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sign\altiumlib\"/>
    </mc:Choice>
  </mc:AlternateContent>
  <bookViews>
    <workbookView xWindow="0" yWindow="0" windowWidth="16380" windowHeight="8190" tabRatio="745" activeTab="15"/>
  </bookViews>
  <sheets>
    <sheet name="Capacitors" sheetId="1" r:id="rId1"/>
    <sheet name="Connectors" sheetId="2" r:id="rId2"/>
    <sheet name="Diodes" sheetId="3" r:id="rId3"/>
    <sheet name="Electrical" sheetId="4" r:id="rId4"/>
    <sheet name="Electromechanical" sheetId="5" r:id="rId5"/>
    <sheet name="ICs" sheetId="6" r:id="rId6"/>
    <sheet name="Inductors" sheetId="7" r:id="rId7"/>
    <sheet name="Mechanical" sheetId="8" r:id="rId8"/>
    <sheet name="Modules" sheetId="9" r:id="rId9"/>
    <sheet name="Opto" sheetId="10" r:id="rId10"/>
    <sheet name="Other" sheetId="11" r:id="rId11"/>
    <sheet name="PCBs" sheetId="12" r:id="rId12"/>
    <sheet name="Quarz" sheetId="13" r:id="rId13"/>
    <sheet name="Relays" sheetId="14" r:id="rId14"/>
    <sheet name="ResVars" sheetId="15" r:id="rId15"/>
    <sheet name="Resistors" sheetId="16" r:id="rId16"/>
    <sheet name="Sensors" sheetId="17" r:id="rId17"/>
    <sheet name="Transistors" sheetId="18" r:id="rId18"/>
    <sheet name="zzCable" sheetId="19" r:id="rId19"/>
  </sheets>
  <calcPr calcId="152511"/>
</workbook>
</file>

<file path=xl/calcChain.xml><?xml version="1.0" encoding="utf-8"?>
<calcChain xmlns="http://schemas.openxmlformats.org/spreadsheetml/2006/main">
  <c r="K61" i="2" l="1"/>
  <c r="K62" i="2"/>
  <c r="K149" i="2"/>
  <c r="K150" i="2"/>
  <c r="K151" i="2"/>
  <c r="K152" i="2"/>
  <c r="K153" i="2"/>
  <c r="K155" i="2"/>
  <c r="K161" i="2"/>
  <c r="K162" i="2"/>
  <c r="K164" i="2"/>
  <c r="K167" i="2"/>
  <c r="K168" i="2"/>
  <c r="K169" i="2"/>
  <c r="K170" i="2"/>
  <c r="K176" i="2"/>
  <c r="K177" i="2"/>
  <c r="K180" i="2"/>
  <c r="K182" i="2"/>
  <c r="K183" i="2"/>
  <c r="K184" i="2"/>
  <c r="K185" i="2"/>
  <c r="K186" i="2"/>
  <c r="K187" i="2"/>
  <c r="K188" i="2"/>
  <c r="K191" i="2"/>
  <c r="K192" i="2"/>
  <c r="K197" i="2"/>
  <c r="K198" i="2"/>
  <c r="K216" i="2"/>
  <c r="K224" i="2"/>
  <c r="K225" i="2"/>
  <c r="K264" i="2"/>
  <c r="K301" i="2"/>
  <c r="K107" i="6"/>
  <c r="K195" i="6"/>
  <c r="K259" i="6"/>
  <c r="K260" i="6"/>
  <c r="K262" i="6"/>
  <c r="K264" i="6"/>
  <c r="K266" i="6"/>
  <c r="K272" i="6"/>
  <c r="K273" i="6"/>
  <c r="K275" i="6"/>
  <c r="K276" i="6"/>
  <c r="K277" i="6"/>
  <c r="K278" i="6"/>
  <c r="K279" i="6"/>
  <c r="K281" i="6"/>
  <c r="K283" i="6"/>
  <c r="K284" i="6"/>
  <c r="M60" i="7"/>
  <c r="M62" i="7"/>
  <c r="M64" i="7"/>
  <c r="M66" i="7"/>
  <c r="M77" i="7"/>
  <c r="M78" i="7"/>
  <c r="K64" i="9"/>
  <c r="J23" i="10"/>
  <c r="J24" i="10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M22" i="19"/>
  <c r="M24" i="19"/>
  <c r="M26" i="19"/>
  <c r="M27" i="19"/>
</calcChain>
</file>

<file path=xl/sharedStrings.xml><?xml version="1.0" encoding="utf-8"?>
<sst xmlns="http://schemas.openxmlformats.org/spreadsheetml/2006/main" count="17304" uniqueCount="5717">
  <si>
    <t>OtherParams</t>
  </si>
  <si>
    <t>Value</t>
  </si>
  <si>
    <t>Dimensions</t>
  </si>
  <si>
    <t>MaxVoltage</t>
  </si>
  <si>
    <t>Tolerance</t>
  </si>
  <si>
    <t>Library Ref</t>
  </si>
  <si>
    <t>Footprint Ref1</t>
  </si>
  <si>
    <t>Footprint Ref2</t>
  </si>
  <si>
    <t>Footprint Ref3</t>
  </si>
  <si>
    <t>Descript</t>
  </si>
  <si>
    <t>Supplier5</t>
  </si>
  <si>
    <t>Reference5</t>
  </si>
  <si>
    <t>Manufacturer5</t>
  </si>
  <si>
    <t>Typ5</t>
  </si>
  <si>
    <t>Price5</t>
  </si>
  <si>
    <t>Currency5</t>
  </si>
  <si>
    <t>DateOfPrice5</t>
  </si>
  <si>
    <t>1000u/10</t>
  </si>
  <si>
    <t>KM 1000u/10V</t>
  </si>
  <si>
    <t>5px10x12.5</t>
  </si>
  <si>
    <t>10V</t>
  </si>
  <si>
    <t>20%</t>
  </si>
  <si>
    <t>CEL</t>
  </si>
  <si>
    <t>CE50_100_125</t>
  </si>
  <si>
    <t>capacitor 1000uF, 10V, 10x12.5mm, 5mm</t>
  </si>
  <si>
    <t>tme.pl</t>
  </si>
  <si>
    <t>KM1000/10</t>
  </si>
  <si>
    <t>Samxon</t>
  </si>
  <si>
    <t>KM 1000u/10</t>
  </si>
  <si>
    <t>PLN</t>
  </si>
  <si>
    <t>1000u/25</t>
  </si>
  <si>
    <t>WL1E108M12025BB</t>
  </si>
  <si>
    <t>5x12.5x20</t>
  </si>
  <si>
    <t>25V</t>
  </si>
  <si>
    <t>CE5x12.5x20</t>
  </si>
  <si>
    <t>capacitor 1000uF/25V, size fi12.5mm x 20mm height, 5mm pitch</t>
  </si>
  <si>
    <t>SAMHA</t>
  </si>
  <si>
    <t>GT1000/25</t>
  </si>
  <si>
    <t>5x10x30</t>
  </si>
  <si>
    <t>CE5x12.5x30</t>
  </si>
  <si>
    <t>capacitor 1000uF/25V, size fi10mm x 30mm height, 5mm pitch</t>
  </si>
  <si>
    <t>GT 1000u/25</t>
  </si>
  <si>
    <t>1000u/35</t>
  </si>
  <si>
    <t>KM 1000u/35V</t>
  </si>
  <si>
    <t>CE2053</t>
  </si>
  <si>
    <t>35V</t>
  </si>
  <si>
    <t>capacitor 1000uF, 35V, 12.5x20, 20%</t>
  </si>
  <si>
    <t>KM1000/35</t>
  </si>
  <si>
    <t>KM 1000u/35</t>
  </si>
  <si>
    <t>RD1V108M12020BB</t>
  </si>
  <si>
    <t>100n/50</t>
  </si>
  <si>
    <t>CL10B104JB8NNNC</t>
  </si>
  <si>
    <t>0603</t>
  </si>
  <si>
    <t>50V</t>
  </si>
  <si>
    <t>10%</t>
  </si>
  <si>
    <t>C</t>
  </si>
  <si>
    <t>0603-IPC</t>
  </si>
  <si>
    <t>0805_0603</t>
  </si>
  <si>
    <t>capacitor 100nF, 50V, X7R, 603, 10%</t>
  </si>
  <si>
    <t>Samsung</t>
  </si>
  <si>
    <t>CL21B104KBCNNNC</t>
  </si>
  <si>
    <t>0805</t>
  </si>
  <si>
    <t>1206_0805</t>
  </si>
  <si>
    <t>capacitor 100nF/50V, 0805, X7R, 10%</t>
  </si>
  <si>
    <t>CL31B104KBCNNNC</t>
  </si>
  <si>
    <t>1206</t>
  </si>
  <si>
    <t>1206-IPC</t>
  </si>
  <si>
    <t>capacitor 100nF, 50V, X7R, 1206, 10%</t>
  </si>
  <si>
    <t>C322C104K5R5TA</t>
  </si>
  <si>
    <t>C203010</t>
  </si>
  <si>
    <t>capacitor 100nF, 50V, X7R, 2.54mm pitch</t>
  </si>
  <si>
    <t>KEMET</t>
  </si>
  <si>
    <t>100p/50</t>
  </si>
  <si>
    <t>CL10C101JB8NNNC</t>
  </si>
  <si>
    <t>5%</t>
  </si>
  <si>
    <t>capacitor 100pF,50V, 0603, COG, 5%</t>
  </si>
  <si>
    <t>CL21C101JBANNNC</t>
  </si>
  <si>
    <t>capacitor 100pF 0805 50V COG 5%</t>
  </si>
  <si>
    <t>100u/16</t>
  </si>
  <si>
    <t>RD1C107M05011BB</t>
  </si>
  <si>
    <t>fi5x11mm</t>
  </si>
  <si>
    <t>16V</t>
  </si>
  <si>
    <t>CE20_50_110</t>
  </si>
  <si>
    <t>CE20_50_110H</t>
  </si>
  <si>
    <t>capacitor 100uF, 16V, fi5x11, pitch 2mm, 105deg</t>
  </si>
  <si>
    <t>Samwha</t>
  </si>
  <si>
    <t>TPSE107M016R0100</t>
  </si>
  <si>
    <t>CEL7343-43</t>
  </si>
  <si>
    <t>capacitor 100uF, 16V, size E</t>
  </si>
  <si>
    <t>AVX</t>
  </si>
  <si>
    <t>100u/25</t>
  </si>
  <si>
    <t>WB1E107M6L011BB</t>
  </si>
  <si>
    <t>CE1028</t>
  </si>
  <si>
    <t>capacitor 100uF/25V, size 5x10, low impedance</t>
  </si>
  <si>
    <t>100u/35</t>
  </si>
  <si>
    <t>SD1V107M6L011BB</t>
  </si>
  <si>
    <t>capacitor 100uF, 35V, low impedance, fi 6.3mmx11mm</t>
  </si>
  <si>
    <t>100u/6.3</t>
  </si>
  <si>
    <t>EEEFP0J101AP</t>
  </si>
  <si>
    <t>CELD</t>
  </si>
  <si>
    <t>6.3V</t>
  </si>
  <si>
    <t>capacitor 100uF/6.3V, size D</t>
  </si>
  <si>
    <t>farnell.com</t>
  </si>
  <si>
    <t>1539453</t>
  </si>
  <si>
    <t>Panasonic</t>
  </si>
  <si>
    <t>CK0J107M6L006VR</t>
  </si>
  <si>
    <t>6.3x5.8</t>
  </si>
  <si>
    <t>CES66_63_58</t>
  </si>
  <si>
    <t>capacitor 100uF/6.3V, size 6.3x5.8, replaces EEEFP0J101AP</t>
  </si>
  <si>
    <t>10n/3kV</t>
  </si>
  <si>
    <t>CC3K-10N</t>
  </si>
  <si>
    <t>C10x13x5x11</t>
  </si>
  <si>
    <t>3kV</t>
  </si>
  <si>
    <t>Kondensator: ceramiczny; 10nF; 3kV; ±20%; THT; 10mm; 85°C</t>
  </si>
  <si>
    <t>SR Passives</t>
  </si>
  <si>
    <t>10n/400</t>
  </si>
  <si>
    <t>MKP4G021002B00KSSD</t>
  </si>
  <si>
    <t>C75x10x5x11</t>
  </si>
  <si>
    <t>400V</t>
  </si>
  <si>
    <t>Kondensator: polipropylenowy; 10nF; 400VDC; 7,5mm; ±10%; -55÷100°C</t>
  </si>
  <si>
    <t>MKP4-10N/400</t>
  </si>
  <si>
    <t>WIMA</t>
  </si>
  <si>
    <t>10n/50</t>
  </si>
  <si>
    <t>06035C103KAT2A</t>
  </si>
  <si>
    <t>500V</t>
  </si>
  <si>
    <t>capacitor 10nF, 50V, 10%, 0603</t>
  </si>
  <si>
    <t>CL21B103KBANNNC</t>
  </si>
  <si>
    <t>capacitor 10nF/50V, 0805, X7R, 10%</t>
  </si>
  <si>
    <t>10p/50</t>
  </si>
  <si>
    <t>CC0603JRNPO9BN100</t>
  </si>
  <si>
    <t>capacitor 10pF, 50V, COG, 5%, 0603</t>
  </si>
  <si>
    <t>CC0603JRNPO9100</t>
  </si>
  <si>
    <t>Yageo</t>
  </si>
  <si>
    <t>CL21100JBANNNC</t>
  </si>
  <si>
    <t>capacitor 10pF/50V COG +/-0.1pF</t>
  </si>
  <si>
    <t>CL21C100JBANNNC</t>
  </si>
  <si>
    <t>10u/10</t>
  </si>
  <si>
    <t>0603ZD106MAT2A</t>
  </si>
  <si>
    <t>Kondensator: ceramiczny; MLCC; 10uF; 10V; X5R; ±20%; SMD; 0603</t>
  </si>
  <si>
    <t>0805ZC106KAT2A</t>
  </si>
  <si>
    <t>capacitor 10uF, 10V, X7R, 0805</t>
  </si>
  <si>
    <t>10u/16</t>
  </si>
  <si>
    <t>1206C106K4RAC</t>
  </si>
  <si>
    <t>capacitor 10uF, 16V, 1206, 10%</t>
  </si>
  <si>
    <t>C1206C106K4RAC</t>
  </si>
  <si>
    <t>10u/25</t>
  </si>
  <si>
    <t>CL31B106KAHNNNE</t>
  </si>
  <si>
    <t>1210_1206</t>
  </si>
  <si>
    <t xml:space="preserve">Kondensator: ceramiczny; MLCC; 10uF; 25V; X7R; ±10%; SMD; 1206 </t>
  </si>
  <si>
    <t>CL32A106KAJNNNE</t>
  </si>
  <si>
    <t>1210</t>
  </si>
  <si>
    <t>capacitor 10uF, 25V, X5R, 10%, 1210, 85deg C</t>
  </si>
  <si>
    <t>CL32B106KAJNNNE</t>
  </si>
  <si>
    <t>capacitor 10uF, 25V, X7R, 10%, 1210</t>
  </si>
  <si>
    <t>10u/50</t>
  </si>
  <si>
    <t>CE10/50-SMD</t>
  </si>
  <si>
    <t>CE6.3x5.5</t>
  </si>
  <si>
    <t>capacitor electrolythic 10uF/50V, 20%, 6.3x5.5mm</t>
  </si>
  <si>
    <t>15n/400</t>
  </si>
  <si>
    <t>MKP4G021503C00KSSD</t>
  </si>
  <si>
    <t>Kondensator: polipropylenowy; 15nF; 400VDC; 10mm; ±10%; 4x9x13mm</t>
  </si>
  <si>
    <t>MKP4-15N/400P10</t>
  </si>
  <si>
    <t>15p/50</t>
  </si>
  <si>
    <t>CL21C150JBANNNC</t>
  </si>
  <si>
    <t>Kondensator: ceramiczny; MLCC; 15pF; 50V; C0G; ±5%; SMD; 0805</t>
  </si>
  <si>
    <t>18p/50 1%</t>
  </si>
  <si>
    <t>CL10C180FB8NNNC</t>
  </si>
  <si>
    <t>1%</t>
  </si>
  <si>
    <t>capacitor 18pF, 50V, COG, 1%, 0603</t>
  </si>
  <si>
    <t>1n/50</t>
  </si>
  <si>
    <t>CL21B102KBANNNC</t>
  </si>
  <si>
    <t>capacitor 1nF/50V, 0805, 10%, X7R</t>
  </si>
  <si>
    <t>1n5/1000</t>
  </si>
  <si>
    <t>MCCA000836</t>
  </si>
  <si>
    <t>1000V</t>
  </si>
  <si>
    <t>Capacitor 1.5nF, 1000V, 1210, X7R</t>
  </si>
  <si>
    <t>1855964</t>
  </si>
  <si>
    <t>MULTICOMP</t>
  </si>
  <si>
    <t>1n5/250VAC(Y2)</t>
  </si>
  <si>
    <t>CY2Y-1N5</t>
  </si>
  <si>
    <t>C7M5_FI8MM</t>
  </si>
  <si>
    <t>250VAC</t>
  </si>
  <si>
    <t>C7M5_FI8M</t>
  </si>
  <si>
    <t>capacitor 1.5nF/250VAC ceramic</t>
  </si>
  <si>
    <t>1u/16</t>
  </si>
  <si>
    <t>CL10B105KO8NNNC</t>
  </si>
  <si>
    <t>capacitor 1uF, 16V, 0603, 10%, X7R</t>
  </si>
  <si>
    <t>1u/25</t>
  </si>
  <si>
    <t>CL21B105KAFNNNG</t>
  </si>
  <si>
    <t>Kondensator: ceramiczny; MLCC; 1uF; 25V; X7R; ±10%; SMD; 0805</t>
  </si>
  <si>
    <t>1u/50</t>
  </si>
  <si>
    <t>C1206C105K5RAC</t>
  </si>
  <si>
    <t>capacitor 1uF/50V 10%, X7R, 1206</t>
  </si>
  <si>
    <t>2200u/35</t>
  </si>
  <si>
    <t>KM2200/35</t>
  </si>
  <si>
    <t>16x25</t>
  </si>
  <si>
    <t>CE7.5x16x25</t>
  </si>
  <si>
    <t>capacitor 2200uF/35V, fi 16, height 25, pitch 7.5</t>
  </si>
  <si>
    <t>2200u/50</t>
  </si>
  <si>
    <t>KM 2200/50V</t>
  </si>
  <si>
    <t>fi16x35pitch7.5</t>
  </si>
  <si>
    <t>CE7.5x16x35</t>
  </si>
  <si>
    <t>capacitor 2200uF/50V, 20%, fi 16, height 35mm, pitch 7.5mm</t>
  </si>
  <si>
    <t>KM2200/50</t>
  </si>
  <si>
    <t>RD1H228M1635MBB</t>
  </si>
  <si>
    <t>220n/100</t>
  </si>
  <si>
    <t>C330C224K1R5TA</t>
  </si>
  <si>
    <t>100V</t>
  </si>
  <si>
    <t>capacitor 220nF, 100V, X7R, 5.08mm pitch</t>
  </si>
  <si>
    <t>220n/25</t>
  </si>
  <si>
    <t>C0805C224K3RAC</t>
  </si>
  <si>
    <t>capacitor 220nF/25V, 0805</t>
  </si>
  <si>
    <t>220p/50</t>
  </si>
  <si>
    <t>CL10B221KB8NNNC</t>
  </si>
  <si>
    <t>Kondensator: ceramiczny; 220pF; 50V; X7R; ±10%; SMD; 0603; -55÷125°C</t>
  </si>
  <si>
    <t>220u/35</t>
  </si>
  <si>
    <t>VRF227M1VFT2TRS1</t>
  </si>
  <si>
    <t>CELE</t>
  </si>
  <si>
    <t>capacitor 220uF, 6.3V, CELE (8x10.2)</t>
  </si>
  <si>
    <t>VRF220/35</t>
  </si>
  <si>
    <t>220u/35NP</t>
  </si>
  <si>
    <t>NP35V227M13X20</t>
  </si>
  <si>
    <t>fi13x20mm</t>
  </si>
  <si>
    <t>C5X13X21</t>
  </si>
  <si>
    <t>non-polarized capacitor 220uF., 35V, fi 13, height 20, pitch 5</t>
  </si>
  <si>
    <t>1236674</t>
  </si>
  <si>
    <t>MCNP35V227M13X20</t>
  </si>
  <si>
    <t>220u/63</t>
  </si>
  <si>
    <t>220u/63V</t>
  </si>
  <si>
    <t>5px10x20</t>
  </si>
  <si>
    <t>63V</t>
  </si>
  <si>
    <t>CE50_100_200</t>
  </si>
  <si>
    <t>capacitor 220uF, 63V, 5mm pitch, 10mm fi, 20mm height, low impedancje</t>
  </si>
  <si>
    <t>euroelektronik.com.pl</t>
  </si>
  <si>
    <t>220uF/63V &lt;10x20mm p=5mm&gt; Low imedance , 3000h , 105C , PANASONIC</t>
  </si>
  <si>
    <t>22n/400</t>
  </si>
  <si>
    <t>MKP4G022203C00KSSD</t>
  </si>
  <si>
    <t>Kondensator: polipropylenowy; 22nF; 400VDC; 10mm; ±10%; 4x9x13mm</t>
  </si>
  <si>
    <t>MKP4-22N/400P10</t>
  </si>
  <si>
    <t>22n/50</t>
  </si>
  <si>
    <t>CL10B223KB8NNNC</t>
  </si>
  <si>
    <t>Kondensator: ceramiczny; 22nF; 50V; X7R; ±10%; SMD; 0603; -55÷125°C</t>
  </si>
  <si>
    <t>22n/630</t>
  </si>
  <si>
    <t>MKP1J022203F00KI00</t>
  </si>
  <si>
    <t>Kondensator: polipropylenowy; 22nF; 630VDC; 10mm; ±10%; 5x11x13mm</t>
  </si>
  <si>
    <t>MKP10-22N/630-R</t>
  </si>
  <si>
    <t>22p/50</t>
  </si>
  <si>
    <t>CC0603JRNPO9BN220</t>
  </si>
  <si>
    <t>Kondensator: ceramiczny; MLCC; 22pF; 50V; C0G; ±5%; SMD; 0603</t>
  </si>
  <si>
    <t>CC0603JRNPO9220</t>
  </si>
  <si>
    <t>CL21C220JBANNNC</t>
  </si>
  <si>
    <t>capacitor 22pF, 50V, COG 5%, 805</t>
  </si>
  <si>
    <t>22u/25</t>
  </si>
  <si>
    <t>GRM32ER71E226KE15L</t>
  </si>
  <si>
    <t>Ceramiczny kondensator wielowarstw. SMD, 1210 [jedn. metryczne: 3225], 22 µF, 25 V, ± 10%, X7R</t>
  </si>
  <si>
    <t>1797019</t>
  </si>
  <si>
    <t>Murata</t>
  </si>
  <si>
    <t>22u/6.3</t>
  </si>
  <si>
    <t>GRM31CR70J226KE19L</t>
  </si>
  <si>
    <t>capacitor 22u/6.3V, 1206</t>
  </si>
  <si>
    <t>1845771</t>
  </si>
  <si>
    <t>2n2/300VAC(Y2)</t>
  </si>
  <si>
    <t>CY2V 2N2</t>
  </si>
  <si>
    <t>300VAC</t>
  </si>
  <si>
    <t>capacitor 2.2nF/300VAC</t>
  </si>
  <si>
    <t>CY2V-2N2</t>
  </si>
  <si>
    <t>2n2/50</t>
  </si>
  <si>
    <t>C0805C222K5RAC</t>
  </si>
  <si>
    <t>capacitor 2.2nF,50V, X7R, 0805</t>
  </si>
  <si>
    <t>2u2/10</t>
  </si>
  <si>
    <t>CL10B225KP8NNNC</t>
  </si>
  <si>
    <t>Kondensator: ceramiczny; MLCC; 2,2uF; 10V; X7R; ±10%; SMD; 0603</t>
  </si>
  <si>
    <t>2u2/100</t>
  </si>
  <si>
    <t>C3225X7R2A225K230AB</t>
  </si>
  <si>
    <t xml:space="preserve">KONDENSATOR, 2,2 UF, 100V, X7R, 1210 </t>
  </si>
  <si>
    <t>2112727</t>
  </si>
  <si>
    <t>TDK</t>
  </si>
  <si>
    <t>2u2/16</t>
  </si>
  <si>
    <t>C1206C225K4RAC</t>
  </si>
  <si>
    <t>capacitor 2.2uF/16V</t>
  </si>
  <si>
    <t>2u2/25</t>
  </si>
  <si>
    <t>CL21B225KAFNNNG</t>
  </si>
  <si>
    <t>Kondensator: ceramiczny; 2,2uF; 25V; X7R; ±10%; SMD; 0805</t>
  </si>
  <si>
    <t>GRM21BR71E225KE11L</t>
  </si>
  <si>
    <t>Ceramiczny kondensator wielowarstw. SMD, 0805 [jedn. metryczne: 2012], 2.2 µF, 25 V, ± 10%, X7R</t>
  </si>
  <si>
    <t>2688538</t>
  </si>
  <si>
    <t>2u2/50</t>
  </si>
  <si>
    <t>CL31B225KBHNNNE</t>
  </si>
  <si>
    <t>capacitor 2.2uF, 50V, X7R, 10%, 1206</t>
  </si>
  <si>
    <t>330n/16</t>
  </si>
  <si>
    <t>C0805C334K4RAC</t>
  </si>
  <si>
    <t>capacitor 330nF/16V, 10%, 0805</t>
  </si>
  <si>
    <t>330u/6.3</t>
  </si>
  <si>
    <t>TC-330/6.3-SMDD</t>
  </si>
  <si>
    <t>capacitor 330uF, 6.3V, size E</t>
  </si>
  <si>
    <t>TPSE337K006R010</t>
  </si>
  <si>
    <t>33n/50</t>
  </si>
  <si>
    <t>08055C333KAT2A</t>
  </si>
  <si>
    <t>capacitor 33nF, 50V, 0805, 10%</t>
  </si>
  <si>
    <t>08055c333KAT2A</t>
  </si>
  <si>
    <t>33p/50</t>
  </si>
  <si>
    <t>CL10C330JB8NNNC</t>
  </si>
  <si>
    <t>capacitor 33pF, 50V, 5%, 0603</t>
  </si>
  <si>
    <t>C0805C330J5GAC</t>
  </si>
  <si>
    <t>capacitor 33pF, 50V, 5%, 0805</t>
  </si>
  <si>
    <t>33u/35</t>
  </si>
  <si>
    <t>TAJD336K035R</t>
  </si>
  <si>
    <t>CEL7343-31</t>
  </si>
  <si>
    <t>capacitor 33uF, 35V, size D</t>
  </si>
  <si>
    <t>39pF/50</t>
  </si>
  <si>
    <t>CL21C390JBANNNC</t>
  </si>
  <si>
    <t>capacitor ceramic SMD 39pF 0805 50V COG 5%</t>
  </si>
  <si>
    <t>4700u/25</t>
  </si>
  <si>
    <t>SD1E478M1631MBB</t>
  </si>
  <si>
    <t>16x31</t>
  </si>
  <si>
    <t>CE7.5x16x31</t>
  </si>
  <si>
    <t>capacitor electrolythic 4700u, 25V, 16x31mm, 7.5mm</t>
  </si>
  <si>
    <t>RD1E478M1631MBB</t>
  </si>
  <si>
    <t>Kondensator: elektrolityczny; THT; 4700uF; 25V; Ø16x31,5mm; ±20%</t>
  </si>
  <si>
    <t>4700u/35</t>
  </si>
  <si>
    <t>SD1V478M1835MBB</t>
  </si>
  <si>
    <t>18x35</t>
  </si>
  <si>
    <t>CE75_180_350</t>
  </si>
  <si>
    <t>capacitor electrolythic 4700u, 35V, 18x35mm, 7.5mm</t>
  </si>
  <si>
    <t>KM4700/35</t>
  </si>
  <si>
    <t>Kondensator: elektrolityczny; THT; 4700uF; 35V; Ø18x35mm; ±20%</t>
  </si>
  <si>
    <t>470n/100</t>
  </si>
  <si>
    <t>C330C474K1R5TA</t>
  </si>
  <si>
    <t>capacitor 470nF, 100V, X7R, 5.08mm pitch</t>
  </si>
  <si>
    <t>470n/16</t>
  </si>
  <si>
    <t>CC0603KRX7R7BB474</t>
  </si>
  <si>
    <t>capacitor 470nF/16V, 0603, X7R, 10%</t>
  </si>
  <si>
    <t>CC0603KRX7R7474</t>
  </si>
  <si>
    <t>C0805C474K4RAC</t>
  </si>
  <si>
    <t>capacitor 470nF/16V, 0805</t>
  </si>
  <si>
    <t>470n/50</t>
  </si>
  <si>
    <t>CL31B474KBHNNNE</t>
  </si>
  <si>
    <t>capacitor 470nF, 50V X7R, 1206</t>
  </si>
  <si>
    <t>470u/25</t>
  </si>
  <si>
    <t>GT470u/25</t>
  </si>
  <si>
    <t>LowESR10x16x5</t>
  </si>
  <si>
    <t>CE2040</t>
  </si>
  <si>
    <t>capacitor electrolythic 470uF/25V, 20%, 10x16, 5mm, low ESR</t>
  </si>
  <si>
    <t>GT470/25</t>
  </si>
  <si>
    <t>KM 470u/25V</t>
  </si>
  <si>
    <t>5x10x12.5</t>
  </si>
  <si>
    <t>CE5x10x16</t>
  </si>
  <si>
    <t>capacitor 470uF/25V, size fi10mm x 12.5mm height</t>
  </si>
  <si>
    <t>KM470/25</t>
  </si>
  <si>
    <t>KM 470u/25</t>
  </si>
  <si>
    <t>470u/35</t>
  </si>
  <si>
    <t>EEUFC1V471</t>
  </si>
  <si>
    <t>capacitor 470uF, 35V, 5mm pitch, fi 10, height 20mm, very low impedance</t>
  </si>
  <si>
    <t>470uF/35V &lt;10x16mm</t>
  </si>
  <si>
    <t>Nichicon</t>
  </si>
  <si>
    <t>47n/50</t>
  </si>
  <si>
    <t>C0805C473K5RAC</t>
  </si>
  <si>
    <t>Kondensator: ceramiczny; MLCC; 47nF; 50V; X7R; ±10%; SMD; 0805</t>
  </si>
  <si>
    <t>47p/50</t>
  </si>
  <si>
    <t>CC0603JRNPO9BN470</t>
  </si>
  <si>
    <t>capacitor 47pF, 50V NP0, 5%, 0603</t>
  </si>
  <si>
    <t>CC0603JRNPO9470</t>
  </si>
  <si>
    <t>08055A470JAT2A</t>
  </si>
  <si>
    <t>Kondensator: ceramiczny; 47pF; 50V; C0G; ±5%; SMD; 0805</t>
  </si>
  <si>
    <t>47u/16</t>
  </si>
  <si>
    <t>C5750X7R1C476M230KB</t>
  </si>
  <si>
    <t>2220</t>
  </si>
  <si>
    <t>Ceramiczny kondensator wielowarstw. SMD, 2220 [jedn. metryczne: 5650], 47 µF, 16 V, ± 20%, X7R</t>
  </si>
  <si>
    <t>1843181</t>
  </si>
  <si>
    <t>T491D476K016AT</t>
  </si>
  <si>
    <t>Kondensator: tantalowy; SMD; 47uF; 16V; Obud: D; ±10%; -55÷125°C</t>
  </si>
  <si>
    <t>47u/35</t>
  </si>
  <si>
    <t>KM 47u/35V</t>
  </si>
  <si>
    <t>5x11</t>
  </si>
  <si>
    <t>capacitor 47uF, 35V,</t>
  </si>
  <si>
    <t>KM47/35</t>
  </si>
  <si>
    <t>TPSE476K035R0200</t>
  </si>
  <si>
    <t>Kondensator: tantalowy, niskoimpedancyjny; 47uF; 35V; Obud: E; ±10%</t>
  </si>
  <si>
    <t>4n7/1000</t>
  </si>
  <si>
    <t>DEBF33A4472ZC1B</t>
  </si>
  <si>
    <t>capacitor 4.7nF/1000V</t>
  </si>
  <si>
    <t>CC1K-4N7</t>
  </si>
  <si>
    <t>4n7/3kV</t>
  </si>
  <si>
    <t>CC3K-4N7</t>
  </si>
  <si>
    <t>Kondensator: ceramiczny; 4,7nF; 3kV; ±20%; THT; 7,5; 85°C</t>
  </si>
  <si>
    <t>4n7/50</t>
  </si>
  <si>
    <t>CC0603KRX7R9BB472</t>
  </si>
  <si>
    <t>Kondensator: ceramiczny; 4,7nF; 50V; X7R; ±10%; SMD; 0603</t>
  </si>
  <si>
    <t>CC0603KRX7R9472</t>
  </si>
  <si>
    <t>CL21B472KBANNNC</t>
  </si>
  <si>
    <t>capacitor 4.7nF, 50V, X7R, 5%, 0805</t>
  </si>
  <si>
    <t>4n7/630</t>
  </si>
  <si>
    <t>MKP1J014702C00KI00</t>
  </si>
  <si>
    <t>630VDC</t>
  </si>
  <si>
    <t>Kondensator: polipropylenowy; 4,7nF; 630VDC; 7,5mm; ±10%; 4x9x10mm</t>
  </si>
  <si>
    <t>MKP10-4N7/630-R</t>
  </si>
  <si>
    <t>4u7/10</t>
  </si>
  <si>
    <t>CL31B475KPHNNNE</t>
  </si>
  <si>
    <t>capacitor 4.7uF, 10V, X7R, 10%, 1206</t>
  </si>
  <si>
    <t>4u7/16</t>
  </si>
  <si>
    <t>0805YC475KAT2A</t>
  </si>
  <si>
    <t>capacitor 4.7uF,16V, X7R, 0805</t>
  </si>
  <si>
    <t>4u7/25</t>
  </si>
  <si>
    <t>12063C475KAT2A</t>
  </si>
  <si>
    <t>capacitor 4.7uF,25V, X7R, 1206</t>
  </si>
  <si>
    <t>4u7/50</t>
  </si>
  <si>
    <t>CL32B475KBUYNNE</t>
  </si>
  <si>
    <t>Kondensator: ceramiczny; 4,7uF; 50V; X7R; ±10%; SMD; 1210; -55÷125°C</t>
  </si>
  <si>
    <t>5p6/50</t>
  </si>
  <si>
    <t>CL10C5R6CB8ANNNC</t>
  </si>
  <si>
    <t>0.25pF</t>
  </si>
  <si>
    <t>Capacitor 5.6pF, 50V, COG, 0.25pF, 0603</t>
  </si>
  <si>
    <t>62p/50</t>
  </si>
  <si>
    <t>CL10C620JB8NNNC</t>
  </si>
  <si>
    <t>Kondensator: ceramiczny; 62pF; 50V; C0G; ±5%; SMD; 0603; -55÷125°C</t>
  </si>
  <si>
    <t>68n/400</t>
  </si>
  <si>
    <t>MKP4G026803F00KSSD</t>
  </si>
  <si>
    <t>Kondensator: polipropylenowy; 68nF; 400VDC; 10mm; ±10%; 5x11x13mm</t>
  </si>
  <si>
    <t>MKP4-68N/400</t>
  </si>
  <si>
    <t>68p/50</t>
  </si>
  <si>
    <t>CL21C680JBANNNC</t>
  </si>
  <si>
    <t>capacitor 68pF, 50V,5%, 0805</t>
  </si>
  <si>
    <t>820p/50</t>
  </si>
  <si>
    <t>06035C821K4T2A</t>
  </si>
  <si>
    <t>Kondensator: ceramiczny; 820pF; 50V; X7R; ±10%; SMD; 0603</t>
  </si>
  <si>
    <t>06035A821JAT2A</t>
  </si>
  <si>
    <t>Ceramiczny kondensator wielowarstw. SMD, 0603 [jedn. metryczne: 1608], 820 pF, 50 V, ± 5%</t>
  </si>
  <si>
    <t>82n/16</t>
  </si>
  <si>
    <t>MCCA000273</t>
  </si>
  <si>
    <t>capacitor 82nF, 16V, 0805, 10%</t>
  </si>
  <si>
    <t>1759142</t>
  </si>
  <si>
    <t>82p/50</t>
  </si>
  <si>
    <t>CC0805JRNPO9BN820</t>
  </si>
  <si>
    <t>Kondensator: ceramiczny; 82pF; 50V; NP0; ±5%; SMD; 0805</t>
  </si>
  <si>
    <t>CC0805JRNPO9820</t>
  </si>
  <si>
    <t>Footprint Ref</t>
  </si>
  <si>
    <t>Replacement</t>
  </si>
  <si>
    <t>1364A.68</t>
  </si>
  <si>
    <t>fi1</t>
  </si>
  <si>
    <t>PAD4_5MM</t>
  </si>
  <si>
    <t>Kołek lutowniczy; THT; cynowany; mosiądz; Ø:1mm; Dł.całk:9,5mm</t>
  </si>
  <si>
    <t>Vogt</t>
  </si>
  <si>
    <t>15EDGVC-3.81-07P</t>
  </si>
  <si>
    <t>7x3.81px7</t>
  </si>
  <si>
    <t>HEADER7</t>
  </si>
  <si>
    <t>DEGSON_M_1,5/7-EDGVC-3,81</t>
  </si>
  <si>
    <t>connector 3.81mm pitch, straight, 7 pole, male</t>
  </si>
  <si>
    <t>24 5087 060 900 861</t>
  </si>
  <si>
    <t>0.5mm_pitch</t>
  </si>
  <si>
    <t>HEADER30X2</t>
  </si>
  <si>
    <t>PCB mounting precision socket for SIM305</t>
  </si>
  <si>
    <t>microdis.net</t>
  </si>
  <si>
    <t>Kyocera</t>
  </si>
  <si>
    <t>67171-2001</t>
  </si>
  <si>
    <t>MX-67171-2001</t>
  </si>
  <si>
    <t>USB socket type B, straight</t>
  </si>
  <si>
    <t>Molex</t>
  </si>
  <si>
    <t>AWP-14</t>
  </si>
  <si>
    <t>IDC14</t>
  </si>
  <si>
    <t>HEADER7X2</t>
  </si>
  <si>
    <t>Wtyk; IDC; żeńskie; PIN:14; IDC; na taśmę; 1,27mm; złocony</t>
  </si>
  <si>
    <t>Ninigi</t>
  </si>
  <si>
    <t>maritex: IDC14</t>
  </si>
  <si>
    <t>AWP-16</t>
  </si>
  <si>
    <t>IDC16</t>
  </si>
  <si>
    <t>HEADER8X2</t>
  </si>
  <si>
    <t>Wtyk; IDC; żeńskie; PIN:16; IDC; na taśmę; 1,27mm; złocony</t>
  </si>
  <si>
    <t>maritex: IDC16</t>
  </si>
  <si>
    <t>AWP-20</t>
  </si>
  <si>
    <t>IDC20</t>
  </si>
  <si>
    <t>HEADER10X2</t>
  </si>
  <si>
    <t>Wtyk; IDC; żeńskie; PIN:20; IDC; na taśmę; 1,27mm; złocony</t>
  </si>
  <si>
    <t>maritex: IDC20</t>
  </si>
  <si>
    <t>BC-001/B</t>
  </si>
  <si>
    <t>4mm</t>
  </si>
  <si>
    <t>ARROW</t>
  </si>
  <si>
    <t>Banana plug, insulated 4mm, black</t>
  </si>
  <si>
    <t>BC-001/R</t>
  </si>
  <si>
    <t>BH10S</t>
  </si>
  <si>
    <t>HEADER5X2</t>
  </si>
  <si>
    <t>2.54 box header dual rows dip type, 14 poles</t>
  </si>
  <si>
    <t>maritex.com.pl</t>
  </si>
  <si>
    <t>Greenconn</t>
  </si>
  <si>
    <t>BH14R</t>
  </si>
  <si>
    <t>2.54 box header dual rows dip type, 14 poles, angled</t>
  </si>
  <si>
    <t>tme.pl: T821-1-14-R1,ZL231-14KG</t>
  </si>
  <si>
    <t>BH14S</t>
  </si>
  <si>
    <t>tme.pl: T821-1-14-S1, ZL231-14PG</t>
  </si>
  <si>
    <t>BH16S</t>
  </si>
  <si>
    <t>BH16SCOMP</t>
  </si>
  <si>
    <t>2.54 box header dual rows dip type, 16 poles</t>
  </si>
  <si>
    <t>tme.pl: T821-1-16-S1,ZL231-16PG</t>
  </si>
  <si>
    <t>BH20S</t>
  </si>
  <si>
    <t>2.54 box header dual rows dip type, 20 poles</t>
  </si>
  <si>
    <t>BH26R</t>
  </si>
  <si>
    <t>HEADER13X2</t>
  </si>
  <si>
    <t>2.54 box header dual rows dip type, 26 poles</t>
  </si>
  <si>
    <t>BH26S</t>
  </si>
  <si>
    <t>BH40S</t>
  </si>
  <si>
    <t>HEADER20X2</t>
  </si>
  <si>
    <t>2.54 box header dual rows dip type, 40 poles</t>
  </si>
  <si>
    <t>BHMT10S</t>
  </si>
  <si>
    <t>connector 2mm pitch, SMD, 10 pole, stright</t>
  </si>
  <si>
    <t>BHMT20S</t>
  </si>
  <si>
    <t>connector 2mm pitch, SMD, 2x10pins, stright</t>
  </si>
  <si>
    <t>BHT10S</t>
  </si>
  <si>
    <t>connector 2,54mm pitch, SMD, 10 pole, straight, male</t>
  </si>
  <si>
    <t>PHC204-10-01A01A</t>
  </si>
  <si>
    <t>BHT14S</t>
  </si>
  <si>
    <t>connector 2,54mm pitch, SMD, 14 pole, straight, male</t>
  </si>
  <si>
    <t>BHT20S</t>
  </si>
  <si>
    <t>connector 2,54mm pitch, SMD, 20 pole, straight, male</t>
  </si>
  <si>
    <t>BHT26S</t>
  </si>
  <si>
    <t>BNC-125</t>
  </si>
  <si>
    <t>35mm</t>
  </si>
  <si>
    <t>BNC</t>
  </si>
  <si>
    <t>Scoket BNC for PCB, shielded</t>
  </si>
  <si>
    <t>BZO-1</t>
  </si>
  <si>
    <t>PAD1_5MM</t>
  </si>
  <si>
    <t>ring terminal for PCB</t>
  </si>
  <si>
    <t>C70710M0060492</t>
  </si>
  <si>
    <t>SIMHOLDER</t>
  </si>
  <si>
    <t>Smart Card Connector with 2 positioning pins</t>
  </si>
  <si>
    <t>C707-10M006-049</t>
  </si>
  <si>
    <t>Amphenol</t>
  </si>
  <si>
    <t>C707 10M006 049 2</t>
  </si>
  <si>
    <t>CH004-2032</t>
  </si>
  <si>
    <t>32x16mm</t>
  </si>
  <si>
    <t>BATTSOCK</t>
  </si>
  <si>
    <t>Battery holder for CR2032</t>
  </si>
  <si>
    <t>COMF</t>
  </si>
  <si>
    <t>DC1110-CN</t>
  </si>
  <si>
    <t>DC1110</t>
  </si>
  <si>
    <t>Elbow socket, male, with pin fi 1mm, hole fi 4.5mm, RoHS</t>
  </si>
  <si>
    <t>DG235-5.0-02P</t>
  </si>
  <si>
    <t>6x5mm</t>
  </si>
  <si>
    <t>Listwa zaciskowa; kątowe 90°; 1,5mm2; tory:2; cynowany; 15A; szary</t>
  </si>
  <si>
    <t>Degson</t>
  </si>
  <si>
    <t>DG235-5.0-02P-11-00A(H)</t>
  </si>
  <si>
    <t>DG235-5.0-04P</t>
  </si>
  <si>
    <t>Listwa zaciskowa; kątowe 90°; 1,5mm2; tory:4; cynowany; 15A; szary</t>
  </si>
  <si>
    <t>DG235-5.0-04P-11-00A(H)</t>
  </si>
  <si>
    <t>DG235-5.0-06P</t>
  </si>
  <si>
    <t>Listwa zaciskowa; kątowe 90°; 1,5mm2; tory:6; cynowany; 15A; szary</t>
  </si>
  <si>
    <t>DG235-5.0-06P-11-00A(H)</t>
  </si>
  <si>
    <t>DG300-7.5-2P11</t>
  </si>
  <si>
    <t>2x7.5mm</t>
  </si>
  <si>
    <t>HEADER2</t>
  </si>
  <si>
    <t>Listwa zaciskowa; kątowe 90°; 2,5mm2; 7,5mm; tory:2; cynowany; 24A</t>
  </si>
  <si>
    <t>DG300-7.5-02P-11-00A(H)</t>
  </si>
  <si>
    <t>maritex: TB7502S</t>
  </si>
  <si>
    <t>DG300-7.5-3P11</t>
  </si>
  <si>
    <t>3x7.5mm</t>
  </si>
  <si>
    <t>HEADER3</t>
  </si>
  <si>
    <t>Listwa zaciskowa; kątowe 90°; 2,5mm2; 7,5mm; tory:3; cynowany; 24A</t>
  </si>
  <si>
    <t>DG300-7.5-03P-11-00A(H)</t>
  </si>
  <si>
    <t>maritex: TB7503S</t>
  </si>
  <si>
    <t>DG381-3.81-2P11</t>
  </si>
  <si>
    <t>3x3.81mm</t>
  </si>
  <si>
    <t>Listwa zaciskowa; 3,81mm; kątowe 90°; 1,5mm2; tory:2; cynowany</t>
  </si>
  <si>
    <t>DG381-3.81-02P-11-00A(H)</t>
  </si>
  <si>
    <t>DP09G-1LF</t>
  </si>
  <si>
    <t>DSUB9</t>
  </si>
  <si>
    <t>DP09G</t>
  </si>
  <si>
    <t>Cover for 9-pole D-Sub connector, grey</t>
  </si>
  <si>
    <t>DRB09RP-LF</t>
  </si>
  <si>
    <t>DB9_SHIELD</t>
  </si>
  <si>
    <t>DB9SLE</t>
  </si>
  <si>
    <t>DB9SL</t>
  </si>
  <si>
    <t>Male D-Sub connector, 9 pins</t>
  </si>
  <si>
    <t>Xinya</t>
  </si>
  <si>
    <t>DRB09RS</t>
  </si>
  <si>
    <t>DB9</t>
  </si>
  <si>
    <t>DB9FL</t>
  </si>
  <si>
    <t>Female D-Sub connector, 9 contacts, right angle</t>
  </si>
  <si>
    <t>DRB25RP</t>
  </si>
  <si>
    <t>7.2mm_std</t>
  </si>
  <si>
    <t>DB25_SHIELD</t>
  </si>
  <si>
    <t>DB25SL</t>
  </si>
  <si>
    <t>Male D-sub connector, 25 pins</t>
  </si>
  <si>
    <t>DRB25RP-LF</t>
  </si>
  <si>
    <t>DS1002-02-2X01BT1F</t>
  </si>
  <si>
    <t>H3mm</t>
  </si>
  <si>
    <t>ZL265-2SG</t>
  </si>
  <si>
    <t xml:space="preserve">Socket; pin strips; female; PIN:2; straight; 2mm; THT; 1x2 </t>
  </si>
  <si>
    <t>Connfly</t>
  </si>
  <si>
    <t>DS1014-12SF1B</t>
  </si>
  <si>
    <t>6x2x2.54mm</t>
  </si>
  <si>
    <t>HEADER6X2</t>
  </si>
  <si>
    <t>BH12S</t>
  </si>
  <si>
    <t>Gniazdo; IDC; męskie; PIN:12; proste; THT; gold flash; 2mm</t>
  </si>
  <si>
    <t>DS1104-BN0SR</t>
  </si>
  <si>
    <t>USBMS1B5</t>
  </si>
  <si>
    <t>Mini USB 5 pin SMT board mount connector</t>
  </si>
  <si>
    <t>MUSB-G5P</t>
  </si>
  <si>
    <t>F-F215D/D</t>
  </si>
  <si>
    <t>fi 9,35mm</t>
  </si>
  <si>
    <t>COAXIAL2</t>
  </si>
  <si>
    <t>F-F215D_D</t>
  </si>
  <si>
    <t>F female solder type connector</t>
  </si>
  <si>
    <t>F-F215D/DSM30</t>
  </si>
  <si>
    <t>GNF-DSM30</t>
  </si>
  <si>
    <t>F816</t>
  </si>
  <si>
    <t>SMA211L</t>
  </si>
  <si>
    <t>Female Socket F, angled, brass, for PCB</t>
  </si>
  <si>
    <t>GOLD-14P</t>
  </si>
  <si>
    <t>7.62mmRM2.54mm</t>
  </si>
  <si>
    <t>DIP14</t>
  </si>
  <si>
    <t>Precision socket golgplated 14 pin, 7.62mm, RM2.54mm</t>
  </si>
  <si>
    <t>GOLD-18P</t>
  </si>
  <si>
    <t>DIP18</t>
  </si>
  <si>
    <t>GOLD-20P</t>
  </si>
  <si>
    <t>DIP20</t>
  </si>
  <si>
    <t>Podstawka: DIP; PIN:20; 7,62mm; złocony; poliester; UL94V-0; 1A</t>
  </si>
  <si>
    <t>GOLD-6P</t>
  </si>
  <si>
    <t>DIP6</t>
  </si>
  <si>
    <t>Podstawka: DIP; PIN:6; 7,62mm; złocony; poliester; UL94V-0; 1A</t>
  </si>
  <si>
    <t>HIROSE-UFL</t>
  </si>
  <si>
    <t>3x3mm</t>
  </si>
  <si>
    <t>Microwave UFL socket</t>
  </si>
  <si>
    <t>farnell</t>
  </si>
  <si>
    <t>1688077</t>
  </si>
  <si>
    <t>HIROSE</t>
  </si>
  <si>
    <t xml:space="preserve">    U.FL-R-SMT-1(10)</t>
  </si>
  <si>
    <t>HU02</t>
  </si>
  <si>
    <t>3x2.54mm</t>
  </si>
  <si>
    <t>Crimp terminal housing, 2 contacts</t>
  </si>
  <si>
    <t>HU02-1</t>
  </si>
  <si>
    <t>tme: NS25-G2</t>
  </si>
  <si>
    <t>HU03</t>
  </si>
  <si>
    <t>4x2.54mm</t>
  </si>
  <si>
    <t>Crimp terminal housing, 3 contacts</t>
  </si>
  <si>
    <t>HU03-1</t>
  </si>
  <si>
    <t>HU04</t>
  </si>
  <si>
    <t>5x2.54mm</t>
  </si>
  <si>
    <t>Crimp terminal housing, 4 contacts</t>
  </si>
  <si>
    <t>HU04-1</t>
  </si>
  <si>
    <t>tme: NS25-G4</t>
  </si>
  <si>
    <t>HU05</t>
  </si>
  <si>
    <t>6x2.54mm</t>
  </si>
  <si>
    <t>Crimp terminal housing, 5 contacts</t>
  </si>
  <si>
    <t>HU05-1</t>
  </si>
  <si>
    <t>HU06</t>
  </si>
  <si>
    <t>7x2.54mm</t>
  </si>
  <si>
    <t>Crimp terminal housing, 6 contacts</t>
  </si>
  <si>
    <t>HU06-1</t>
  </si>
  <si>
    <t>HU08</t>
  </si>
  <si>
    <t>9x2.54mm</t>
  </si>
  <si>
    <t>Crimp terminal housing, 8 contacts</t>
  </si>
  <si>
    <t>HU08-1</t>
  </si>
  <si>
    <t>HU10</t>
  </si>
  <si>
    <t>11x2.54mm</t>
  </si>
  <si>
    <t>Crimp terminal housing, 10 contacts</t>
  </si>
  <si>
    <t>HU10-1</t>
  </si>
  <si>
    <t>HUT1</t>
  </si>
  <si>
    <t>Female crimp terminal, for HU type connectors</t>
  </si>
  <si>
    <t>HUT-1LF</t>
  </si>
  <si>
    <t>JC-128</t>
  </si>
  <si>
    <t>HEADER5</t>
  </si>
  <si>
    <t>jack socket 3.5mm</t>
  </si>
  <si>
    <t>JUMPERx3</t>
  </si>
  <si>
    <t>2.54mm</t>
  </si>
  <si>
    <t>3SIP100</t>
  </si>
  <si>
    <t>pin header 3 pin, 3/80 of PLD80S</t>
  </si>
  <si>
    <t>ZL201-03G</t>
  </si>
  <si>
    <t>JUMPERx4</t>
  </si>
  <si>
    <t>HEADER4</t>
  </si>
  <si>
    <t>4SIP100</t>
  </si>
  <si>
    <t>pin header 4 pin, 4/40 of PLD40S</t>
  </si>
  <si>
    <t>PLS40S-1LF</t>
  </si>
  <si>
    <t>JUMPERx5</t>
  </si>
  <si>
    <t>5SIP100</t>
  </si>
  <si>
    <t>pin header 5 pin, 5/40 of PLD40S</t>
  </si>
  <si>
    <t>KAN-OK6M3-25</t>
  </si>
  <si>
    <t>6M3</t>
  </si>
  <si>
    <t>Osłonka do konektora 6M3, na przewód ØD=2.5mm L=24mm W=6.5mm, bezbarwna, RoHS</t>
  </si>
  <si>
    <t>KEYST5000</t>
  </si>
  <si>
    <t>fi2.54mm</t>
  </si>
  <si>
    <t>PAD_HOLE</t>
  </si>
  <si>
    <t>THT test point</t>
  </si>
  <si>
    <t>soselectronic.pl</t>
  </si>
  <si>
    <t>Keystone Electronics</t>
  </si>
  <si>
    <t>KEYST5002</t>
  </si>
  <si>
    <t>KEYSTONE5002</t>
  </si>
  <si>
    <t>KEYST5003</t>
  </si>
  <si>
    <t>KEYSTONE5003</t>
  </si>
  <si>
    <t>KEYST5015</t>
  </si>
  <si>
    <t>2.67mmx1mm</t>
  </si>
  <si>
    <t>SMT Test point</t>
  </si>
  <si>
    <t>KEYSTONE5015</t>
  </si>
  <si>
    <t>KON4M8Z</t>
  </si>
  <si>
    <t>2670.05.00.9</t>
  </si>
  <si>
    <t>KON6M310</t>
  </si>
  <si>
    <t>Konektor: płaski; 4,8mm; 0,5mm; żeński; 0,5÷2mm2; zaciskanie</t>
  </si>
  <si>
    <t>IMP</t>
  </si>
  <si>
    <t>6.3x0.5</t>
  </si>
  <si>
    <t>Konektor żeński, 6.3 x 0.5 mm, mosiężny, do przewodów 0.5-1.5mm</t>
  </si>
  <si>
    <t>L77SDB25S</t>
  </si>
  <si>
    <t>DB25</t>
  </si>
  <si>
    <t>Wtyk; D-Sub; PIN:25; żeńskie; lutowanie; na przewód; gold flash</t>
  </si>
  <si>
    <t>LST1094</t>
  </si>
  <si>
    <t>2.8x0.5</t>
  </si>
  <si>
    <t>TV1</t>
  </si>
  <si>
    <t>Plug, flat for PCB 2,8x0,5mm</t>
  </si>
  <si>
    <t>LST1506</t>
  </si>
  <si>
    <t>2.8x0.8</t>
  </si>
  <si>
    <t>LST1506_2</t>
  </si>
  <si>
    <t>Konektor: płaski; 2,8mm; 0,8mm; męski; THT; mosiądz; srebrzony</t>
  </si>
  <si>
    <t>Osterrath</t>
  </si>
  <si>
    <t>60-1506-11</t>
  </si>
  <si>
    <t>M20-7840342</t>
  </si>
  <si>
    <t>M20-78403</t>
  </si>
  <si>
    <t>Female vertical PC tail, 2.64mm pitch, 3 pole, single row</t>
  </si>
  <si>
    <t>M20-7841042</t>
  </si>
  <si>
    <t>10x2.54mm</t>
  </si>
  <si>
    <t>HEADER10</t>
  </si>
  <si>
    <t>M20-78410</t>
  </si>
  <si>
    <t>Female vertical PC tail, 2.64mm pitch, 10 pole, single row</t>
  </si>
  <si>
    <t>1256654</t>
  </si>
  <si>
    <t>Harwin</t>
  </si>
  <si>
    <t>MCC-SIM</t>
  </si>
  <si>
    <t>115A-ADA0-R01</t>
  </si>
  <si>
    <t>SIM card socket 6+2 pin, push – push type</t>
  </si>
  <si>
    <t>Attend Technology</t>
  </si>
  <si>
    <t>MCX6251B13G50</t>
  </si>
  <si>
    <t>MCX6251</t>
  </si>
  <si>
    <t>MCX socket, female, impedance 50ohm, straight</t>
  </si>
  <si>
    <t>MCX6252B13G50</t>
  </si>
  <si>
    <t>MCX6252</t>
  </si>
  <si>
    <t>MCX6252B1-3GT30G-50</t>
  </si>
  <si>
    <t>MJ06BK</t>
  </si>
  <si>
    <t>CIRCUIT_BREAKER_2</t>
  </si>
  <si>
    <t>Mini-jumper, open cover, black</t>
  </si>
  <si>
    <t>MJ06BK-LF</t>
  </si>
  <si>
    <t>MM9329-2700</t>
  </si>
  <si>
    <t>MRX55702CV</t>
  </si>
  <si>
    <t>MRX_HOUSINGx2</t>
  </si>
  <si>
    <t>Plastic body, for female pins, 2 pole</t>
  </si>
  <si>
    <t>MRX55704CV</t>
  </si>
  <si>
    <t>MRX_HOUSINGx4</t>
  </si>
  <si>
    <t>Plastic body, for female pins, 4 pole</t>
  </si>
  <si>
    <t>MRX55706CV</t>
  </si>
  <si>
    <t>MRX_HOUSINGx6</t>
  </si>
  <si>
    <t>Plastic body, for female pins, 6 pole</t>
  </si>
  <si>
    <t>MRX557T16CV</t>
  </si>
  <si>
    <t>MRX_PIN_FEMALE</t>
  </si>
  <si>
    <t>connector pin, female for MRX</t>
  </si>
  <si>
    <t>MRX557T1822CV</t>
  </si>
  <si>
    <t>MRX55902CV</t>
  </si>
  <si>
    <t>Plastic body, for male pins, 2 pole</t>
  </si>
  <si>
    <t>MRX55904CV</t>
  </si>
  <si>
    <t>Plastic body, for male pins, 4 pole</t>
  </si>
  <si>
    <t>MRX55906CV</t>
  </si>
  <si>
    <t>Plastic body, for male pins, 6 pole</t>
  </si>
  <si>
    <t>MRX559T16CV</t>
  </si>
  <si>
    <t>MRX_PIN_MALE</t>
  </si>
  <si>
    <t>connector pin, male for MRX</t>
  </si>
  <si>
    <t>MRX559T1824CV</t>
  </si>
  <si>
    <t>MRX566S03</t>
  </si>
  <si>
    <t>13.8x5.4mm</t>
  </si>
  <si>
    <t>Wafer connector pitch 4.2mm, 3 pole</t>
  </si>
  <si>
    <t>MRX566S04</t>
  </si>
  <si>
    <t>18x5.4mm</t>
  </si>
  <si>
    <t>Wafer connector pitch 4.2mm, 4 pole</t>
  </si>
  <si>
    <t>MRX566S05</t>
  </si>
  <si>
    <t>22.2x5.4mm</t>
  </si>
  <si>
    <t>Wafer connector pitch 4.2mm, 5 pole</t>
  </si>
  <si>
    <t>MUSB-B5-S-VT-TSMT-1</t>
  </si>
  <si>
    <t>USBMS1B5pion</t>
  </si>
  <si>
    <t>MUSB-B5-S-VT-TSMT1</t>
  </si>
  <si>
    <t>Gniazdo; USB B mini; SMT; pionowe; V: USB 2.0; złocony</t>
  </si>
  <si>
    <t>AdamTech</t>
  </si>
  <si>
    <t>MX-53047-0410</t>
  </si>
  <si>
    <t>6.75x3.2mm</t>
  </si>
  <si>
    <t>MOLEX53047-0410</t>
  </si>
  <si>
    <t>Gniazdo; przewód-płytka; męskie; PIN:4; 1,25mm; THT; PicoBlade; 1A</t>
  </si>
  <si>
    <t>0530470410</t>
  </si>
  <si>
    <t>MX-67503-1020</t>
  </si>
  <si>
    <t>Gniazdo; USB B mini; na PCB; SMT; PIN:5; poziome</t>
  </si>
  <si>
    <t>675031020</t>
  </si>
  <si>
    <t>NS25-G2</t>
  </si>
  <si>
    <t>Wtyk; przewód-płytka; żeńskie; PIN:2; bez styków; 2,54mm; NS25</t>
  </si>
  <si>
    <t>maritex: HU02</t>
  </si>
  <si>
    <t>NS25-G3</t>
  </si>
  <si>
    <t>Wtyk; przewód-płytka; żeńskie; PIN:3; bez styków; 2,54mm; NS25</t>
  </si>
  <si>
    <t>maritex: HU03</t>
  </si>
  <si>
    <t>NS25-G4</t>
  </si>
  <si>
    <t>Wtyk; przewód-płytka; żeńskie; PIN:4; bez styków; 2,54mm; NS25</t>
  </si>
  <si>
    <t>maritex: HU04</t>
  </si>
  <si>
    <t>NS25-G5</t>
  </si>
  <si>
    <t>Wtyk; przewód-płytka; żeńskie; PIN:5; bez styków; 2,54mm; NS25</t>
  </si>
  <si>
    <t>maritex: HU05</t>
  </si>
  <si>
    <t>NS25-G8</t>
  </si>
  <si>
    <t>Wtyk; przewód-płytka; żeńskie; PIN:8; bez styków; 2,54mm; NS25</t>
  </si>
  <si>
    <t>NS25-T</t>
  </si>
  <si>
    <t>Styk; żeńskie; 0,05÷0,325mm2; 28÷22AWG; NS25; cynowany; zaciskanie</t>
  </si>
  <si>
    <t>maritex: HUT1</t>
  </si>
  <si>
    <t>NS25-W10P</t>
  </si>
  <si>
    <t>WF10S</t>
  </si>
  <si>
    <t>connector 2.54mm pitch, THT, 10 pole, straight, male</t>
  </si>
  <si>
    <t>maritex: WF10S</t>
  </si>
  <si>
    <t>NS25-W2K</t>
  </si>
  <si>
    <t>WF02R</t>
  </si>
  <si>
    <t>WF02S_R</t>
  </si>
  <si>
    <t>connector 2,54 pitch, SMD, 2 pole, angled, male</t>
  </si>
  <si>
    <t>maritex: WF02R</t>
  </si>
  <si>
    <t>NS25-W2P</t>
  </si>
  <si>
    <t>WF02S</t>
  </si>
  <si>
    <t>Gniazdo; przewód-płytka; męskie; PIN:2; 2,54mm; THT; NS25; 250V; 3A</t>
  </si>
  <si>
    <t>maritex: WF02S</t>
  </si>
  <si>
    <t>NS25-W3K</t>
  </si>
  <si>
    <t>WF03R</t>
  </si>
  <si>
    <t>WF03S_R</t>
  </si>
  <si>
    <t>Gniazdo; przewód-płytka; męskie; PIN:3; 2,54mm; THT; NS25; 250V; 3A</t>
  </si>
  <si>
    <t>NS25-W3P</t>
  </si>
  <si>
    <t>WF03S</t>
  </si>
  <si>
    <t>maritex: WF03S</t>
  </si>
  <si>
    <t>NS25-W4K</t>
  </si>
  <si>
    <t>WF04R</t>
  </si>
  <si>
    <t>WF04S_R</t>
  </si>
  <si>
    <t>Gniazdo; przewód-płytka; męskie; PIN:4; 2,54mm; THT; NS25; 250V; 3A</t>
  </si>
  <si>
    <t>NS25-W4P</t>
  </si>
  <si>
    <t>WF04S</t>
  </si>
  <si>
    <t>ninigi</t>
  </si>
  <si>
    <t>maritex: WF04S</t>
  </si>
  <si>
    <t>NS25-W5K</t>
  </si>
  <si>
    <t>WF05R</t>
  </si>
  <si>
    <t>WF05S_R</t>
  </si>
  <si>
    <t>connector 2,54 pitch, SMD, 5 pole, angled, male</t>
  </si>
  <si>
    <t>maritex: WF05R</t>
  </si>
  <si>
    <t>NS25-W5P</t>
  </si>
  <si>
    <t>WF05S</t>
  </si>
  <si>
    <t>Gniazdo; przewód-płytka; męskie; PIN:5; 2,54mm; THT; NS25; 250V; 3A</t>
  </si>
  <si>
    <t>maritex: WF05S</t>
  </si>
  <si>
    <t>NS25-W6K</t>
  </si>
  <si>
    <t>WF06R</t>
  </si>
  <si>
    <t>HEADER6</t>
  </si>
  <si>
    <t>Gniazdo; przewód-płytka; męskie; PIN:6; 2,54mm; THT; NS25; 250V; 3A</t>
  </si>
  <si>
    <t>maritex: WF06R</t>
  </si>
  <si>
    <t>NS25-W6P</t>
  </si>
  <si>
    <t>WF06S</t>
  </si>
  <si>
    <t>WF06S_R</t>
  </si>
  <si>
    <t>maritex: WF06S</t>
  </si>
  <si>
    <t>NS39-G3</t>
  </si>
  <si>
    <t>Wtyk; przewód-płytka; żeńskie; PIN:3; bez styków; 3,96mm; NS39</t>
  </si>
  <si>
    <t>NS39-W2K</t>
  </si>
  <si>
    <t>2x3.96mm</t>
  </si>
  <si>
    <t>NS39-W2KP</t>
  </si>
  <si>
    <t>Gniazdo; przewód-płytka; męskie; PIN:2; 3,96mm; THT; 250V; 7A; 10mΩ, katowe</t>
  </si>
  <si>
    <t>NS39-W2P</t>
  </si>
  <si>
    <t>Gniazdo; przewód-płytka; męskie; PIN:2; 3,96mm; THT; 250V; 7A; 10mΩ, proste</t>
  </si>
  <si>
    <t>NS39-W3P</t>
  </si>
  <si>
    <t>3x3.96mm</t>
  </si>
  <si>
    <t>NS39-W3KP</t>
  </si>
  <si>
    <t>Gniazdo; przewód-płytka; męskie; PIN:3 3,96mm; THT; 250V; 7A; 10mΩ, proste</t>
  </si>
  <si>
    <t>NS39-W3P_2PIN</t>
  </si>
  <si>
    <t>HEADER3_2PIN</t>
  </si>
  <si>
    <t>Gniazdo; przewód-płytka; męskie; PIN:3 3,96mm; THT; 250V; 7A; 10mΩ, proste, wyrwany kołek środkowy</t>
  </si>
  <si>
    <t>NS39-W4P</t>
  </si>
  <si>
    <t>4x3.96mm</t>
  </si>
  <si>
    <t>NS39-W4KP</t>
  </si>
  <si>
    <t>Gniazdo; przewód-płytka; męskie; PIN:4; 3,96mm; THT; 250V; 7A; 10mΩ, proste</t>
  </si>
  <si>
    <t>NXW-02K</t>
  </si>
  <si>
    <t>8x12mm</t>
  </si>
  <si>
    <t>WS02R</t>
  </si>
  <si>
    <t>WS02S_R</t>
  </si>
  <si>
    <t>connector 2mm pitch, THT, 4 pole, angled, male</t>
  </si>
  <si>
    <t>maritex: WS-02R</t>
  </si>
  <si>
    <t>NXW-03</t>
  </si>
  <si>
    <t>WS03S</t>
  </si>
  <si>
    <t>WS03S_R</t>
  </si>
  <si>
    <t>maritex: WS-03S</t>
  </si>
  <si>
    <t>NXW-03K</t>
  </si>
  <si>
    <t>WS03R</t>
  </si>
  <si>
    <t>connector 2mm pitch, THT, 3 pole, angled, male</t>
  </si>
  <si>
    <t>maritex: WS-03R</t>
  </si>
  <si>
    <t>NXW-04K</t>
  </si>
  <si>
    <t>WS04R</t>
  </si>
  <si>
    <t>WS04S_R</t>
  </si>
  <si>
    <t>Gniazdo; przewód-płytka; męskie; PIN:4; 2mm; THT; 1A; cynowany; 20mΩ</t>
  </si>
  <si>
    <t>maritex: WS04R</t>
  </si>
  <si>
    <t>NXW-05</t>
  </si>
  <si>
    <t>4.7x12.1mm</t>
  </si>
  <si>
    <t>WS05S</t>
  </si>
  <si>
    <t>WS05S_R</t>
  </si>
  <si>
    <t>Gniazdo; przewód-płytka; męskie; PIN:5; 2mm; THT; 1A; cynowany; 20mΩ</t>
  </si>
  <si>
    <t>maritex: WS05S</t>
  </si>
  <si>
    <t>NXW-05K</t>
  </si>
  <si>
    <t>WS05R</t>
  </si>
  <si>
    <t>maritex: WS05R</t>
  </si>
  <si>
    <t>PB03S</t>
  </si>
  <si>
    <t>3x2.54</t>
  </si>
  <si>
    <t>connector 2,54 pitch, THT, 3x1 poles, straight</t>
  </si>
  <si>
    <t>PB03S-LF</t>
  </si>
  <si>
    <t>PB08R</t>
  </si>
  <si>
    <t>8X2.54mm</t>
  </si>
  <si>
    <t>HEADER8</t>
  </si>
  <si>
    <t>Listwa stykowa, żeńska, kątowa, jednorzędowa, w rastrze 2.54mm, 8 pin</t>
  </si>
  <si>
    <t>PB08R-LF</t>
  </si>
  <si>
    <t>PB08R-SMT</t>
  </si>
  <si>
    <t>Listwa stykowa żeńska, kątowa, jednorzędowa, SMT, w rastrze 2.54mm, 8 pin</t>
  </si>
  <si>
    <t>PB08S</t>
  </si>
  <si>
    <t>8x2.54</t>
  </si>
  <si>
    <t>connector 2,54 pitch, THT, 8x1 poles, straight</t>
  </si>
  <si>
    <t>PB08S-LF</t>
  </si>
  <si>
    <t>PB10R</t>
  </si>
  <si>
    <t>Listwa stykowa, żeńska, kątowa, jednorzędowa, w rastrze 2.54mm, 10 pin</t>
  </si>
  <si>
    <t>PB10R-LF</t>
  </si>
  <si>
    <t>PBD14S</t>
  </si>
  <si>
    <t>PBD14S_MIRROR</t>
  </si>
  <si>
    <t>connector 2,54mm pitch, THT, 2x7 pole, stright</t>
  </si>
  <si>
    <t>PBD14S-LF</t>
  </si>
  <si>
    <t>PBD16S</t>
  </si>
  <si>
    <t>PBD16S_MIRROR</t>
  </si>
  <si>
    <t>connector 2,54mm pitch, THT, 2x8 pole, stright</t>
  </si>
  <si>
    <t>PBD16S-LF</t>
  </si>
  <si>
    <t>PBD20S</t>
  </si>
  <si>
    <t>connector 2,54mm pitch, THT, 2x20 pole, stright</t>
  </si>
  <si>
    <t>tme.pl: ZL262-20DG</t>
  </si>
  <si>
    <t>PBD40S</t>
  </si>
  <si>
    <t>PBD40S-LF</t>
  </si>
  <si>
    <t>PBMTD20S</t>
  </si>
  <si>
    <t>20x2x2.00</t>
  </si>
  <si>
    <t>PCB socket, 20 pins, double row, SMT</t>
  </si>
  <si>
    <t>PBTD10S</t>
  </si>
  <si>
    <t>SMD connector 2.54mm 2x5pin, female</t>
  </si>
  <si>
    <t>G SHC221-10 10 A 01</t>
  </si>
  <si>
    <t>PBTD16S</t>
  </si>
  <si>
    <t>2x8pin</t>
  </si>
  <si>
    <t>SMD connector 2.54mm 2x8pin, female</t>
  </si>
  <si>
    <t>G SHC221-16 01 A 01</t>
  </si>
  <si>
    <t>PBTD20S</t>
  </si>
  <si>
    <t>connector 2,54 pitch, SMD, 2x10 pin, stright, female</t>
  </si>
  <si>
    <t>PBTD26S</t>
  </si>
  <si>
    <t>connector 2,54 pitch, SMD, 2x13 pin, stright, female</t>
  </si>
  <si>
    <t>PBTD40S</t>
  </si>
  <si>
    <t>connector 2,54 pitch, SMD, 2x20 pin, stright, female</t>
  </si>
  <si>
    <t>PCT16</t>
  </si>
  <si>
    <t>25,40x9mm</t>
  </si>
  <si>
    <t>PCB mounting IDC connector ,2x8 positions</t>
  </si>
  <si>
    <t>PCT26</t>
  </si>
  <si>
    <t>38.12x9mm</t>
  </si>
  <si>
    <t>PCB mounting IDC connector ,2x13 positions</t>
  </si>
  <si>
    <t>PCT34</t>
  </si>
  <si>
    <t>48.4x9mm</t>
  </si>
  <si>
    <t>HEADER17X2</t>
  </si>
  <si>
    <t>PCB mounting IDC connector ,2x17 positions</t>
  </si>
  <si>
    <t>PCT40</t>
  </si>
  <si>
    <t>55.92x9mm</t>
  </si>
  <si>
    <t>PCB mounting IDC connector ,2x20 positions</t>
  </si>
  <si>
    <t>PJST2060</t>
  </si>
  <si>
    <t>14x12</t>
  </si>
  <si>
    <t>Female Socket, stereo, 3.5 mm, witch switching contact, for PCB</t>
  </si>
  <si>
    <t>PLD16S</t>
  </si>
  <si>
    <t>2x8x2.54</t>
  </si>
  <si>
    <t>PLD16S_MIRROR</t>
  </si>
  <si>
    <t>connector 2,54 pitch, SMD, 16 poles, dual row, male</t>
  </si>
  <si>
    <t>PLD40S-2</t>
  </si>
  <si>
    <t>PLD20S-2</t>
  </si>
  <si>
    <t>connector 2,54mm pitch, THT, 2x10 poles, straight</t>
  </si>
  <si>
    <t>PLD32S</t>
  </si>
  <si>
    <t>2x16x2.54</t>
  </si>
  <si>
    <t>HEADER16X2</t>
  </si>
  <si>
    <t>PLD32S_MIRROR</t>
  </si>
  <si>
    <t>connector 2,54 pitch, SMD, 32 pole, dual row, male</t>
  </si>
  <si>
    <t>PLD40R</t>
  </si>
  <si>
    <t>2x20x2.54</t>
  </si>
  <si>
    <t>connector 2,54 pitch, SMD, 40 pole, dual row, male</t>
  </si>
  <si>
    <t>PLD40R-2</t>
  </si>
  <si>
    <t>PLD40R-16PIN</t>
  </si>
  <si>
    <t>PLD16R</t>
  </si>
  <si>
    <t>connector 2,54 pitch, SMD, 16 pole, dual row, male</t>
  </si>
  <si>
    <t>PLD40R-16PIN_MIRROR</t>
  </si>
  <si>
    <t>PLD16R_MIRROR</t>
  </si>
  <si>
    <t>connector 2,54 pitch, SMD, 16 pole, dual row, male, numbering mirrored</t>
  </si>
  <si>
    <t>PLD40R-20PIN</t>
  </si>
  <si>
    <t>2x10x2.54</t>
  </si>
  <si>
    <t>PLD20R</t>
  </si>
  <si>
    <t>connector 2,54 pitch, SMD, 20 pole, dual row, male</t>
  </si>
  <si>
    <t>PLD40R-26PIN</t>
  </si>
  <si>
    <t>2x13x2.54</t>
  </si>
  <si>
    <t>PLD26R</t>
  </si>
  <si>
    <t>connector 2,54 pitch, SMD, 26 pole, dual row, male</t>
  </si>
  <si>
    <t>PLD40R-26PIN_MIRROR</t>
  </si>
  <si>
    <t>PLD26R_MIRROR</t>
  </si>
  <si>
    <t>connector 2,54 pitch, SMD, 26 pole, dual row, male, numbering mirrored</t>
  </si>
  <si>
    <t>PLD40S</t>
  </si>
  <si>
    <t>PLD40S_MIRROR</t>
  </si>
  <si>
    <t>tme: ZL303-2X20P</t>
  </si>
  <si>
    <t>PLD6S</t>
  </si>
  <si>
    <t>2x3x2.54</t>
  </si>
  <si>
    <t>HEADER3X2</t>
  </si>
  <si>
    <t>connector 2,54 pitch, SMD, 16 pole, dual row, male, stright</t>
  </si>
  <si>
    <t>PLD80R</t>
  </si>
  <si>
    <t>2x40x2.54</t>
  </si>
  <si>
    <t>HEADER40X2</t>
  </si>
  <si>
    <t>connector 2,54 pitch, THT, 2x40 pole, dual row, male, angled</t>
  </si>
  <si>
    <t>PLD80R-2</t>
  </si>
  <si>
    <t>PLD8S</t>
  </si>
  <si>
    <t>2x4x2.54</t>
  </si>
  <si>
    <t>HEADER4X2</t>
  </si>
  <si>
    <t>PLD8S_MIRROR</t>
  </si>
  <si>
    <t>connector 2,54 pitch, SMD, 8 poles, dual row, male</t>
  </si>
  <si>
    <t>PLHD60S</t>
  </si>
  <si>
    <t>30x2x1.27mm</t>
  </si>
  <si>
    <t>Connector 1.27mm, 30x2 pin THT</t>
  </si>
  <si>
    <t>PLHD60S-CV</t>
  </si>
  <si>
    <t>PLHD60S-50pin</t>
  </si>
  <si>
    <t>25x2x1.27mm</t>
  </si>
  <si>
    <t>HEADER25X2</t>
  </si>
  <si>
    <t>PLHD50S</t>
  </si>
  <si>
    <t>Connector 1.27mm, 35x2 pin THT</t>
  </si>
  <si>
    <t>PLHS20S</t>
  </si>
  <si>
    <t>20x1.27</t>
  </si>
  <si>
    <t>HEADER20</t>
  </si>
  <si>
    <t>SIP-20_1.27</t>
  </si>
  <si>
    <t>connector 1.27mm, 20 pin</t>
  </si>
  <si>
    <t>PLHS3S</t>
  </si>
  <si>
    <t>3x1.27</t>
  </si>
  <si>
    <t>SIP-3_1.27</t>
  </si>
  <si>
    <t>connector 1.27mm, 3 pin</t>
  </si>
  <si>
    <t>PLHS4S</t>
  </si>
  <si>
    <t>SIP-4_1.27</t>
  </si>
  <si>
    <t>connector 1.27mm, 4 pin</t>
  </si>
  <si>
    <t>PLHTS20SP</t>
  </si>
  <si>
    <t>PLHTS20</t>
  </si>
  <si>
    <t>pin header, 20 pin, 1.27mm pitch, for SMT, single row</t>
  </si>
  <si>
    <t>Oupiin</t>
  </si>
  <si>
    <t>PLHTS20SP_4PIN</t>
  </si>
  <si>
    <t>4x1.27mm</t>
  </si>
  <si>
    <t>PLHTS20_4PIN</t>
  </si>
  <si>
    <t>PLHTS20SP_5PIN</t>
  </si>
  <si>
    <t>5x1.27mm</t>
  </si>
  <si>
    <t>PLHTS20_5PIN</t>
  </si>
  <si>
    <t>PLMD40S</t>
  </si>
  <si>
    <t>20x2x2mm</t>
  </si>
  <si>
    <t>connector 2mm pitch, THT, 2x20pin, straight</t>
  </si>
  <si>
    <t>PLMD40S-10pin</t>
  </si>
  <si>
    <t>5x2x2mm</t>
  </si>
  <si>
    <t>PLMD10S</t>
  </si>
  <si>
    <t>connector 2mm pitch, THT, 2x5pin, straight</t>
  </si>
  <si>
    <t>PLMD40S-16pin</t>
  </si>
  <si>
    <t>8x2x2mm</t>
  </si>
  <si>
    <t>PLMD16S</t>
  </si>
  <si>
    <t>connector 2mm pitch, THT, 2x8pin, straight</t>
  </si>
  <si>
    <t>PLMD40S-20pin</t>
  </si>
  <si>
    <t>10x2x2mm</t>
  </si>
  <si>
    <t>PLMD20S</t>
  </si>
  <si>
    <t>connector 2mm pitch, THT, 2x10pin, straight</t>
  </si>
  <si>
    <t>PLMD40S-26pin</t>
  </si>
  <si>
    <t>13x2x2mm</t>
  </si>
  <si>
    <t>PLMD26S</t>
  </si>
  <si>
    <t>connector 2mm pitch, THT, 2x13pin, straight</t>
  </si>
  <si>
    <t>PLMD80S</t>
  </si>
  <si>
    <t>40x2x2mm</t>
  </si>
  <si>
    <t>connector 2mm pitch, THT, 2x40pin, straight</t>
  </si>
  <si>
    <t>PLMD80S-LF</t>
  </si>
  <si>
    <t>PLMD80S-50pin</t>
  </si>
  <si>
    <t>25x2x2mm</t>
  </si>
  <si>
    <t>PLMD50S</t>
  </si>
  <si>
    <t>connector 2mm pitch, THT, 2x25pin, straight</t>
  </si>
  <si>
    <t>PLMD80S-60pin</t>
  </si>
  <si>
    <t>30x2x2mm</t>
  </si>
  <si>
    <t>PLMD60S</t>
  </si>
  <si>
    <t>connector 2mm pitch, THT, 2x30pin, straight</t>
  </si>
  <si>
    <t>PLMS10S</t>
  </si>
  <si>
    <t>20x2mm</t>
  </si>
  <si>
    <t>connector 2.00mm pitch, 10 poles, one row</t>
  </si>
  <si>
    <t>PLMS40S-LF</t>
  </si>
  <si>
    <t>PLMS40S</t>
  </si>
  <si>
    <t>40x2mm</t>
  </si>
  <si>
    <t>HEADER40</t>
  </si>
  <si>
    <t>connector 2.00mm pitch 40 poles, one row</t>
  </si>
  <si>
    <t>PLMS6S</t>
  </si>
  <si>
    <t>6x2mm</t>
  </si>
  <si>
    <t>connector 2.00mm pitch, 6 poles, one row</t>
  </si>
  <si>
    <t>PLMTD20S</t>
  </si>
  <si>
    <t>1/2*PLMTD40S</t>
  </si>
  <si>
    <t>pin header 20 pins, double row, SMT, 2mm pitch, complementary with PBMTD20S</t>
  </si>
  <si>
    <t>PLMTD40S</t>
  </si>
  <si>
    <t>PLS3RD</t>
  </si>
  <si>
    <t>PLS3R</t>
  </si>
  <si>
    <t>Listwa 1x3 kołki, kątowa, w rastrze 2.54mm, RoHS, Greenconn</t>
  </si>
  <si>
    <t>3/40 PLS40RD</t>
  </si>
  <si>
    <t>PLS40RD</t>
  </si>
  <si>
    <t>40x2.54</t>
  </si>
  <si>
    <t>2.54 pin header single row DIP type angled</t>
  </si>
  <si>
    <t>PLS40RD-1LF</t>
  </si>
  <si>
    <t>PLS40RD-8pin</t>
  </si>
  <si>
    <t>PLS08RD</t>
  </si>
  <si>
    <t>PLS40S</t>
  </si>
  <si>
    <t>H8.54mm</t>
  </si>
  <si>
    <t>40SIP100</t>
  </si>
  <si>
    <t>2.54 pin header single row DIP type</t>
  </si>
  <si>
    <t>PLS40S-25pin</t>
  </si>
  <si>
    <t>25x2.54mm</t>
  </si>
  <si>
    <t>HEADER25</t>
  </si>
  <si>
    <t>PLS25S</t>
  </si>
  <si>
    <t>pin header 25 pin, 25/40 of PLS40S</t>
  </si>
  <si>
    <t>PLS40S-2pin</t>
  </si>
  <si>
    <t>PLS2S</t>
  </si>
  <si>
    <t>pin header 2 pin, 2/40 of PLD40S</t>
  </si>
  <si>
    <t>PLS40S-3pin</t>
  </si>
  <si>
    <t>PLS3S</t>
  </si>
  <si>
    <t>pin header 3 pin, 3/40 of PLS40S</t>
  </si>
  <si>
    <t>PLS40S-4pin</t>
  </si>
  <si>
    <t>PLS4S</t>
  </si>
  <si>
    <t>pin header 4 pin, 4/40 of PLS40S</t>
  </si>
  <si>
    <t>PLS40S-5pin</t>
  </si>
  <si>
    <t>PLS5S</t>
  </si>
  <si>
    <t>pin header 5 pin, 5/40 of PLS40S</t>
  </si>
  <si>
    <t>PLS40S-6pin</t>
  </si>
  <si>
    <t>PLS6S</t>
  </si>
  <si>
    <t>pin header 6 pin, 6/40 of PLD40S</t>
  </si>
  <si>
    <t>PLS40S-8pin</t>
  </si>
  <si>
    <t>PLS8S</t>
  </si>
  <si>
    <t>pin header 8 pin, 8/40 of PLS40S</t>
  </si>
  <si>
    <t>PLS5RD</t>
  </si>
  <si>
    <t>PLS5R</t>
  </si>
  <si>
    <t>Listwa 1x5 kołki, kątowa, w rastrze 2.54mm, RoHS, Greenconn</t>
  </si>
  <si>
    <t>5/40 PLS40RD</t>
  </si>
  <si>
    <t>PLSP10D10</t>
  </si>
  <si>
    <t>10DIP100</t>
  </si>
  <si>
    <t>connector 2.54mm pitch, THT, 2x5pins, stright, 10.4mm height</t>
  </si>
  <si>
    <t>PLSP20S10</t>
  </si>
  <si>
    <t>PLTD20R</t>
  </si>
  <si>
    <t>10x2x2.54</t>
  </si>
  <si>
    <t>PLTD20R_M</t>
  </si>
  <si>
    <t>Pin header 2.54mm pitch, 20 pins , double row, SMT, Angled</t>
  </si>
  <si>
    <t>PLTD40R-LF</t>
  </si>
  <si>
    <t>PLTD32S</t>
  </si>
  <si>
    <t>16x2x2.54</t>
  </si>
  <si>
    <t>Pin header 2.54mm pitch, 32 pins , double row, SMT (32/40 of PLTD40S)</t>
  </si>
  <si>
    <t>PLTD40S-LF</t>
  </si>
  <si>
    <t>PLTD40R</t>
  </si>
  <si>
    <t>20x2x2.54</t>
  </si>
  <si>
    <t>Pin header 2.54mm pitch, 40 pins , double row, SMT, Angled</t>
  </si>
  <si>
    <t>PLTD40S</t>
  </si>
  <si>
    <t>Pin header 2.54mm pitch, 40 pins , double row, SMT</t>
  </si>
  <si>
    <t>PLTDP40S10</t>
  </si>
  <si>
    <t>Pin header 40 pins , double row, 3.8/10.4/6mm, SMT</t>
  </si>
  <si>
    <t>PLTS40S</t>
  </si>
  <si>
    <t>Pin header 2.54mm pitch, 40 pins , single row, SMT</t>
  </si>
  <si>
    <t>PLTS40S-1LF</t>
  </si>
  <si>
    <t>PLTS40S-3PIN</t>
  </si>
  <si>
    <t>PLTS03S</t>
  </si>
  <si>
    <t>Pin header 2.54mm pitch, 3 pins , single row, SMT</t>
  </si>
  <si>
    <t>PLTS40S-6PIN</t>
  </si>
  <si>
    <t>6x2.54</t>
  </si>
  <si>
    <t>PLTS06S</t>
  </si>
  <si>
    <t>Pin header 2.54mm pitch, 6 pins , single row, SMT</t>
  </si>
  <si>
    <t>PWH04S</t>
  </si>
  <si>
    <t>9.7x6.86</t>
  </si>
  <si>
    <t>HEADER2X2</t>
  </si>
  <si>
    <t>connector 3mm pitch, 2x2 pin</t>
  </si>
  <si>
    <t>PWH04S-LF</t>
  </si>
  <si>
    <t>Cvilux</t>
  </si>
  <si>
    <t>PWH06S</t>
  </si>
  <si>
    <t>18.7x6.86</t>
  </si>
  <si>
    <t>connector 3mm pitch, 2x3 pin</t>
  </si>
  <si>
    <t>PWH06S-LF</t>
  </si>
  <si>
    <t>PWH08S</t>
  </si>
  <si>
    <t>15.7x6.86</t>
  </si>
  <si>
    <t>connector 3mm pitch, 3x2 pin</t>
  </si>
  <si>
    <t>PWH08S-LF</t>
  </si>
  <si>
    <t>PWH10S</t>
  </si>
  <si>
    <t>21.7x6.86</t>
  </si>
  <si>
    <t>connector 3mm pitch, 2x5 pin</t>
  </si>
  <si>
    <t>PWH10S-LF</t>
  </si>
  <si>
    <t>PWH12S</t>
  </si>
  <si>
    <t>connector 3mm pitch, 6x2 pin</t>
  </si>
  <si>
    <t>PWH14S</t>
  </si>
  <si>
    <t>24.7x6.86</t>
  </si>
  <si>
    <t>connector 3mm pitch, 7x2 pin</t>
  </si>
  <si>
    <t>PWH14S-LF</t>
  </si>
  <si>
    <t>PWH16S</t>
  </si>
  <si>
    <t>27.7x6.86</t>
  </si>
  <si>
    <t>connector 3mm pitch, 8x2 pin</t>
  </si>
  <si>
    <t>PWH16S-LF</t>
  </si>
  <si>
    <t>PWH24S</t>
  </si>
  <si>
    <t>39.7x6.86</t>
  </si>
  <si>
    <t>HEADER12X2</t>
  </si>
  <si>
    <t>connector 3mm pitch, 12x2 pin</t>
  </si>
  <si>
    <t>PWH24S-LF</t>
  </si>
  <si>
    <t>PWL02S</t>
  </si>
  <si>
    <t>10x7.92mm</t>
  </si>
  <si>
    <t>PCB mounting male connector, 2 positions, 3.96mm pitch</t>
  </si>
  <si>
    <t>PWL02S-LF</t>
  </si>
  <si>
    <t>PWL03S</t>
  </si>
  <si>
    <t>10x11.88mm</t>
  </si>
  <si>
    <t>PWL03X2S</t>
  </si>
  <si>
    <t>PCB mounting male connector, 3 positions, 3.96mm pitch</t>
  </si>
  <si>
    <t>PWL03S-LF</t>
  </si>
  <si>
    <t>PWL04S</t>
  </si>
  <si>
    <t>10x15.84mm</t>
  </si>
  <si>
    <t>PCB mounting male connector, 4 positions, 3.96mm pitch</t>
  </si>
  <si>
    <t>PWL04S-LF</t>
  </si>
  <si>
    <t>PWL06S</t>
  </si>
  <si>
    <t>10x23.76mm</t>
  </si>
  <si>
    <t>PCB mounting male connector, 6 positions, 3.96mm pitch</t>
  </si>
  <si>
    <t>PWL06S-LF</t>
  </si>
  <si>
    <t>tme: A3960</t>
  </si>
  <si>
    <t>RF-IPX125-1G</t>
  </si>
  <si>
    <t>RJ45-AMP</t>
  </si>
  <si>
    <t>RJ45FASTEN</t>
  </si>
  <si>
    <t>RJ45GE</t>
  </si>
  <si>
    <t>Gniazdo; RJ45; PIN:8; z blokadą panel stop; Układ wypr:8p8c; THT</t>
  </si>
  <si>
    <t>TE Connectivity</t>
  </si>
  <si>
    <t>5520251-4</t>
  </si>
  <si>
    <t>RJ45SHIELD</t>
  </si>
  <si>
    <t>socket RJ45 8p8c shielded</t>
  </si>
  <si>
    <t>RJ45V</t>
  </si>
  <si>
    <t>MX-85508-5001</t>
  </si>
  <si>
    <t>Gniazdo; RJ45; PIN:8; Kat:5e; ekranowane; złocony; Układ wypr:8p8c</t>
  </si>
  <si>
    <t>85508-5001</t>
  </si>
  <si>
    <t>S5B-XH-A</t>
  </si>
  <si>
    <t>5x2.5</t>
  </si>
  <si>
    <t>Gniazdo; przewód-płytka; męskie; PIN:5; 2,5mm; THT; XH; 250V; 3A</t>
  </si>
  <si>
    <t>JST</t>
  </si>
  <si>
    <t>SIP1</t>
  </si>
  <si>
    <t>1/20 of socket SIP20</t>
  </si>
  <si>
    <t>SIP20</t>
  </si>
  <si>
    <t>SIP1R</t>
  </si>
  <si>
    <t>1/20 of socket SIP20R</t>
  </si>
  <si>
    <t>DS1002-01-1X40R13</t>
  </si>
  <si>
    <t>DS1002-01-1*40R13</t>
  </si>
  <si>
    <t>SMA12NP</t>
  </si>
  <si>
    <t>RG174</t>
  </si>
  <si>
    <t>SMA_WIRE</t>
  </si>
  <si>
    <t>SMA; wtyk; męskie; proste; zaciskanie; Kabel: RG174; na przewód</t>
  </si>
  <si>
    <t>SMA209L</t>
  </si>
  <si>
    <t>SMA connector for PCB angled, female</t>
  </si>
  <si>
    <t>SMA-15</t>
  </si>
  <si>
    <t>SMA connector for PCB straight, female</t>
  </si>
  <si>
    <t>S211</t>
  </si>
  <si>
    <t>Tme: 5-1814832-1, SMA-13</t>
  </si>
  <si>
    <t>SMA211L_WF</t>
  </si>
  <si>
    <t>SMA6252A23G50</t>
  </si>
  <si>
    <t>SMA6252A2-3GT50G-50</t>
  </si>
  <si>
    <t>SMB1252B1-3GT30G-50</t>
  </si>
  <si>
    <t>Gniazdo; SMB; męskie; kątowe 90°; 50Ω; THT; teflon; złocony; 0,3dB</t>
  </si>
  <si>
    <t>SMB1252B13G50</t>
  </si>
  <si>
    <t>T-ConnF</t>
  </si>
  <si>
    <t>T-CONNECTORF</t>
  </si>
  <si>
    <t>Konektor żeński typu do T akumulatorów modelarskich</t>
  </si>
  <si>
    <t>deltashop.pl</t>
  </si>
  <si>
    <t>http://deltashop.pl/p/198/518/wtyczki-t-connector-chropowate-akcesoria-akumulatory-i-ladowarki.html</t>
  </si>
  <si>
    <t>T-ConnM</t>
  </si>
  <si>
    <t>T-CONNECTORM</t>
  </si>
  <si>
    <t>Konektor męski typu do T akumulatorów modelarskich</t>
  </si>
  <si>
    <t>T821-1-12-S1</t>
  </si>
  <si>
    <t>maritex: BH10S, tme: DS1014-12SF1B</t>
  </si>
  <si>
    <t>TB7502S</t>
  </si>
  <si>
    <t>connector 7.5mm pitch, 5 poles, male</t>
  </si>
  <si>
    <t>TBL7602R</t>
  </si>
  <si>
    <t>5.08x20</t>
  </si>
  <si>
    <t>PCB mounting high current connector, knife style, .62mm pitch</t>
  </si>
  <si>
    <t>TBL7602R-LF</t>
  </si>
  <si>
    <t>TBL7602S</t>
  </si>
  <si>
    <t>7.62mmx2</t>
  </si>
  <si>
    <t>PCB mounting high current connector, knife style, 7.62mm pitch</t>
  </si>
  <si>
    <t>TBMF5102R</t>
  </si>
  <si>
    <t>screw connector 5.08mm pitch, 2 poles, female, right angled</t>
  </si>
  <si>
    <t>TBMF5102R-LF</t>
  </si>
  <si>
    <t>tme-TBW-5-AMP-2P, tme-TBW-5-2P/GN</t>
  </si>
  <si>
    <t>TBMF5103R</t>
  </si>
  <si>
    <t>screw connector 5.08mm pitch, 3 poles, female, right angled</t>
  </si>
  <si>
    <t>TBMF5103R-KF</t>
  </si>
  <si>
    <t>tme-TBW-5-AMP-3P, tme-TBW-5-3P/GN</t>
  </si>
  <si>
    <t>TBMF5104R</t>
  </si>
  <si>
    <t>screw connector 5.08mm pitch, 4 polse, female, right angled</t>
  </si>
  <si>
    <t>TBMF5104R-LF</t>
  </si>
  <si>
    <t>TBMF5105R</t>
  </si>
  <si>
    <t>screw connector 5.08mm pitch, 5 poles, female, right angled</t>
  </si>
  <si>
    <t>TBMF5105R-LF</t>
  </si>
  <si>
    <t>TBMF5106R</t>
  </si>
  <si>
    <t>screw connector 5.08mm pitch, 6 polse, female, right angled</t>
  </si>
  <si>
    <t>TBMF5106R-LF</t>
  </si>
  <si>
    <t>TBMF5108R</t>
  </si>
  <si>
    <t>screw connector 5.08mm pitch, 8 poles, female, right angled</t>
  </si>
  <si>
    <t>TBMF5108R-LF</t>
  </si>
  <si>
    <t>TBMP5102SC</t>
  </si>
  <si>
    <t>connector 5.08mm pitch, 2 poles, male</t>
  </si>
  <si>
    <t>TBMP5102SC-KF</t>
  </si>
  <si>
    <t>tme-TBG-5-PW-2P/GN, tme-TBG-5-PW-2P-GN</t>
  </si>
  <si>
    <t>TBMP5103SC</t>
  </si>
  <si>
    <t>connector 5.08mm pitch, 3 poles, male</t>
  </si>
  <si>
    <t>TBMP5103SC-LF</t>
  </si>
  <si>
    <t>tme-TBG-5-PW-3P/GN, tme-TBG-5-PW-3P-GN</t>
  </si>
  <si>
    <t>TBMP5104SC</t>
  </si>
  <si>
    <t>connector 5.08mm pitch, 4 poles, male</t>
  </si>
  <si>
    <t>TBMP5104SC-LF</t>
  </si>
  <si>
    <t>TBMP5105SC</t>
  </si>
  <si>
    <t>connector 5.08mm pitch, 5 poles, male</t>
  </si>
  <si>
    <t>TBMP5105SC-LF</t>
  </si>
  <si>
    <t>TBMP5106SC</t>
  </si>
  <si>
    <t>connector 5.08mm pitch, 6 poles, male</t>
  </si>
  <si>
    <t>TBMP5108SC</t>
  </si>
  <si>
    <t>connector 5.08mm pitch, 8 poles, male</t>
  </si>
  <si>
    <t>TBMP5108SC-LF</t>
  </si>
  <si>
    <t>TBO5102S</t>
  </si>
  <si>
    <t>2x5.08mm</t>
  </si>
  <si>
    <t>Listwa 3-zaciskowa, pionowa, niebieska, śruba (-), RoHS, XINYA</t>
  </si>
  <si>
    <t>TBO5103S</t>
  </si>
  <si>
    <t>3x5.08mm</t>
  </si>
  <si>
    <t>TBX5002S</t>
  </si>
  <si>
    <t>5mm</t>
  </si>
  <si>
    <t>TBX5002</t>
  </si>
  <si>
    <t>MV25x3_2</t>
  </si>
  <si>
    <t>2 pin screw connector, 5mm pitch, straight, for PCB</t>
  </si>
  <si>
    <t>TBX5002S-LF</t>
  </si>
  <si>
    <t>TBX5002S-1</t>
  </si>
  <si>
    <t>2 pin screw connector, 5mm pitch, straight, for PCB, Philips screw head</t>
  </si>
  <si>
    <t>TBX5002S-1LF</t>
  </si>
  <si>
    <t>TBX5003S</t>
  </si>
  <si>
    <t>TBX5003</t>
  </si>
  <si>
    <t>3 pin screw connector, 5mm pitch, straight, for PCB</t>
  </si>
  <si>
    <t>TBX5003S-LF</t>
  </si>
  <si>
    <t>TBX5003S-1</t>
  </si>
  <si>
    <t>3 pin screw connector, 5mm pitch, straight, for PCB, Philips screw head</t>
  </si>
  <si>
    <t>TBX5003S-1LF</t>
  </si>
  <si>
    <t>TYCO0926893-3</t>
  </si>
  <si>
    <t>TYCO926893-3</t>
  </si>
  <si>
    <t>crimp socket, gender: female,</t>
  </si>
  <si>
    <t>TYCO350715-1</t>
  </si>
  <si>
    <t>350715-1 Plug (male) housing, 6 way</t>
  </si>
  <si>
    <t>TYCO350736-1</t>
  </si>
  <si>
    <t>MRX_HOUSINGx15</t>
  </si>
  <si>
    <t>350736-1 Plug (male) housing, 15 way</t>
  </si>
  <si>
    <t>TYCO350779-1</t>
  </si>
  <si>
    <t>350779-1 Plug (male) housing, 4 way</t>
  </si>
  <si>
    <t>TYCO350780-1</t>
  </si>
  <si>
    <t>350780-1 Receptable (female) housing, 4 way</t>
  </si>
  <si>
    <t>TYCO350781-1</t>
  </si>
  <si>
    <t>350781-1 Receptable (female) housing, 6 way</t>
  </si>
  <si>
    <t>TYCO650861-4</t>
  </si>
  <si>
    <t>94x8mm</t>
  </si>
  <si>
    <t>QM64TG</t>
  </si>
  <si>
    <t>Eurocard connector type B, receptable(female), 64 poles, vertical</t>
  </si>
  <si>
    <t>TYCO926893-1</t>
  </si>
  <si>
    <t>TYCO926898-1</t>
  </si>
  <si>
    <t>926898-1 split pin, contact, umnl 20-14AWG</t>
  </si>
  <si>
    <t>USBB-BV</t>
  </si>
  <si>
    <t>11x12mm</t>
  </si>
  <si>
    <t>USBS1BSW</t>
  </si>
  <si>
    <t>USB socket type B straight receptable connector</t>
  </si>
  <si>
    <t>DS1099-01-WN0</t>
  </si>
  <si>
    <t>Maritex: USBS1BSW</t>
  </si>
  <si>
    <t>USBB-G-SMD</t>
  </si>
  <si>
    <t>USB socket type B, SMD</t>
  </si>
  <si>
    <t>tme.pl:MUSB-G5P</t>
  </si>
  <si>
    <t>USBS1BSW-CV</t>
  </si>
  <si>
    <t>tme: USBB-BV</t>
  </si>
  <si>
    <t>UTS6JC1210P</t>
  </si>
  <si>
    <t>12mm</t>
  </si>
  <si>
    <t>Wago233-204</t>
  </si>
  <si>
    <t>13.9x12.3</t>
  </si>
  <si>
    <t>PCB terminal strip with push buttons 0.5mm2</t>
  </si>
  <si>
    <t>Wago</t>
  </si>
  <si>
    <t>233-204</t>
  </si>
  <si>
    <t>Wago256-401x2</t>
  </si>
  <si>
    <t>15x10</t>
  </si>
  <si>
    <t>WAGO256-401x2</t>
  </si>
  <si>
    <t>złączka do płytek drukowanych 45° 2,5mm2 16A RM5 1P/2pin szary, 2 tory plus scianka</t>
  </si>
  <si>
    <t>256-401 (2szt.) +256-100(1szt.)</t>
  </si>
  <si>
    <t>256-401x2, 256-100</t>
  </si>
  <si>
    <t>Wago256-401x3</t>
  </si>
  <si>
    <t>15x15</t>
  </si>
  <si>
    <t>WAGO256-401x3</t>
  </si>
  <si>
    <t>złączka do płytek drukowanych 45° 2,5mm2 16A RM5 1P/2pin szary, 3 tory plus scianka</t>
  </si>
  <si>
    <t>256-401 (3szt.) +256-100(1szt.)</t>
  </si>
  <si>
    <t>256-401x3, 256-100</t>
  </si>
  <si>
    <t>Wearnes450-3326-01-03-00</t>
  </si>
  <si>
    <t>2.5mm</t>
  </si>
  <si>
    <t>WearnesTerm</t>
  </si>
  <si>
    <t>Solder mount socket, for .059 (1,52) to .062 (1,57) diameter pins</t>
  </si>
  <si>
    <t>1654684</t>
  </si>
  <si>
    <t>Wearnes Cambion</t>
  </si>
  <si>
    <t>450-3326-01-03-00</t>
  </si>
  <si>
    <t>tme.pl: NS25-W2K</t>
  </si>
  <si>
    <t>connector 2,54 pitch, SMD, 2 pole, straight, male</t>
  </si>
  <si>
    <t>WF02S-JS</t>
  </si>
  <si>
    <t>connector 2,54 pitch, SMD, 3 pole, angled, male</t>
  </si>
  <si>
    <t>connector 2,54mm pitch, THT, 3 pole, stright</t>
  </si>
  <si>
    <t>WF04R-JS</t>
  </si>
  <si>
    <t>tme.pl: NS25-W4K</t>
  </si>
  <si>
    <t>connector 2.54mm pitch, THT, 4 pole, straight, male</t>
  </si>
  <si>
    <t>connector 2.54mm pitch, THT, 5 pole, straight, male</t>
  </si>
  <si>
    <t>tme.pl: NS25-W5P</t>
  </si>
  <si>
    <t>crimp connector 2,54mm pitch, THT, 6 pole straight</t>
  </si>
  <si>
    <t>WF06S-JS</t>
  </si>
  <si>
    <t>WF08R</t>
  </si>
  <si>
    <t>WF08S_R</t>
  </si>
  <si>
    <t>connector 2,54 pitch, SMD, 8 pole, angled, male</t>
  </si>
  <si>
    <t>WF08R-LF</t>
  </si>
  <si>
    <t>tme.pl: NS25-W8K</t>
  </si>
  <si>
    <t>WF08S</t>
  </si>
  <si>
    <t>connector 2.54mm pitch, THT, 8 pole, straight, male</t>
  </si>
  <si>
    <t>WF10R</t>
  </si>
  <si>
    <t>connector 2.54mm pitch, THT, 10 pole, angled, male</t>
  </si>
  <si>
    <t>tme.pl: NS25-W10K</t>
  </si>
  <si>
    <t>WF10S-LF</t>
  </si>
  <si>
    <t>tme.pl: NS25-W10P</t>
  </si>
  <si>
    <t>tme.pl: NXW-04K</t>
  </si>
  <si>
    <t>WS04S</t>
  </si>
  <si>
    <t>connector 2mm pitch, THT, 4 pole, straight, male</t>
  </si>
  <si>
    <t>tme.pl: NXW-04</t>
  </si>
  <si>
    <t>ZL201-02G</t>
  </si>
  <si>
    <t>2x2.54mm</t>
  </si>
  <si>
    <t>pin header 2 pin, 1/40 of PLD80S</t>
  </si>
  <si>
    <t>PLS03S</t>
  </si>
  <si>
    <t>Listwa kołkowa; kołkowe; męskie; PIN:3; proste; 2,54mm; THT; 1x10</t>
  </si>
  <si>
    <t>DS1021-1*3SF1-1</t>
  </si>
  <si>
    <t>Maritex: PLS03S</t>
  </si>
  <si>
    <t>ZL201-10G</t>
  </si>
  <si>
    <t>PLS10S</t>
  </si>
  <si>
    <t>Listwa kołkowa; kołkowe; męskie; PIN:10; proste; 2,54mm; THT; 1x10</t>
  </si>
  <si>
    <t>DS1021-1*10SF11</t>
  </si>
  <si>
    <t>Maritex: PLS10S</t>
  </si>
  <si>
    <t>ZL201-12G</t>
  </si>
  <si>
    <t>12x2.54mm</t>
  </si>
  <si>
    <t>HEADER12</t>
  </si>
  <si>
    <t>PLS12S</t>
  </si>
  <si>
    <t>Listwa kołkowa; kołkowe; męskie; PIN:12; proste; 2,54mm; THT; 1x12, z listwy 40pin</t>
  </si>
  <si>
    <t>mlach.com</t>
  </si>
  <si>
    <t>Cięta listwa 40pin</t>
  </si>
  <si>
    <t>ZL202-40G</t>
  </si>
  <si>
    <t>Maritex: PLD40S</t>
  </si>
  <si>
    <t>ZL212-20KG</t>
  </si>
  <si>
    <t>Listwa kołkowa; kołkowe; męskie; PIN:20; kątowe 90°; 2,54mm; THT</t>
  </si>
  <si>
    <t>ZL231-10PG</t>
  </si>
  <si>
    <t>2.54 box header dual rows dip type, 10 poles</t>
  </si>
  <si>
    <t>maritex: BH10S</t>
  </si>
  <si>
    <t>ZL231-14KG</t>
  </si>
  <si>
    <t>maritex: BH14R</t>
  </si>
  <si>
    <t>ZL231-14PG</t>
  </si>
  <si>
    <t>maritex: BH14S</t>
  </si>
  <si>
    <t>ZL231-16PG</t>
  </si>
  <si>
    <t>maritex: BH16S</t>
  </si>
  <si>
    <t>ZL231-20KG</t>
  </si>
  <si>
    <t>BH20R</t>
  </si>
  <si>
    <t>maritex: BH20R</t>
  </si>
  <si>
    <t>ZL231-20PG</t>
  </si>
  <si>
    <t>maritex: BH20S</t>
  </si>
  <si>
    <t>ZL231-26KG</t>
  </si>
  <si>
    <t>maritex: BH26R</t>
  </si>
  <si>
    <t>ZL231-40PG</t>
  </si>
  <si>
    <t>maritex: BH40S</t>
  </si>
  <si>
    <t>ZL262-16SG</t>
  </si>
  <si>
    <t>H8.4mm</t>
  </si>
  <si>
    <t>HEADER16</t>
  </si>
  <si>
    <t>16SIP100</t>
  </si>
  <si>
    <t>Female header pitch 2.54mm, height 8.4mm</t>
  </si>
  <si>
    <t>ZL262-20DG</t>
  </si>
  <si>
    <t>maritex: PBD20S</t>
  </si>
  <si>
    <t>ZL263-40DG</t>
  </si>
  <si>
    <t>PBD40R</t>
  </si>
  <si>
    <t>Gniazdo; kołkowe; żeńskie; PIN:40; kątowe 90°; 2,54mm; THT; 2x20</t>
  </si>
  <si>
    <t>H4.5mm</t>
  </si>
  <si>
    <t>ZL265-4SG</t>
  </si>
  <si>
    <t>Gniazdo; kołkowe; żeńskie; PIN:4; proste; 2mm; THT; 1x4; dł.2,5mm</t>
  </si>
  <si>
    <t>ZL303-04P</t>
  </si>
  <si>
    <t>4x2mm</t>
  </si>
  <si>
    <t>PLMS4S</t>
  </si>
  <si>
    <t>PLMS4R</t>
  </si>
  <si>
    <t>connector 2.00mm pitch, 4 poles, one row</t>
  </si>
  <si>
    <t>ZL307-1X16</t>
  </si>
  <si>
    <t>H7mm</t>
  </si>
  <si>
    <t>PCB mounting precision socket, height 7mm</t>
  </si>
  <si>
    <t>ZL306-1X16</t>
  </si>
  <si>
    <t>ZL307-1X16-3PIN</t>
  </si>
  <si>
    <t>ZL307-1X3</t>
  </si>
  <si>
    <t>ZL307-2X10</t>
  </si>
  <si>
    <t>ZL306-2X10</t>
  </si>
  <si>
    <t>ZL307-2X20</t>
  </si>
  <si>
    <t>Gniazdo; kołkowe; żeńskie; PIN:40; toczone styki; proste; 2,54mm</t>
  </si>
  <si>
    <t>DS1002-03-2*20131</t>
  </si>
  <si>
    <t>ZL310-04P</t>
  </si>
  <si>
    <t>Listwa kołkowa; kołkowe; męskie; PIN:4; kątowe 90°; 2mm; THT; 1x4</t>
  </si>
  <si>
    <t>1/10xZL310-40P</t>
  </si>
  <si>
    <t>ZL310-40P</t>
  </si>
  <si>
    <t>Price1</t>
  </si>
  <si>
    <t>10MQ040N</t>
  </si>
  <si>
    <t>SMA</t>
  </si>
  <si>
    <t>Diode type:Schottky; Voltage, Vrrm:40V; Current, If av:1.5A; Voltage, Vf max:0.62V; Case style:SMA</t>
  </si>
  <si>
    <t>Vishay</t>
  </si>
  <si>
    <t>10MQ040NTRPBF</t>
  </si>
  <si>
    <t>1N4148</t>
  </si>
  <si>
    <t>DO-35</t>
  </si>
  <si>
    <t>DIODE</t>
  </si>
  <si>
    <t>Dioda: przełączająca; 100V; 300mA; 2A; DO35</t>
  </si>
  <si>
    <t>1N4148-TAP</t>
  </si>
  <si>
    <t>1N4148-0805</t>
  </si>
  <si>
    <t>D0805</t>
  </si>
  <si>
    <t>Small signal diode</t>
  </si>
  <si>
    <t>1N5406</t>
  </si>
  <si>
    <t>DO-41</t>
  </si>
  <si>
    <t>Dioda: prostownicza; 600V; 3A; 1,5us; Opakowanie: Ammo Pack; DO201</t>
  </si>
  <si>
    <t>1N5406-DIO</t>
  </si>
  <si>
    <t>Diotec Semiconductor</t>
  </si>
  <si>
    <t>1N5806</t>
  </si>
  <si>
    <t>1N5408</t>
  </si>
  <si>
    <t>Dioda: prostownicza; 1kV; 3A; DO201AD</t>
  </si>
  <si>
    <t>DC Components</t>
  </si>
  <si>
    <t>1N5818</t>
  </si>
  <si>
    <t>Schottky barrier rectifier 1A 30V</t>
  </si>
  <si>
    <t>B10S</t>
  </si>
  <si>
    <t>DB-1MS</t>
  </si>
  <si>
    <t>BRIDGE</t>
  </si>
  <si>
    <t>SINGLE-PHASE MINI SURFACE MOUNT BRIDGE RECTIFIER 1000V 0.5A</t>
  </si>
  <si>
    <t>B560C-13-F</t>
  </si>
  <si>
    <t>SMC</t>
  </si>
  <si>
    <t>DIODE SCHOTTKY</t>
  </si>
  <si>
    <t>DIODA, REC, SCHOTTKY, 60V, 5A, SMC</t>
  </si>
  <si>
    <t>1858602</t>
  </si>
  <si>
    <t>Diodes Inc</t>
  </si>
  <si>
    <t>BAT54C</t>
  </si>
  <si>
    <t>SOT23-3</t>
  </si>
  <si>
    <t>Small signal Schottky diode 300mA 40V</t>
  </si>
  <si>
    <t>NXP</t>
  </si>
  <si>
    <t>BAT54C.215</t>
  </si>
  <si>
    <t>BAV101-GS08</t>
  </si>
  <si>
    <t>SOD80C</t>
  </si>
  <si>
    <t>Small signal switching diode, high voltage, 120V, 625mA</t>
  </si>
  <si>
    <t>BZM55C15</t>
  </si>
  <si>
    <t>MICROMELF</t>
  </si>
  <si>
    <t>DIODE BREAKDOWN</t>
  </si>
  <si>
    <t>Diode Zener 10V, 0.5W, micromelf</t>
  </si>
  <si>
    <t>BZM55C15-TR</t>
  </si>
  <si>
    <t>BZX84C3V3</t>
  </si>
  <si>
    <t>ZENER_SOT23_13</t>
  </si>
  <si>
    <t>Dioda: Zenera; 0,3W; 3,3V; SMD; taśma; SOT23</t>
  </si>
  <si>
    <t>BZX84-C3V3.215</t>
  </si>
  <si>
    <t>BZX84C5V1</t>
  </si>
  <si>
    <t>Zener diode 5.1V, 0.3W, SOT-23</t>
  </si>
  <si>
    <t>BZX84-C5V1.215</t>
  </si>
  <si>
    <t>GBI15B</t>
  </si>
  <si>
    <t>KBK15</t>
  </si>
  <si>
    <t>Mostek prostowniczy; płaski; 100V; 15A</t>
  </si>
  <si>
    <t>GBI25K</t>
  </si>
  <si>
    <t>Silicon bridge rectifier 800V,25A</t>
  </si>
  <si>
    <t>GBK10B</t>
  </si>
  <si>
    <t>30.3x4.8x20</t>
  </si>
  <si>
    <t>Mostek prostowniczy; 100V; 10A; GBK</t>
  </si>
  <si>
    <t>KBK10B</t>
  </si>
  <si>
    <t>!!Wycofany ze sprzedaży</t>
  </si>
  <si>
    <t>KBL02</t>
  </si>
  <si>
    <t>6x19</t>
  </si>
  <si>
    <t>KBL06</t>
  </si>
  <si>
    <t>Single-phase silicon bridge rectifier 200V 4A</t>
  </si>
  <si>
    <t>Single-phase silicon bridge rectifier 600V 4A</t>
  </si>
  <si>
    <t>KBU8B</t>
  </si>
  <si>
    <t>24x7</t>
  </si>
  <si>
    <t>KBU8</t>
  </si>
  <si>
    <t>Silicon bridge rectifier 100V, 8A</t>
  </si>
  <si>
    <t>LL4148</t>
  </si>
  <si>
    <t>MINIMELF</t>
  </si>
  <si>
    <t>Fast switching diode, MiniMELF, 150mA, 100V</t>
  </si>
  <si>
    <t>LL4148-PHI</t>
  </si>
  <si>
    <t>PMLL4148L.115</t>
  </si>
  <si>
    <t>LM4040C25H5TA</t>
  </si>
  <si>
    <t>SC70-5</t>
  </si>
  <si>
    <t>ZENER-SC-70-5</t>
  </si>
  <si>
    <t>SC-70-5</t>
  </si>
  <si>
    <t>Precision micropower shunt voltage reference 2.5V</t>
  </si>
  <si>
    <t>1825372</t>
  </si>
  <si>
    <t>LM4040D25IDBZTG4</t>
  </si>
  <si>
    <t>ZENER_SOT23_21</t>
  </si>
  <si>
    <t>LM4040D25IDBZTG</t>
  </si>
  <si>
    <t>Texas Instruments</t>
  </si>
  <si>
    <t>M4-DCCOMP</t>
  </si>
  <si>
    <t>Dioda prostownicza; 400V; 1A; SMA</t>
  </si>
  <si>
    <t>M4</t>
  </si>
  <si>
    <t>M6-DCCOMP</t>
  </si>
  <si>
    <t>Dioda prostownicza; 800V; 1A; SMA</t>
  </si>
  <si>
    <t>M6</t>
  </si>
  <si>
    <t>MBR0530T1G</t>
  </si>
  <si>
    <t>SOD123</t>
  </si>
  <si>
    <t>Surface mount Schottky power rectifier 0.5A 30V</t>
  </si>
  <si>
    <t>ON Semiconductor</t>
  </si>
  <si>
    <t>P6SMB150A</t>
  </si>
  <si>
    <t>SMB</t>
  </si>
  <si>
    <t>Transient Suppresion Unidirectional Diode 150V 600W, case SMB</t>
  </si>
  <si>
    <t>P6SMB150A-LF</t>
  </si>
  <si>
    <t>Littelfuse</t>
  </si>
  <si>
    <t>P6SMB15A</t>
  </si>
  <si>
    <t>Transient Suppresion Unidirectional Diode 15V 600W, case SMB</t>
  </si>
  <si>
    <t>P6SMB15A-LF</t>
  </si>
  <si>
    <t>P6SMB33CA</t>
  </si>
  <si>
    <t>DIODE BI-SUPRESSOR</t>
  </si>
  <si>
    <t>DO-214AA</t>
  </si>
  <si>
    <t>Transient Suppresion Bidirectional Diode 40.7V 600W, case SMB</t>
  </si>
  <si>
    <t>Semikron</t>
  </si>
  <si>
    <t>P6SMB36A</t>
  </si>
  <si>
    <t>P6SMB36A-LF</t>
  </si>
  <si>
    <t>RB521S30T1G</t>
  </si>
  <si>
    <t>SOD523</t>
  </si>
  <si>
    <t>30 V SCHOTTKY BARRIER DIODE, 200mA</t>
  </si>
  <si>
    <t>SMAJ24CA</t>
  </si>
  <si>
    <t>SMAJ24CA-LF Dioda: transil; 400W; 24V; 10,3A; dwukierunkowa; DO214AC</t>
  </si>
  <si>
    <t>SMBJ15A</t>
  </si>
  <si>
    <t>SMBJ15A-LF</t>
  </si>
  <si>
    <t>SMF05CT1G</t>
  </si>
  <si>
    <t>SC-88</t>
  </si>
  <si>
    <t>5-Line transient voltage suppressor array</t>
  </si>
  <si>
    <t>2059033</t>
  </si>
  <si>
    <t>Semtech</t>
  </si>
  <si>
    <t>SMF05C</t>
  </si>
  <si>
    <t>TMMBAT46</t>
  </si>
  <si>
    <t>Dioda: prostownicza Schottky; 100V; 150mA; MiniMELF, SOD80</t>
  </si>
  <si>
    <t>ST Microelectronics</t>
  </si>
  <si>
    <t>TMMBAT46FILM</t>
  </si>
  <si>
    <t>USBLC6-2SC6</t>
  </si>
  <si>
    <t>SOT23-6</t>
  </si>
  <si>
    <t>USBLC6</t>
  </si>
  <si>
    <t>Very low capacitance ESD protection</t>
  </si>
  <si>
    <t>W005M</t>
  </si>
  <si>
    <t>Single-phase silicon bridge rectifier</t>
  </si>
  <si>
    <t>ZRC330F01TA</t>
  </si>
  <si>
    <t>PRECISION 3.3 VOLT LOW KNEE CURRENT VOLTAGE REFERENCE</t>
  </si>
  <si>
    <t>1132712</t>
  </si>
  <si>
    <t>B10A</t>
  </si>
  <si>
    <t>WYL_INSTAL_NADPRAD_1BIEG</t>
  </si>
  <si>
    <t>Wyłącznik nadprądowy; 230VAC; Iznam:10A; Il.biegunów:1; IP20</t>
  </si>
  <si>
    <t>ETI POLAM</t>
  </si>
  <si>
    <t>B16A</t>
  </si>
  <si>
    <t>A9F03216</t>
  </si>
  <si>
    <t>WYL_INSTAL_NADPRAD_2BIEG</t>
  </si>
  <si>
    <t xml:space="preserve">Wyłącznik nadprądowy; 400VAC; Iznam:16A; Il.biegunów:2; IP20 </t>
  </si>
  <si>
    <t>Schneider Electric</t>
  </si>
  <si>
    <t>C1750HOAAA</t>
  </si>
  <si>
    <t>30.2x25mm</t>
  </si>
  <si>
    <t>SW 2*SPST</t>
  </si>
  <si>
    <t>switch bistable DPST</t>
  </si>
  <si>
    <t>AE-C1750HOAAA</t>
  </si>
  <si>
    <t>ArcoElectric</t>
  </si>
  <si>
    <t>CENTRAUL UNIT V.1.0</t>
  </si>
  <si>
    <t>CUV1.0</t>
  </si>
  <si>
    <t>CENTRALUNITV.1.0</t>
  </si>
  <si>
    <t>Central Unit v. 1.0</t>
  </si>
  <si>
    <t>CGR18650CG1S2P</t>
  </si>
  <si>
    <t>67x38x21</t>
  </si>
  <si>
    <t>Rechargeable cell Li-Ion, 3.6V, 4.4Ah, 67x38x21mm</t>
  </si>
  <si>
    <t>CGR18650CG/1S2P</t>
  </si>
  <si>
    <t>CGA18650CG1S2P</t>
  </si>
  <si>
    <t>29-4</t>
  </si>
  <si>
    <t>CLS6-C2</t>
  </si>
  <si>
    <t>DR75-24</t>
  </si>
  <si>
    <t>ZASILACZAC_DC1</t>
  </si>
  <si>
    <t>Power supply 230VAC, out 24VDC, 75W</t>
  </si>
  <si>
    <t>EG-7GY1</t>
  </si>
  <si>
    <t>fi 12,1mm</t>
  </si>
  <si>
    <t>GLANDAG16</t>
  </si>
  <si>
    <t>rubber grommet 3,5-6mm PG7 grey</t>
  </si>
  <si>
    <t>KSS Wiring</t>
  </si>
  <si>
    <t>GN_1F+N+E</t>
  </si>
  <si>
    <t>GN_1F_N_E</t>
  </si>
  <si>
    <t>Gniazdo ze stykiem ochronnym</t>
  </si>
  <si>
    <t>KS22-1-O/C</t>
  </si>
  <si>
    <t>KS22</t>
  </si>
  <si>
    <t>SW1NO1NCKEY</t>
  </si>
  <si>
    <t>rotary switch 2pos. stable 22mm, NO+NC</t>
  </si>
  <si>
    <t>LBF22-1-O/C-G</t>
  </si>
  <si>
    <t>LBF22</t>
  </si>
  <si>
    <t>SW1NO1NC</t>
  </si>
  <si>
    <t>switch monostable, NC+NO</t>
  </si>
  <si>
    <t>AUSPICIOUS</t>
  </si>
  <si>
    <t>LBF22-10/C G, W/O LAMP</t>
  </si>
  <si>
    <t>LKD-12-24-G</t>
  </si>
  <si>
    <t>LKD-12-24</t>
  </si>
  <si>
    <t>LED lamp 12-24 VAC/DC green</t>
  </si>
  <si>
    <t>LKD12-24-G</t>
  </si>
  <si>
    <t>LKD-12-24-R</t>
  </si>
  <si>
    <t>LED lamp 12-24 VAC/DC red</t>
  </si>
  <si>
    <t>LKD12-24-R</t>
  </si>
  <si>
    <t>LKD-12-24-Y</t>
  </si>
  <si>
    <t>LED lamp 12-24 VAC/DC yellow</t>
  </si>
  <si>
    <t>LKD12-24-Y</t>
  </si>
  <si>
    <t>LKM220-R</t>
  </si>
  <si>
    <t>fi12.3x30</t>
  </si>
  <si>
    <t>LED lamp 230VAC/VDC red</t>
  </si>
  <si>
    <t>LZ-12/N_N</t>
  </si>
  <si>
    <t>0921-00</t>
  </si>
  <si>
    <t>LZ-12_N</t>
  </si>
  <si>
    <t>Listwa zaciskowa 12-torowa do montażu na szynie TH35</t>
  </si>
  <si>
    <t>Leroy</t>
  </si>
  <si>
    <t>ElektroPlast</t>
  </si>
  <si>
    <t>MARKER0</t>
  </si>
  <si>
    <t>OZNACZNIK0</t>
  </si>
  <si>
    <t>marker with „0” digit</t>
  </si>
  <si>
    <t>MARKER1</t>
  </si>
  <si>
    <t>OZNACZNIK1</t>
  </si>
  <si>
    <t>marker with „1” digit</t>
  </si>
  <si>
    <t>MARKER2</t>
  </si>
  <si>
    <t>OZNACZNIK2</t>
  </si>
  <si>
    <t>marker with „2” digit</t>
  </si>
  <si>
    <t>MARKER3</t>
  </si>
  <si>
    <t>OZNACZNIK3</t>
  </si>
  <si>
    <t>marker with „3” digit</t>
  </si>
  <si>
    <t>MARKER4</t>
  </si>
  <si>
    <t>OZNACZNIK4</t>
  </si>
  <si>
    <t>marker with „4” digit</t>
  </si>
  <si>
    <t>MARKER5</t>
  </si>
  <si>
    <t>OZNACZNIK5</t>
  </si>
  <si>
    <t>marker with „5” digit</t>
  </si>
  <si>
    <t>MARKER6</t>
  </si>
  <si>
    <t>OZNACZNIK6</t>
  </si>
  <si>
    <t>marker with „6” digit</t>
  </si>
  <si>
    <t>MARKER7</t>
  </si>
  <si>
    <t>OZNACZNIK7</t>
  </si>
  <si>
    <t>marker with „7” digit</t>
  </si>
  <si>
    <t>MARKER8</t>
  </si>
  <si>
    <t>OZNACZNIK8</t>
  </si>
  <si>
    <t>marker with „8” digit</t>
  </si>
  <si>
    <t>MARKER9</t>
  </si>
  <si>
    <t>OZNACZNIK9</t>
  </si>
  <si>
    <t>marker with „9” digit</t>
  </si>
  <si>
    <t>OBC V1.2</t>
  </si>
  <si>
    <t>OBCV1.2</t>
  </si>
  <si>
    <t>OBC_V1.2</t>
  </si>
  <si>
    <t>OBC Modul v.1.2</t>
  </si>
  <si>
    <t>Q2SAK</t>
  </si>
  <si>
    <t>SAK2.5/BK</t>
  </si>
  <si>
    <t>SAK2,5_2P</t>
  </si>
  <si>
    <t>ZACISK2P</t>
  </si>
  <si>
    <t>Złączka: szynowa; tory:1; zaciski:2; czarny; zacisk śrubowy; 24A</t>
  </si>
  <si>
    <t>Weidmueller</t>
  </si>
  <si>
    <t>1858440000 SAK 2.5/EN SW</t>
  </si>
  <si>
    <t>SAK2.5/BL</t>
  </si>
  <si>
    <t>Złączka: szynowa; tory:1; zaciski:2; niebieski; zacisk śrubowy</t>
  </si>
  <si>
    <t>0218680000 SAK 2.5/EN BL</t>
  </si>
  <si>
    <t>SL0.75/8</t>
  </si>
  <si>
    <t>SLEEVE0.75</t>
  </si>
  <si>
    <t>TULEJKA_ELEK</t>
  </si>
  <si>
    <t>sleeve 0.75mm2, 8mm length</t>
  </si>
  <si>
    <t>STAPORT</t>
  </si>
  <si>
    <t>Helukabel</t>
  </si>
  <si>
    <t>ZAS_AC_DC</t>
  </si>
  <si>
    <t>Zasilacz AC/DC</t>
  </si>
  <si>
    <t>0.4A</t>
  </si>
  <si>
    <t>ZKM 0.4A</t>
  </si>
  <si>
    <t>5x20</t>
  </si>
  <si>
    <t>FUSE1</t>
  </si>
  <si>
    <t>Fuse medium acting 5x20, 400mA</t>
  </si>
  <si>
    <t>ESKA</t>
  </si>
  <si>
    <t>521.0,13</t>
  </si>
  <si>
    <t>16A/250VAC</t>
  </si>
  <si>
    <t>0218016.HXP</t>
  </si>
  <si>
    <t>5x20mm, time-lag fuse 16A, 250VAC</t>
  </si>
  <si>
    <t>1A/250VAC</t>
  </si>
  <si>
    <t>0215001.HXP</t>
  </si>
  <si>
    <t>5x20mm, time-lag fuse 1A, 250VAC</t>
  </si>
  <si>
    <t>1MD1T1B1M1QE</t>
  </si>
  <si>
    <t>12x13mm</t>
  </si>
  <si>
    <t>SW_DPDT</t>
  </si>
  <si>
    <t>Przełącznik: dźwigniowy; 2-pozycyjne; DPDT; ON-ON; 2A/250VAC</t>
  </si>
  <si>
    <t>2A/250FAST</t>
  </si>
  <si>
    <t>001.1007</t>
  </si>
  <si>
    <t>Bezpiecznik: topikowy; szybki; ceramiczny; 2A; 250VAC; 5x20mm; SP</t>
  </si>
  <si>
    <t>SCHURTER</t>
  </si>
  <si>
    <t>300mA/60V</t>
  </si>
  <si>
    <t>SL030-60</t>
  </si>
  <si>
    <t>2920</t>
  </si>
  <si>
    <t>SMD polymer fuse 300mA, 60VDC</t>
  </si>
  <si>
    <t>ECE</t>
  </si>
  <si>
    <t>SL030</t>
  </si>
  <si>
    <t>4304.6079</t>
  </si>
  <si>
    <t>Złącze: zasilające AC; IEC 60320; 1x bezpiecznik, z wyłącznikiem</t>
  </si>
  <si>
    <t>500mA/60V</t>
  </si>
  <si>
    <t>SL050-60</t>
  </si>
  <si>
    <t>SMD polymer fuse 500mA, 60VDC</t>
  </si>
  <si>
    <t>5A/250VAC</t>
  </si>
  <si>
    <t>0215005.HXP</t>
  </si>
  <si>
    <t>5x20mm, time-lag fuse 5A, 250VAC</t>
  </si>
  <si>
    <t>6.3A/250VAC</t>
  </si>
  <si>
    <t>ZKSS 6.3A</t>
  </si>
  <si>
    <t>Fuse ultra-rapid ceramic body 5x20mm, 250V AC, 6.5A</t>
  </si>
  <si>
    <t>520.125</t>
  </si>
  <si>
    <t>BPT1412XH7.5</t>
  </si>
  <si>
    <t>fi 13.8x7.5</t>
  </si>
  <si>
    <t>BUZZER</t>
  </si>
  <si>
    <t>piezo buzzer fi 13.8, height 7.5, pitch 5.6</t>
  </si>
  <si>
    <t>BPT-14X</t>
  </si>
  <si>
    <t>Bestar</t>
  </si>
  <si>
    <t>BSMD-T0.75A</t>
  </si>
  <si>
    <t>6.1x2.6x2.6</t>
  </si>
  <si>
    <t>Fuse medium acting 6.1x2.6x2.6mm, SMD, 0.75A</t>
  </si>
  <si>
    <t>BSMD-T1.5A</t>
  </si>
  <si>
    <t>Fuse medium acting 6.1x2.6x2.6mm, SMD</t>
  </si>
  <si>
    <t>CK1029</t>
  </si>
  <si>
    <t>13SIP100</t>
  </si>
  <si>
    <t>Rotary switch 12 position, 1 to N code</t>
  </si>
  <si>
    <t>Lorlin</t>
  </si>
  <si>
    <t>DI-04</t>
  </si>
  <si>
    <t>SWDIP4</t>
  </si>
  <si>
    <t>8SWDIP300</t>
  </si>
  <si>
    <t>Dip switch 4 sections</t>
  </si>
  <si>
    <t>DTS63K</t>
  </si>
  <si>
    <t>6x6</t>
  </si>
  <si>
    <t>SWPUSH</t>
  </si>
  <si>
    <t>tactile switch</t>
  </si>
  <si>
    <t>Diptronics</t>
  </si>
  <si>
    <t>DTS-63K</t>
  </si>
  <si>
    <t>DTSM31NB</t>
  </si>
  <si>
    <t>microswitch SMD, 4.3mm, 1.6N</t>
  </si>
  <si>
    <t>Canal Electronic</t>
  </si>
  <si>
    <t>DTSM-31N-B</t>
  </si>
  <si>
    <t>E3Z-R81</t>
  </si>
  <si>
    <t>Reflexiv photoswitch</t>
  </si>
  <si>
    <t>EAH108E</t>
  </si>
  <si>
    <t>NDI-8H-V</t>
  </si>
  <si>
    <t>21.26x6.2</t>
  </si>
  <si>
    <t>SWDIP8</t>
  </si>
  <si>
    <t>Przełącznik: DIP-SWITCH; Ilość sekcji:8; ON-OFF; 0,1A/24VDC; 500V</t>
  </si>
  <si>
    <t>EC12E2420801</t>
  </si>
  <si>
    <t>14x13.2</t>
  </si>
  <si>
    <t>ECW1J-B24</t>
  </si>
  <si>
    <t>KODER, PION., 12 MM, 24DET, 24PPR</t>
  </si>
  <si>
    <t>Alps</t>
  </si>
  <si>
    <t>digital contacting encoder</t>
  </si>
  <si>
    <t>1200080</t>
  </si>
  <si>
    <t>BOURNS</t>
  </si>
  <si>
    <t>ECW1J-B24-AC0024</t>
  </si>
  <si>
    <t>EUR</t>
  </si>
  <si>
    <t>ERD616RMZ</t>
  </si>
  <si>
    <t>SW_HEX</t>
  </si>
  <si>
    <t xml:space="preserve">hexadecimal switch, rotary, </t>
  </si>
  <si>
    <t>K-D M12A-4P-2m-PVC</t>
  </si>
  <si>
    <t>M12</t>
  </si>
  <si>
    <t>CABLEx4_M12</t>
  </si>
  <si>
    <t>M12 plug connector for Leuze barriers</t>
  </si>
  <si>
    <t>KB1604-PAB</t>
  </si>
  <si>
    <t>KB1604</t>
  </si>
  <si>
    <t>Universal keyboard 4x4, alphanumeric, black</t>
  </si>
  <si>
    <t>KKTBBuzzer</t>
  </si>
  <si>
    <t>Buzzer</t>
  </si>
  <si>
    <t>MCRM3AF-16R</t>
  </si>
  <si>
    <t>MCRM3AF</t>
  </si>
  <si>
    <t>rotary switch SMD, 16 positions on 4 lines</t>
  </si>
  <si>
    <t>1522039</t>
  </si>
  <si>
    <t>MINISMDC020F-2</t>
  </si>
  <si>
    <t>1812</t>
  </si>
  <si>
    <t>Polymer fuse PTC, 1812, 0.2A 30V</t>
  </si>
  <si>
    <t>Tyco</t>
  </si>
  <si>
    <t>MSS-2245S</t>
  </si>
  <si>
    <t>9x7.5</t>
  </si>
  <si>
    <t>MSS-2245S Przełącznik: suwakowy; 2-pozycyjne; DPDT; 0,3A/6VDC; ON-ON</t>
  </si>
  <si>
    <t>PC-GK1.3</t>
  </si>
  <si>
    <t>PC-GK</t>
  </si>
  <si>
    <t>Miniature, right angle power sockets with PCB contacts</t>
  </si>
  <si>
    <t>PC-GK1.4</t>
  </si>
  <si>
    <t>Miniature, right angle power sockets with PCB contacts 1.4mm spike</t>
  </si>
  <si>
    <t>PC-GK2.1</t>
  </si>
  <si>
    <t>Miniature, right angle power sockets with PCB contacts 2.1mm spike</t>
  </si>
  <si>
    <t>PS-03</t>
  </si>
  <si>
    <t>switch SPST-NO, monostable</t>
  </si>
  <si>
    <t>PS-03R</t>
  </si>
  <si>
    <t>H2X5MM</t>
  </si>
  <si>
    <t>RADTO220V6</t>
  </si>
  <si>
    <t>RADIATORPIN</t>
  </si>
  <si>
    <t>SCHURTER0031.8241</t>
  </si>
  <si>
    <t>SCH0031_8241</t>
  </si>
  <si>
    <t>Fuse holder, SMD for 5x20mm fuses</t>
  </si>
  <si>
    <t>SLSE 46/44-S12</t>
  </si>
  <si>
    <t xml:space="preserve">Barrier receiver </t>
  </si>
  <si>
    <t>SLSS 46.8-S12</t>
  </si>
  <si>
    <t>Barrier transmitter</t>
  </si>
  <si>
    <t>TACTD37H25I180</t>
  </si>
  <si>
    <t>3.7x6.1x2.5</t>
  </si>
  <si>
    <t>TACT switch 3.7x6.1x2.5, SMD, dustproof</t>
  </si>
  <si>
    <t>www.innocentswitch.co.kr</t>
  </si>
  <si>
    <t>ZCM 4A</t>
  </si>
  <si>
    <t>Fuse medium acting 5x20, 4A</t>
  </si>
  <si>
    <t>ZCM 8A</t>
  </si>
  <si>
    <t>Fuse medium acting 5x20, 8A</t>
  </si>
  <si>
    <t>ZGSS 6.3A</t>
  </si>
  <si>
    <t>6.3x32mm</t>
  </si>
  <si>
    <t>Fuse ultra fast, ceramic, 6.3x32mm 500V 6.3A</t>
  </si>
  <si>
    <t>632.125</t>
  </si>
  <si>
    <t>ZH1</t>
  </si>
  <si>
    <t>23x9</t>
  </si>
  <si>
    <t>Gniazdo; bezpieczniki rurkowe; 22mm; Wypr: do druku</t>
  </si>
  <si>
    <t>PROFFUSE</t>
  </si>
  <si>
    <t>ZH4</t>
  </si>
  <si>
    <t>fi16x37</t>
  </si>
  <si>
    <t>FUSE2</t>
  </si>
  <si>
    <t>Fuse holder on the  panel for 5x20mm fuses, 250V, 10A</t>
  </si>
  <si>
    <t>Footprint Ref 2</t>
  </si>
  <si>
    <t>10M08SAE144C8G</t>
  </si>
  <si>
    <t>MS-026BFBPAD</t>
  </si>
  <si>
    <t>10M08SAE144</t>
  </si>
  <si>
    <t xml:space="preserve">FPGA - Field Programmable Gate Array non-volatile FPGA 101 I/O </t>
  </si>
  <si>
    <t>mouser.com</t>
  </si>
  <si>
    <t>989-10M08SAE144C8G</t>
  </si>
  <si>
    <t>Altera</t>
  </si>
  <si>
    <t>10M08SCE144C8G</t>
  </si>
  <si>
    <t>10M08SCE144</t>
  </si>
  <si>
    <t>989-10M08SCE144C8G</t>
  </si>
  <si>
    <t>25LC320A-I/SN</t>
  </si>
  <si>
    <t>8SOIC150</t>
  </si>
  <si>
    <t>25LC320SN</t>
  </si>
  <si>
    <t>Microchip</t>
  </si>
  <si>
    <t>4069</t>
  </si>
  <si>
    <t>14SOIC150</t>
  </si>
  <si>
    <t>7404</t>
  </si>
  <si>
    <t>IC: cyfrowy; inverter; Kanały:6; CMOS; SO14</t>
  </si>
  <si>
    <t>HEF4069UBT.653</t>
  </si>
  <si>
    <t>74HC00</t>
  </si>
  <si>
    <t>Quad 2-Input NAND Gate</t>
  </si>
  <si>
    <t>74HC00-SMD</t>
  </si>
  <si>
    <t>74HC02</t>
  </si>
  <si>
    <t>7402</t>
  </si>
  <si>
    <t>IC: cyfrowy; NOR; Kanały:4; Wejścia:2; SMD; SO14; Seria: HC</t>
  </si>
  <si>
    <t>74HC02D.652</t>
  </si>
  <si>
    <t>74HC04</t>
  </si>
  <si>
    <t>IC: cyfrowy; NOT; Kanały:6; Wejścia:1; SMD; SO14</t>
  </si>
  <si>
    <t>74HC04D.653</t>
  </si>
  <si>
    <t>74HC08M</t>
  </si>
  <si>
    <t>7408</t>
  </si>
  <si>
    <t>Quad 2-Input AND gate, SOIC14</t>
  </si>
  <si>
    <t>74HC08D</t>
  </si>
  <si>
    <t>74HC10</t>
  </si>
  <si>
    <t>7410</t>
  </si>
  <si>
    <t>Triple 3-Input Positive NAND Gate;Supply:5V;Case:SOIC</t>
  </si>
  <si>
    <t>74HC10-SMD</t>
  </si>
  <si>
    <t>74HC125</t>
  </si>
  <si>
    <t>74125</t>
  </si>
  <si>
    <t>IC: cyfrowy; 3-state, buffer; Kanały:4; SO14</t>
  </si>
  <si>
    <t>74HC125D.652</t>
  </si>
  <si>
    <t>74HC139</t>
  </si>
  <si>
    <t>16SOIC150</t>
  </si>
  <si>
    <t>74139</t>
  </si>
  <si>
    <t>dual 2-line to 4-line decoders/demultiplexers</t>
  </si>
  <si>
    <t>74HC139-SMD</t>
  </si>
  <si>
    <t>74HC14</t>
  </si>
  <si>
    <t>7414</t>
  </si>
  <si>
    <t>IC: cyfrowy; Schmitt trigger; Kanały:6; SMD; SO14; Seria: HC</t>
  </si>
  <si>
    <t>SN74HC14D</t>
  </si>
  <si>
    <t>74HC157D</t>
  </si>
  <si>
    <t>74157</t>
  </si>
  <si>
    <t>Quad 2-Input Multiplexer</t>
  </si>
  <si>
    <t>74HC157-SMD</t>
  </si>
  <si>
    <t>74HC174</t>
  </si>
  <si>
    <t>74174</t>
  </si>
  <si>
    <t>IC: cyfrowy; przerzutnik D; Kanały:6; SMD; SO16; Seria: HC</t>
  </si>
  <si>
    <t>SN74HC174D</t>
  </si>
  <si>
    <t>74HC193</t>
  </si>
  <si>
    <t>SN74LS193D</t>
  </si>
  <si>
    <t>Presettable 4-Bit Binary Up/Down Counter</t>
  </si>
  <si>
    <t>SN74HC193D</t>
  </si>
  <si>
    <t>74HC4024</t>
  </si>
  <si>
    <t>SN74HC4024N</t>
  </si>
  <si>
    <t>Asynchronous 7-Bit Binary Counter</t>
  </si>
  <si>
    <t>1631669</t>
  </si>
  <si>
    <t>74HC4024D</t>
  </si>
  <si>
    <t>74HC573</t>
  </si>
  <si>
    <t>20SOIC300</t>
  </si>
  <si>
    <t>74HC573D</t>
  </si>
  <si>
    <t>74HC CMOS, SMD, SOIC20, Octal D-Type Transparent Latch (3-State)</t>
  </si>
  <si>
    <t>74HC573-SMD</t>
  </si>
  <si>
    <t>74HC574D</t>
  </si>
  <si>
    <t>74574</t>
  </si>
  <si>
    <t>Octal D-type flip-flop; positive edge-trigger; 3-state</t>
  </si>
  <si>
    <t>74HC574D.652</t>
  </si>
  <si>
    <t>74HC595</t>
  </si>
  <si>
    <t>8-bit serial-in, serial or parallel-out shift register with output latches, 3-state</t>
  </si>
  <si>
    <t>74HC595D</t>
  </si>
  <si>
    <t>74HCT14</t>
  </si>
  <si>
    <t>Hex Schmitt Trigger SOIC14</t>
  </si>
  <si>
    <t>74HCT14D.652</t>
  </si>
  <si>
    <t>74HCT245PW</t>
  </si>
  <si>
    <t>MO-153AC</t>
  </si>
  <si>
    <t>74245</t>
  </si>
  <si>
    <t>3-state, bus transceiver; Kanały:8; TSSOP20</t>
  </si>
  <si>
    <t>74HCT245PW.112</t>
  </si>
  <si>
    <t>74HCT574A</t>
  </si>
  <si>
    <t>IC: cyfrowy; SMD; SO20; Seria: HCT</t>
  </si>
  <si>
    <t>SN74HCT574DW</t>
  </si>
  <si>
    <t>74LCX07</t>
  </si>
  <si>
    <t>74LCX244MTCX</t>
  </si>
  <si>
    <t>74244</t>
  </si>
  <si>
    <t>74LCX244MTCX IC: cyfrowy; 3-state, buffer, non-inverting; Kanały:8; TSSOP20</t>
  </si>
  <si>
    <t>74LCX244T-SMD</t>
  </si>
  <si>
    <t>Fairchild Semiconductor</t>
  </si>
  <si>
    <t>74LCX245MTC</t>
  </si>
  <si>
    <t>Low Voltage Bidirectional Transceiver with 5V Tolerant Inputs and Outputs</t>
  </si>
  <si>
    <t>74LCX244MTC</t>
  </si>
  <si>
    <t>74LVC4245APW</t>
  </si>
  <si>
    <t>MO-153AD</t>
  </si>
  <si>
    <t>74LVC4245</t>
  </si>
  <si>
    <t>MO-150_153AG</t>
  </si>
  <si>
    <t>Octal dual supply translating transcevier; 3-state, SSOP24</t>
  </si>
  <si>
    <t>74LVX14MTC</t>
  </si>
  <si>
    <t>MO-153AB-1</t>
  </si>
  <si>
    <t>Low voltage hex inverter with Schmitt trigger input, inputs 5V tolerant</t>
  </si>
  <si>
    <t>74LVX573</t>
  </si>
  <si>
    <t>IC: cyfrowy; 3-state, latch transparent; Kanały:8; SO20-W</t>
  </si>
  <si>
    <t>74LVX573M</t>
  </si>
  <si>
    <t>78L05-SMD</t>
  </si>
  <si>
    <t>LM78LXX-SOIC</t>
  </si>
  <si>
    <t>3 terminal positive regulator 5V, 100mA</t>
  </si>
  <si>
    <t>78L09-SMD</t>
  </si>
  <si>
    <t>3 terminal positive regulator 9V 100mA</t>
  </si>
  <si>
    <t>78L15-SMD</t>
  </si>
  <si>
    <t>3 terminal positive regulator, 15V</t>
  </si>
  <si>
    <t>78M09CDT</t>
  </si>
  <si>
    <t>TO-252</t>
  </si>
  <si>
    <t>LM78M05CDT</t>
  </si>
  <si>
    <t>+9V voltage regulator TO-252, 0.5A</t>
  </si>
  <si>
    <t>7912</t>
  </si>
  <si>
    <t>TO-220V</t>
  </si>
  <si>
    <t>LM79XX</t>
  </si>
  <si>
    <t>12V DC negative voltage regulator</t>
  </si>
  <si>
    <t>79L15-SMD</t>
  </si>
  <si>
    <t>LM79LXX-SOIC</t>
  </si>
  <si>
    <t>3-terminal negative voltage regulator -15V, 100mA</t>
  </si>
  <si>
    <t>AD5322BRMZ</t>
  </si>
  <si>
    <t>MO-187BA</t>
  </si>
  <si>
    <t>AD5322</t>
  </si>
  <si>
    <t>Przetwornik D/A; 12bit; 125ksps; Kanały:2; 2,5÷5,5VDC; SOP10</t>
  </si>
  <si>
    <t>Analog Devices</t>
  </si>
  <si>
    <t>AD5530BRUZ</t>
  </si>
  <si>
    <t>MO-153AB</t>
  </si>
  <si>
    <t>AD5530</t>
  </si>
  <si>
    <t>Serial input, voltage output 12-bit DAC</t>
  </si>
  <si>
    <t>1079394</t>
  </si>
  <si>
    <t xml:space="preserve">AD5620BRJZ-1500RL7 </t>
  </si>
  <si>
    <t>SOT23-8</t>
  </si>
  <si>
    <t>AD5620BRJZ</t>
  </si>
  <si>
    <r>
      <t xml:space="preserve">Single, 12-Bit </t>
    </r>
    <r>
      <rPr>
        <i/>
        <sz val="8"/>
        <color indexed="8"/>
        <rFont val="Arial"/>
        <family val="2"/>
        <charset val="238"/>
      </rPr>
      <t>nano</t>
    </r>
    <r>
      <rPr>
        <sz val="8"/>
        <color indexed="8"/>
        <rFont val="Arial"/>
        <family val="2"/>
        <charset val="238"/>
      </rPr>
      <t xml:space="preserve">DAC with 5ppm/°C On-Chip Reference in SOT-23 </t>
    </r>
  </si>
  <si>
    <t>2376824</t>
  </si>
  <si>
    <t>AD711JRZ</t>
  </si>
  <si>
    <t>LF155H</t>
  </si>
  <si>
    <t>Wzmacniacz operacyjny; 4MHz; Kanały:1; SO8</t>
  </si>
  <si>
    <t>AD734ANZ</t>
  </si>
  <si>
    <t>14DIP300</t>
  </si>
  <si>
    <t>AD734</t>
  </si>
  <si>
    <t>14DIP300IC</t>
  </si>
  <si>
    <t>10MHz 4-quadrant multiplier/divider, 0.25% accuracy</t>
  </si>
  <si>
    <t>14DIP300.Farnell</t>
  </si>
  <si>
    <t>9603573</t>
  </si>
  <si>
    <t>AD7541AJNZ</t>
  </si>
  <si>
    <t>18DIP300</t>
  </si>
  <si>
    <t>Przetwornik D/A; 12bit; Kanały:1; 5÷16VDC; DIP18</t>
  </si>
  <si>
    <t>AD7541AKRZ</t>
  </si>
  <si>
    <t>18SOIC300</t>
  </si>
  <si>
    <t>2376847</t>
  </si>
  <si>
    <t>AD8041ARZ</t>
  </si>
  <si>
    <t>AD8041</t>
  </si>
  <si>
    <t>Wzmacniacz operacyjny; 160MHz; Kanały:1; SO8</t>
  </si>
  <si>
    <t>AD8047ARZ</t>
  </si>
  <si>
    <t>OPA827</t>
  </si>
  <si>
    <t>250 MHz, General Purpose Voltage Feedback Op Amp</t>
  </si>
  <si>
    <t>2305599</t>
  </si>
  <si>
    <t>AD8138ARZ</t>
  </si>
  <si>
    <t>AD8138</t>
  </si>
  <si>
    <t>Driver; sterownik różnicowy ADC; 95mA; Kanały:4; SO8</t>
  </si>
  <si>
    <t>AD820ARZ</t>
  </si>
  <si>
    <t>Wzmacniacz operacyjny; 1,9MHz; Kanały:1; SO8</t>
  </si>
  <si>
    <t>AD8628ARTZ</t>
  </si>
  <si>
    <t>SOT23-5</t>
  </si>
  <si>
    <t>AD8628ART</t>
  </si>
  <si>
    <t>Zero-drift, single supply, rail to rail input/output operational amplifier</t>
  </si>
  <si>
    <t>1651310</t>
  </si>
  <si>
    <t>AD9235BRUZ-65</t>
  </si>
  <si>
    <t>MO-153AE</t>
  </si>
  <si>
    <t>AD9235BRUZ</t>
  </si>
  <si>
    <t>12-Bit, 65 MSPS 3 V A/D Converter</t>
  </si>
  <si>
    <t>1438561</t>
  </si>
  <si>
    <t>AD9742ARUZ</t>
  </si>
  <si>
    <t>AD9742ARU</t>
  </si>
  <si>
    <t>12-Bit, 210 MSPS TxDAC Digital-to-Analog Converter</t>
  </si>
  <si>
    <t>2305699</t>
  </si>
  <si>
    <t>AD9767ASTZ</t>
  </si>
  <si>
    <t>MS-026ABC</t>
  </si>
  <si>
    <t>AD9767</t>
  </si>
  <si>
    <t xml:space="preserve">14-Bit, 125 MSPS Dual TxDAC+ Digital-to-Analog Converters </t>
  </si>
  <si>
    <t>2305705</t>
  </si>
  <si>
    <t>AD9832BRUZ</t>
  </si>
  <si>
    <t>AD9832</t>
  </si>
  <si>
    <t>25 MHz Direct Digital Synthesizer, Waveform Generator</t>
  </si>
  <si>
    <t>ADA4922-1AR</t>
  </si>
  <si>
    <t>8SOIC150PADDLE</t>
  </si>
  <si>
    <t>ADA4922-1</t>
  </si>
  <si>
    <t>High voltage, differential 18-bit ADC driver</t>
  </si>
  <si>
    <t>1274190</t>
  </si>
  <si>
    <t>ADA4922-1ARDZ-RL</t>
  </si>
  <si>
    <t>ADM3493ARZ</t>
  </si>
  <si>
    <t>SP3072</t>
  </si>
  <si>
    <t>RS422/485 TRANSCEIVER, 250KBPS, NSOIC-8</t>
  </si>
  <si>
    <t>2758685</t>
  </si>
  <si>
    <t>ADM3493ARZ-REEL7</t>
  </si>
  <si>
    <t>ADR441ARMZ</t>
  </si>
  <si>
    <t>MO-187AA</t>
  </si>
  <si>
    <t>ADR445ARM</t>
  </si>
  <si>
    <t>Ultralow noise, LDO XFET voltage reference with curreny sink and source, 2.5V, MSOP8</t>
  </si>
  <si>
    <t>1274160</t>
  </si>
  <si>
    <t>ADR443ARMZ</t>
  </si>
  <si>
    <t>Układ napięcia odniesienia, ultraniski szum, szeregowy - stały, seria ADR443, 3V, MSOP-8</t>
  </si>
  <si>
    <t>1274157</t>
  </si>
  <si>
    <t>ADR445ARMZ</t>
  </si>
  <si>
    <t>Ultralow noise, LDO XFET voltage reference with curreny sink and source, 5V, MSOP8</t>
  </si>
  <si>
    <t>1274150</t>
  </si>
  <si>
    <t>ADS1120IPWR</t>
  </si>
  <si>
    <t>Automotive, Low-Power, Low-Noise, 16-Bit,Analog-to-Digital Converter for Small-Signal Sensors</t>
  </si>
  <si>
    <t>2402249</t>
  </si>
  <si>
    <t>ADS8504IBDWG4</t>
  </si>
  <si>
    <t>28SOIC450</t>
  </si>
  <si>
    <t>ADS8504</t>
  </si>
  <si>
    <t>12-bit 250ksps sampling CMOS analog-to-digital converter</t>
  </si>
  <si>
    <t>uniprod-nigeo</t>
  </si>
  <si>
    <t>ADS8504IBDW</t>
  </si>
  <si>
    <t>ADS8568SPM</t>
  </si>
  <si>
    <t>MS-026BCD</t>
  </si>
  <si>
    <t>ADS8548</t>
  </si>
  <si>
    <t>16-Bit, Eight-Channel, Simultaneous Sampling ANALOG-TO-DIGITAL CONVERTERS</t>
  </si>
  <si>
    <t>2323243</t>
  </si>
  <si>
    <t>ADS8860IDGSR</t>
  </si>
  <si>
    <t>16-Bit, 1-MSPS, Serial Interface, microPower, Miniature, Single-Ended Input, SAR Analog-to-Digital Converter</t>
  </si>
  <si>
    <t>2392461</t>
  </si>
  <si>
    <t>ADUC841BSZ62-3</t>
  </si>
  <si>
    <t>MO-112AC</t>
  </si>
  <si>
    <t>ADUC841BS</t>
  </si>
  <si>
    <t>Microconverter 12-bit ADCs and DACs with Embdedded High Speed 62-kB Flash MCU</t>
  </si>
  <si>
    <t>1438802</t>
  </si>
  <si>
    <t>ADUM1201ARZ</t>
  </si>
  <si>
    <t>ADUM1201</t>
  </si>
  <si>
    <t>Izolator cyfrowy, podwójny, 2 kanały, 150 ns, 2.7 V, 5.5 V, SOIC, 8 pin</t>
  </si>
  <si>
    <t>ADUM1401ARWZ</t>
  </si>
  <si>
    <t>16SOIC300</t>
  </si>
  <si>
    <t>ADUM1401</t>
  </si>
  <si>
    <t>Izolator cyfrowy; ogólnego zastosowania; 2,7÷5,5VDC; SMD; SO16</t>
  </si>
  <si>
    <t>ADUM6400ARWZ</t>
  </si>
  <si>
    <t>ADUM6400</t>
  </si>
  <si>
    <t>Quad-Channel, 5 kV Isolators with Integrated DC-to-DC Converter, 1MBps</t>
  </si>
  <si>
    <t>584-ADUM6400ARWZ</t>
  </si>
  <si>
    <t>ADUM6402ARWZ</t>
  </si>
  <si>
    <t>ADUM6402</t>
  </si>
  <si>
    <t>2102530</t>
  </si>
  <si>
    <t>ADUM6404ARWZ</t>
  </si>
  <si>
    <t>ADUM6404</t>
  </si>
  <si>
    <t>584-ADUM6404ARWZ</t>
  </si>
  <si>
    <t>AP5004SG-13</t>
  </si>
  <si>
    <t>PWM Control 2.5A step-down converter</t>
  </si>
  <si>
    <t>1825352</t>
  </si>
  <si>
    <t>Diodes Inc.</t>
  </si>
  <si>
    <t>APE1117AK-HF-3</t>
  </si>
  <si>
    <t>SOT-223</t>
  </si>
  <si>
    <t>LM1117IMP</t>
  </si>
  <si>
    <t>Stabilizator napięcia; LDO, regulowany; 1,5÷16V; 1A; SMD; SOT223</t>
  </si>
  <si>
    <t>Advanced Power Electronics</t>
  </si>
  <si>
    <t>APE1117H-HF-3</t>
  </si>
  <si>
    <t>LM1117DT</t>
  </si>
  <si>
    <t>Stabilizator napięcia; LDO, regulowany; 1,5÷16V; 1A; SMD; TO252</t>
  </si>
  <si>
    <t>APEC</t>
  </si>
  <si>
    <t>APE1117H-HF-3TR</t>
  </si>
  <si>
    <t>APE1117K-33-HF-3</t>
  </si>
  <si>
    <t>1000mA low-dropout linear regulator 3.3V</t>
  </si>
  <si>
    <t>APE1117K-33-HF-3TR</t>
  </si>
  <si>
    <t>APE1117K-50-HF-3</t>
  </si>
  <si>
    <t>1000mA low-dropout linear regulator 5V</t>
  </si>
  <si>
    <t>APE1117K-50-HF-3TR</t>
  </si>
  <si>
    <t>APE1117K-HF-3</t>
  </si>
  <si>
    <t>APE1117K-HF-3TR</t>
  </si>
  <si>
    <t>APE8800-33-HF-3</t>
  </si>
  <si>
    <t>MCP1700</t>
  </si>
  <si>
    <t>Low quiescent current LDO, 3.3V, 300mA, SOT-23</t>
  </si>
  <si>
    <t>APE8800N-33-HF-3</t>
  </si>
  <si>
    <t>AS7C31026B-10TCN</t>
  </si>
  <si>
    <t>MS-024AC</t>
  </si>
  <si>
    <t>AS7C31026B</t>
  </si>
  <si>
    <t>Pamięć; SRAM, asynchroniczna; 64kx16bit; 3,3V; 10ns; TSOP44 II</t>
  </si>
  <si>
    <t>Alliance Memory</t>
  </si>
  <si>
    <t>AS7C34096A-10TCN</t>
  </si>
  <si>
    <t>AS7C34096A</t>
  </si>
  <si>
    <t>3.3V 512K × 8 CMOS SRAM</t>
  </si>
  <si>
    <t>AS7C34098A-10TIN</t>
  </si>
  <si>
    <t>K6R4016V1C-TC10</t>
  </si>
  <si>
    <t>Pamięć; SRAM; 256kx16bit; 3÷3,6V; 10ns; TSOP44 II</t>
  </si>
  <si>
    <t>ATMEGA128-16AU</t>
  </si>
  <si>
    <t>MS-026AEB</t>
  </si>
  <si>
    <t>Microcontroller AVR ISP 128kB Flash, TQFP64</t>
  </si>
  <si>
    <t>Atmel</t>
  </si>
  <si>
    <t>ATMEGA128A-16AU</t>
  </si>
  <si>
    <t>ATMEGA16A-AU</t>
  </si>
  <si>
    <t>MS-026ACB</t>
  </si>
  <si>
    <t>ATMEGA16-AU</t>
  </si>
  <si>
    <t>8-bit AVR microcontroller with 16 kbytes in-system programmable flash</t>
  </si>
  <si>
    <t>ATSHA204-SH</t>
  </si>
  <si>
    <t>Crypto authentication chip</t>
  </si>
  <si>
    <t>2313835</t>
  </si>
  <si>
    <t>ATSHA204-SH-DA-B</t>
  </si>
  <si>
    <t>ATTINY13A-SSU</t>
  </si>
  <si>
    <t>ATTINY13A-SU</t>
  </si>
  <si>
    <t>8-bit AVR Microcontroller with 1K Bytes In-System Programmable Flash</t>
  </si>
  <si>
    <t>8SOIC200</t>
  </si>
  <si>
    <t>seguro.pl</t>
  </si>
  <si>
    <t>ATTINY44V-10SSU</t>
  </si>
  <si>
    <t>ATTINY24SSU</t>
  </si>
  <si>
    <t>8-bit AVR Microcontroller with 4K Bytes In-System Programmable Flash</t>
  </si>
  <si>
    <t>ATXMEGA128D3-AU</t>
  </si>
  <si>
    <t>8/16-bit AVR XMEGA D3 microcontroller</t>
  </si>
  <si>
    <t>1748551</t>
  </si>
  <si>
    <t>ATXMEGA16A4-AU</t>
  </si>
  <si>
    <t>8/16-bit AVR XMEGA A4 microcontroller</t>
  </si>
  <si>
    <t>CA3140AMZ</t>
  </si>
  <si>
    <t>CA3140</t>
  </si>
  <si>
    <t>4.5MHz, BiCMOS operational amplifier with MOSFET Input/Bipolar output</t>
  </si>
  <si>
    <t>Intersil</t>
  </si>
  <si>
    <t>CA3140EZ</t>
  </si>
  <si>
    <t>8DIP300</t>
  </si>
  <si>
    <t>8DIP300IC</t>
  </si>
  <si>
    <t>CD40107BE</t>
  </si>
  <si>
    <t>CD40107BPW</t>
  </si>
  <si>
    <t>IC: cyfrowy; NAND; Kanały:2; Wejścia:2; CMOS; DIP8</t>
  </si>
  <si>
    <t>MO-153AA</t>
  </si>
  <si>
    <t>LOGIC, GATE NAND DUAL 2INPUT, 8TSSOP</t>
  </si>
  <si>
    <t>1753372</t>
  </si>
  <si>
    <t>CD4023</t>
  </si>
  <si>
    <t>IC: cyfrowy; NAND; Kanały:3; Wejścia:3; CMOS; SOP14</t>
  </si>
  <si>
    <t>HEF4023BT.652</t>
  </si>
  <si>
    <t>CD4052</t>
  </si>
  <si>
    <t>MC74HC4052D</t>
  </si>
  <si>
    <t>CMOS Analog Multiplexer</t>
  </si>
  <si>
    <t>74HC4052D.652</t>
  </si>
  <si>
    <t>CD4514BM</t>
  </si>
  <si>
    <t>24SOIC300</t>
  </si>
  <si>
    <t>CD4514</t>
  </si>
  <si>
    <t>4bit latched/4-to-16 line decoder</t>
  </si>
  <si>
    <t>CD4538</t>
  </si>
  <si>
    <t>MC74HC4538AD</t>
  </si>
  <si>
    <t>Dual Precision Monostable Multivibrator (Retriggerable, Resettable)</t>
  </si>
  <si>
    <t>HEF4538BT.652</t>
  </si>
  <si>
    <t>CD74HC04E</t>
  </si>
  <si>
    <t>IC: cyfrowy; NOT; Kanały:6; Wejścia:1; CMOS; THT; DIP14; Seria: HC</t>
  </si>
  <si>
    <t>CD74HC245M</t>
  </si>
  <si>
    <t>20DIP300</t>
  </si>
  <si>
    <t>IC: cyfrowy; bus transceiver; Kanały:8; SMD; SO20; Seria: HC; 2÷6VDC</t>
  </si>
  <si>
    <t>CD74HC574E</t>
  </si>
  <si>
    <t>IC: cyfrowy; 3-stanowy, octal, przerzutnik D; Kanały:8; THT; DIP2</t>
  </si>
  <si>
    <t>DAC8550IBDGKT</t>
  </si>
  <si>
    <t>16-BIT, ULTRA-LOW GLITCH, VOLTAGE OUTPUT DIGITAL-TO-ANALOG CONVERTER</t>
  </si>
  <si>
    <t>1754805</t>
  </si>
  <si>
    <t>DAC8555IPW</t>
  </si>
  <si>
    <t>16-BIT, QUAD CHANNEL, ULTRA-LOW GLITCH, VOLTAGE OUTPUT DIGITAL-TO-ANALOG CONVERTER</t>
  </si>
  <si>
    <t>1754806</t>
  </si>
  <si>
    <t>DRV8814</t>
  </si>
  <si>
    <t>MO-153AE_THPAD</t>
  </si>
  <si>
    <t>DC, PODWÓJNY, STEROWNIK SILNIKA, 28-HTSSOP</t>
  </si>
  <si>
    <t>1895364</t>
  </si>
  <si>
    <t>DRV8814PWPR</t>
  </si>
  <si>
    <t>DRV8840</t>
  </si>
  <si>
    <t>DC motor driver 5A, 8-45V</t>
  </si>
  <si>
    <t>1903643</t>
  </si>
  <si>
    <t>DRV8840PWP</t>
  </si>
  <si>
    <t>DRV8842</t>
  </si>
  <si>
    <t>1903645</t>
  </si>
  <si>
    <t>DRV8842PWP</t>
  </si>
  <si>
    <t>EP2C5T144C7N</t>
  </si>
  <si>
    <t>MS-026BFB</t>
  </si>
  <si>
    <t>EP2C5T144</t>
  </si>
  <si>
    <t>Cyclone II, FPGA; 5k; 7ns; TQFP144</t>
  </si>
  <si>
    <t>EPCS4SI8N</t>
  </si>
  <si>
    <t>Serial configuration device for Altera FPGA 4Mbit</t>
  </si>
  <si>
    <t>EPM1270T144C5N</t>
  </si>
  <si>
    <t>MAX II 3.3/2.5V CPLD, 116 IOs, 1,270 Logic Elements, 144-Pin Plastic TQFP, Commercial Temperature, Speed Grade 5, Pb-Free</t>
  </si>
  <si>
    <t>EPM240T100I5N</t>
  </si>
  <si>
    <t>MS-026BED</t>
  </si>
  <si>
    <t>EPM240T100</t>
  </si>
  <si>
    <t>CPLD, MAX II, 240 ELEMENTS, TQFP100</t>
  </si>
  <si>
    <t>EPM3064ATC44-10</t>
  </si>
  <si>
    <t>MS-026BCB</t>
  </si>
  <si>
    <t>EPM3064ATC44-7</t>
  </si>
  <si>
    <t>CPLD, MAX 3000A, 64 MACROCELLS, TQFP44</t>
  </si>
  <si>
    <t>kamami.pl</t>
  </si>
  <si>
    <t>EPM3064ATC44-10N</t>
  </si>
  <si>
    <t>EPM570T100C5N</t>
  </si>
  <si>
    <t>CPLD, MAX II, 570 ELEMENTS, TQFP100</t>
  </si>
  <si>
    <t>FM24LC04B-G</t>
  </si>
  <si>
    <t>FM24C04B-G</t>
  </si>
  <si>
    <t>4Kb FRAM serial 5V</t>
  </si>
  <si>
    <t>2077746</t>
  </si>
  <si>
    <t>Ramtron</t>
  </si>
  <si>
    <t>FM24CL04B-G</t>
  </si>
  <si>
    <t>FT230XS</t>
  </si>
  <si>
    <t>MO-137AB</t>
  </si>
  <si>
    <t>FT230X USB TO BASIC UART IC</t>
  </si>
  <si>
    <t>FT230XS-R</t>
  </si>
  <si>
    <t>FTDI</t>
  </si>
  <si>
    <t>HEF4011BT</t>
  </si>
  <si>
    <t>HEF4011</t>
  </si>
  <si>
    <t>Quad 2-input NAND buffered B series gate</t>
  </si>
  <si>
    <t>HEF4528BT</t>
  </si>
  <si>
    <t>HEF4528</t>
  </si>
  <si>
    <t>Dual monostable multivibrator</t>
  </si>
  <si>
    <t>1085295</t>
  </si>
  <si>
    <t>INA114BU</t>
  </si>
  <si>
    <t>INA111U</t>
  </si>
  <si>
    <t>Precision instrumentation amplifier</t>
  </si>
  <si>
    <t>1212401</t>
  </si>
  <si>
    <t>INA126UA</t>
  </si>
  <si>
    <t>INA126U</t>
  </si>
  <si>
    <t>Single micropower instrumentation amplifier</t>
  </si>
  <si>
    <t>INA129UAE4</t>
  </si>
  <si>
    <t>INA128</t>
  </si>
  <si>
    <t>Precision, low power instrumentation amplifier</t>
  </si>
  <si>
    <t>1206897</t>
  </si>
  <si>
    <t>INA332AIDGKT</t>
  </si>
  <si>
    <t>Low-Power, Single-Supply, CMOS INSTRUMENTATION AMPLIFIER</t>
  </si>
  <si>
    <t>1645385</t>
  </si>
  <si>
    <t>INA333AIDKT</t>
  </si>
  <si>
    <t>Micro-power (50uA), zero drfit, rail to rail out instrumentation amplifier</t>
  </si>
  <si>
    <t>1645386</t>
  </si>
  <si>
    <t>INA826AIDGKR</t>
  </si>
  <si>
    <t>IC, INSTR AMP, 1MHZ, 130BD, VSSOP-8</t>
  </si>
  <si>
    <t>2064255</t>
  </si>
  <si>
    <t>L200CV</t>
  </si>
  <si>
    <t>PentawattV</t>
  </si>
  <si>
    <t>L200</t>
  </si>
  <si>
    <t>PENTAWATTV</t>
  </si>
  <si>
    <t>Adjustable voltage and current regulator</t>
  </si>
  <si>
    <t>ST</t>
  </si>
  <si>
    <t>L5973D</t>
  </si>
  <si>
    <t>HSOP8</t>
  </si>
  <si>
    <t>L5973</t>
  </si>
  <si>
    <t>2.5A switch step down switching regulator</t>
  </si>
  <si>
    <t>L7805ABD2T</t>
  </si>
  <si>
    <t>D2PAK</t>
  </si>
  <si>
    <t>LM7805D2PAK</t>
  </si>
  <si>
    <t>Precision voltage regulator 5V/1.5A D2PAK</t>
  </si>
  <si>
    <t>L7805ACD2T</t>
  </si>
  <si>
    <t>Precision voltage regulator 5V/1A D2PAK</t>
  </si>
  <si>
    <t>L7805CV</t>
  </si>
  <si>
    <t>VERTICAL</t>
  </si>
  <si>
    <t>TO-220HRAD</t>
  </si>
  <si>
    <t>Stabilizator napięcia; nieregulowany; 5V; 1,5A; TO220; THT</t>
  </si>
  <si>
    <t>L7809CV</t>
  </si>
  <si>
    <t>9V DC positive voltage regulator</t>
  </si>
  <si>
    <t>L7812CP</t>
  </si>
  <si>
    <t>Stabilizator napięcia; nieregulowany; 12V; 1,5A; TO220ISO; THT</t>
  </si>
  <si>
    <t>L7812CV</t>
  </si>
  <si>
    <t>12V DC positive voltage regulator</t>
  </si>
  <si>
    <t>L7815ABV</t>
  </si>
  <si>
    <t>Farnell</t>
  </si>
  <si>
    <t>15V DC positive voltage regulator</t>
  </si>
  <si>
    <t>1087092</t>
  </si>
  <si>
    <t>L7815CV</t>
  </si>
  <si>
    <t>TO-220V_Farnell</t>
  </si>
  <si>
    <t>9756159</t>
  </si>
  <si>
    <t>L7824CV</t>
  </si>
  <si>
    <t>24V DC positive voltage regulator</t>
  </si>
  <si>
    <t>L78L05ACD</t>
  </si>
  <si>
    <t>3 terminal positive regulator</t>
  </si>
  <si>
    <t>L78L05ACU-TR</t>
  </si>
  <si>
    <t>SOT-89</t>
  </si>
  <si>
    <t>L78L05ACU</t>
  </si>
  <si>
    <t>Stabilizator napięcia; nieregulowany; 5V; 0,1A; SOT89; SMD</t>
  </si>
  <si>
    <t>L78L05ACUTR</t>
  </si>
  <si>
    <t>Liniowy regulator napięcia, stały, 3 końcówki, dodatnie, wejście 10V do 30V, wyjście 5V i 0.1A</t>
  </si>
  <si>
    <t>L78M05ACDT</t>
  </si>
  <si>
    <t>Stabilizator napięcia; nieregulowany; 5V; 0,5A; DPAK; SMD</t>
  </si>
  <si>
    <t>L78M05ACDT-TR</t>
  </si>
  <si>
    <t>L7915CV</t>
  </si>
  <si>
    <t>15V DC negative voltage regulator</t>
  </si>
  <si>
    <t>9756264</t>
  </si>
  <si>
    <t>L79L05ABD</t>
  </si>
  <si>
    <t>Stabilizator napięcia; nieregulowany; -5V; 0,1A; SO8; SMD</t>
  </si>
  <si>
    <t>L79L05ACUTR</t>
  </si>
  <si>
    <t>MC79L05ACH</t>
  </si>
  <si>
    <t>Liniowy regulator napięcia, stały, 3 końcówki, ujemne, wejście -20V do -8V, wyjście -5V i 0.1A</t>
  </si>
  <si>
    <t>1467770</t>
  </si>
  <si>
    <t>LD1085V50</t>
  </si>
  <si>
    <t>LM1085T</t>
  </si>
  <si>
    <t>5V 3A DC low drop voltage regulator</t>
  </si>
  <si>
    <t>1564295</t>
  </si>
  <si>
    <t>LM1085IS-3.3</t>
  </si>
  <si>
    <t>TO-263-3</t>
  </si>
  <si>
    <t>LM1085S</t>
  </si>
  <si>
    <t>3.3V 3A DC low drop voltage regulator</t>
  </si>
  <si>
    <t>LM1085IS-3.3/NO</t>
  </si>
  <si>
    <t>National Semiconductor</t>
  </si>
  <si>
    <t>LM1085IS-3.3/NOPB</t>
  </si>
  <si>
    <t>LM1085IT-5.0</t>
  </si>
  <si>
    <t>LM1085IT-5.0/NOPB</t>
  </si>
  <si>
    <t>LM1086T-ADJ</t>
  </si>
  <si>
    <t>1.5A 1.2 to 37V adjustable low drop positive voltage regulator</t>
  </si>
  <si>
    <t>LM1086CTADJNOPB</t>
  </si>
  <si>
    <t>LM1086-ADJ/NOPB</t>
  </si>
  <si>
    <t>LM1117IDT-3.3</t>
  </si>
  <si>
    <t>LDO 0.8A 3.3V, TO252, SMD</t>
  </si>
  <si>
    <t>LM1117IDT-3.3/N</t>
  </si>
  <si>
    <t>LM1117IDT-3.3/NOPB</t>
  </si>
  <si>
    <t>LM1117IMP-3.3/NOPB</t>
  </si>
  <si>
    <t>Stabilizator napięcia; LDO, nieregulowany; 3,3V; 0,8A; SOT223; SMD</t>
  </si>
  <si>
    <t>LM1117IMP-3.3</t>
  </si>
  <si>
    <t>LM1117IMP-5.0/NOPB</t>
  </si>
  <si>
    <t>800mA low-dropout linear regulator 5V</t>
  </si>
  <si>
    <t>LM1117IMP-5.0</t>
  </si>
  <si>
    <t>LM1117IMP-ADJ</t>
  </si>
  <si>
    <t>800mA low-dropout linera regulator adjustable</t>
  </si>
  <si>
    <t>1469050</t>
  </si>
  <si>
    <t>LM1117IMP-ADJ/NOPB</t>
  </si>
  <si>
    <t>LM1117MP-2.5/NO</t>
  </si>
  <si>
    <t>800mA low-dropout linear regulator 2.5V</t>
  </si>
  <si>
    <t>LM211D</t>
  </si>
  <si>
    <t>LM111</t>
  </si>
  <si>
    <t>Voltage comparator</t>
  </si>
  <si>
    <t>LM211D-ST</t>
  </si>
  <si>
    <t>LM217MT</t>
  </si>
  <si>
    <t>1.5A 1.2 to 37V adjustable voltage regulator</t>
  </si>
  <si>
    <t>LM217T</t>
  </si>
  <si>
    <t>LM22676TJ-ADJ</t>
  </si>
  <si>
    <t>TO-263-7</t>
  </si>
  <si>
    <t>LM22676TJ</t>
  </si>
  <si>
    <t>3A step-down voltage regulator. Vin=4.5-42V</t>
  </si>
  <si>
    <t>1657733</t>
  </si>
  <si>
    <t>LM258D</t>
  </si>
  <si>
    <t>LF353H</t>
  </si>
  <si>
    <t>Low Power Dual Operational Amplifiers</t>
  </si>
  <si>
    <t>LM258DR</t>
  </si>
  <si>
    <t>LM258P</t>
  </si>
  <si>
    <t>Wzmacniacz operacyjny; 700kHz; Kanały:2; DIP</t>
  </si>
  <si>
    <t>LM2621MM</t>
  </si>
  <si>
    <t>MUA08A</t>
  </si>
  <si>
    <t>LM2621</t>
  </si>
  <si>
    <t>Low Input Voltage, Step-Up DC-DC Converter</t>
  </si>
  <si>
    <t>9779248</t>
  </si>
  <si>
    <t>LM2694MT</t>
  </si>
  <si>
    <t>30V, 600mA Step Down Switching Regulator</t>
  </si>
  <si>
    <t>1286850</t>
  </si>
  <si>
    <t>LM2931CDG</t>
  </si>
  <si>
    <t>100 mA, Adjustable Output, LDO Voltage Regulator with 60 V Load Dump Protection</t>
  </si>
  <si>
    <t>LM2990T-15</t>
  </si>
  <si>
    <t>LM337T</t>
  </si>
  <si>
    <t>Stabilizator napięcia; LDO, nieregulowany; -15V; 1,2A; TO220; THT</t>
  </si>
  <si>
    <t>LM2990-15/NOPB</t>
  </si>
  <si>
    <t>LM318D</t>
  </si>
  <si>
    <t>LM10H</t>
  </si>
  <si>
    <t>Wzmacniacz operacyjny; 15MHz; Kanały:1; SO8</t>
  </si>
  <si>
    <t>LM337LM</t>
  </si>
  <si>
    <t>3 terminal adjustable negative regulator</t>
  </si>
  <si>
    <t>LM337LM/NOPB</t>
  </si>
  <si>
    <t>8SOIC150_farnell</t>
  </si>
  <si>
    <t>1469092</t>
  </si>
  <si>
    <t>Stabilizator napięcia; regulowany; 1,2÷37V; 1,5A; TO220; THT</t>
  </si>
  <si>
    <t>LM337T-FAI</t>
  </si>
  <si>
    <t>LM338T</t>
  </si>
  <si>
    <t>5-amp adjustable regulator</t>
  </si>
  <si>
    <t>LM350T</t>
  </si>
  <si>
    <t>Stabilizator napięcia; regulowany; 1,2÷33V; 3A; TO220; THT</t>
  </si>
  <si>
    <t>LM393D</t>
  </si>
  <si>
    <t>LM193</t>
  </si>
  <si>
    <t>low power low offset voltage dual comparators</t>
  </si>
  <si>
    <t>LM393D-TI</t>
  </si>
  <si>
    <t>LM3940IT-3.3</t>
  </si>
  <si>
    <t xml:space="preserve">Stabilizator napięcia; LDO, nieregulowany; 3,3V; 1A; TO220; THT </t>
  </si>
  <si>
    <t>LM3940IT-3.3/NOPB</t>
  </si>
  <si>
    <t>LMC6462AIM</t>
  </si>
  <si>
    <t>Wzmacniacz operacyjny; 50kHz; 3÷16VDC; Kanały:2; SO8</t>
  </si>
  <si>
    <t>LMC6462AIM/NOPB</t>
  </si>
  <si>
    <t>LMC7211BIM5</t>
  </si>
  <si>
    <t>Tiny CMOS Comparator with rail to rail input</t>
  </si>
  <si>
    <t>955541</t>
  </si>
  <si>
    <t>LMV331M5</t>
  </si>
  <si>
    <t>General purpose, low voltage, tiny pack comparator</t>
  </si>
  <si>
    <t>1197386</t>
  </si>
  <si>
    <t>LT1617ES5-1TRMPBF</t>
  </si>
  <si>
    <t>LT1617</t>
  </si>
  <si>
    <t>Przetwornica DC/DC; inwerter; Uwej:1,2÷15V; Uwyj: -5÷-34V; 100mA</t>
  </si>
  <si>
    <t>Linear Technology</t>
  </si>
  <si>
    <t>LT1617ES5#TRMPBF</t>
  </si>
  <si>
    <t>Regulator przełączający DC-DC, odwracający, regulowany, wej. 1V-15V, wyj. 350mA, SOT-23-5</t>
  </si>
  <si>
    <t>1663766</t>
  </si>
  <si>
    <t>LT1618EMS</t>
  </si>
  <si>
    <t>Regulator przełączający DC-DC boost, SEPIC, regulowany, wej. 1.6V-18V, wyj. 1A, 1.6MHz, MSOP-10</t>
  </si>
  <si>
    <t>1273771</t>
  </si>
  <si>
    <t>LT1618EMS#PBF</t>
  </si>
  <si>
    <t>LTC2852CDD</t>
  </si>
  <si>
    <t>MO-229WEED-2</t>
  </si>
  <si>
    <t xml:space="preserve">RS485, TXRX, FULL-DUPLEX, 10DFN </t>
  </si>
  <si>
    <t>2294421</t>
  </si>
  <si>
    <t>LTC2852CDD#PBF</t>
  </si>
  <si>
    <t>LTC3621HMS8E-23.3</t>
  </si>
  <si>
    <t>MO-187AA_PAD</t>
  </si>
  <si>
    <t>LTC3621HMS8E</t>
  </si>
  <si>
    <t>Synchroniczny regulator przełączający, buck (step-down), stały, wejście 2.7V-17V, wyjście 3.3V / 1A</t>
  </si>
  <si>
    <t>2483292</t>
  </si>
  <si>
    <t>LTC3621HMS8E-23.3#PBF</t>
  </si>
  <si>
    <t>MAX202EESE+</t>
  </si>
  <si>
    <t>MAX202</t>
  </si>
  <si>
    <t>LINE DRIVER/RECEIVER, 5V, ESD, 202</t>
  </si>
  <si>
    <t>Maxim-Dallas</t>
  </si>
  <si>
    <t>MAX4080SASA+</t>
  </si>
  <si>
    <t>MAX4080</t>
  </si>
  <si>
    <t>76V, high side, current sense amplifier with voltage output</t>
  </si>
  <si>
    <t>MAX809SEUR+T</t>
  </si>
  <si>
    <t>STM809</t>
  </si>
  <si>
    <t>Układ nadzorujący; push-pull; 3,08 V; Aktywny stan: niski; SOT23</t>
  </si>
  <si>
    <t>MC33033DWG</t>
  </si>
  <si>
    <t>Brushless DC motor controller</t>
  </si>
  <si>
    <t>2102550</t>
  </si>
  <si>
    <t>MC7805CTG</t>
  </si>
  <si>
    <t>Stabilizator napięcia; nieregulowany; 5V; 1A; TO220AB; THT</t>
  </si>
  <si>
    <t>Stabilizator napięcia; nieregulowany; -5V; 0,1A; SOT89; SMD</t>
  </si>
  <si>
    <t>MC79L05ACHX</t>
  </si>
  <si>
    <t>MC79L12ACDG</t>
  </si>
  <si>
    <t>3-terminal negative voltage regulator</t>
  </si>
  <si>
    <t>MCP1541T-I/TT</t>
  </si>
  <si>
    <t>REF3125</t>
  </si>
  <si>
    <t>Źródło napięcia odniesienia; 4,096V; SOT23</t>
  </si>
  <si>
    <t>MCP1700T3002ETT</t>
  </si>
  <si>
    <t>Low quiescent current LDO, 3.0V, 250mA, SOT-23</t>
  </si>
  <si>
    <t>MCP1700T3002E/TT</t>
  </si>
  <si>
    <t>MCP1700T3302ETT</t>
  </si>
  <si>
    <t>Low quiescent current LDO, 3.3V, 250mA, SOT-23</t>
  </si>
  <si>
    <t>MCP1700T3302E/TT</t>
  </si>
  <si>
    <t>MCP1703AT-5002E/MB</t>
  </si>
  <si>
    <t>MCP1703_SOT-89</t>
  </si>
  <si>
    <t>SOT-89R</t>
  </si>
  <si>
    <t>250 mA, 16V, Low Quiescent Current LDO Regulator, Vout=5V</t>
  </si>
  <si>
    <t>MCP1703T3302ECB</t>
  </si>
  <si>
    <t>250 mA, 16V, Low Quiescent Current LDO Regulator, Vout=3.3V</t>
  </si>
  <si>
    <t>MCP1755T-5002E/DC</t>
  </si>
  <si>
    <t>SOT-223-5</t>
  </si>
  <si>
    <t>MCP1755T</t>
  </si>
  <si>
    <t>Stabilizator napięcia; LDO, nieregulowany; 16V; 5V; 300mA; SMD</t>
  </si>
  <si>
    <t>MCP1790-3302EDB</t>
  </si>
  <si>
    <t>MCP1790</t>
  </si>
  <si>
    <t>70mA voltage regulator, 3.3V output</t>
  </si>
  <si>
    <t>MCP4822E/SN</t>
  </si>
  <si>
    <t>MCP4822</t>
  </si>
  <si>
    <t>Przetwornik D/A; 12bit; Kanały:2; 2,7÷5,5VDC; SO8</t>
  </si>
  <si>
    <t>MCP4922-E/SL</t>
  </si>
  <si>
    <t>MCP4922</t>
  </si>
  <si>
    <t>Przetwornik D/A; 12bit; Kanały:2; 2,7÷5,5VDC; SO14</t>
  </si>
  <si>
    <t>MCP6002-E/P</t>
  </si>
  <si>
    <t xml:space="preserve">Wzmacniacz operacyjny; 1MHz; 1,8÷5,5VDC; Kanały:2; DIP8 </t>
  </si>
  <si>
    <t>MCP6031T-E/OT</t>
  </si>
  <si>
    <t>Wzmacniacz operacyjny; 10kHz; 1,8÷5,5VDC; Kanały:1; SOT23-5</t>
  </si>
  <si>
    <t>MCP6L71T-E/OT</t>
  </si>
  <si>
    <t>2MHz, 85uA, OpAmp, SOT23-5</t>
  </si>
  <si>
    <t>1715861</t>
  </si>
  <si>
    <t>MCP73833-FCI/UN</t>
  </si>
  <si>
    <t>MCP73833UN</t>
  </si>
  <si>
    <t>Stand-alone linear Li-Ion/Li Polymer Charge Management Controller</t>
  </si>
  <si>
    <t>MCP79512-I/MS</t>
  </si>
  <si>
    <t>MCP79512</t>
  </si>
  <si>
    <t>Układ RTC; SPI; SRAM; 64B; 1,8÷3,6VDC; MSOP10</t>
  </si>
  <si>
    <t>MIC29302WU</t>
  </si>
  <si>
    <t>TO-263-5</t>
  </si>
  <si>
    <t>SPX29302</t>
  </si>
  <si>
    <t>High current low drop regulator 3A, adjusted</t>
  </si>
  <si>
    <t>Micrel</t>
  </si>
  <si>
    <t>NX1117CE50Z</t>
  </si>
  <si>
    <t>2057286</t>
  </si>
  <si>
    <t>OP07CD</t>
  </si>
  <si>
    <t>TLE2037</t>
  </si>
  <si>
    <t>Precision OpAmp</t>
  </si>
  <si>
    <t>OP07CSZ</t>
  </si>
  <si>
    <t>OP177GS</t>
  </si>
  <si>
    <t>OP177GSZ</t>
  </si>
  <si>
    <t>OP27GSZ</t>
  </si>
  <si>
    <t>Wzmacniacz operacyjny; 8MHz; Kanały:1; SO8</t>
  </si>
  <si>
    <t>OP37GSZ</t>
  </si>
  <si>
    <t>Wzmacniacz operacyjny, pojedynczy, 1 wzmacniacz, 63 MHz, 17 V/µs, ± 4V do ± 18V, SOIC, 8 piny/-ów</t>
  </si>
  <si>
    <t>9604650</t>
  </si>
  <si>
    <t>OPA132U</t>
  </si>
  <si>
    <t>FET-input OpAmp</t>
  </si>
  <si>
    <t>OPA132UA</t>
  </si>
  <si>
    <t>OPA1679IDR</t>
  </si>
  <si>
    <t>LM324</t>
  </si>
  <si>
    <t>Wzmacniacz operacyjny, 4 wzmacniacze, 16 MHz, 9 V/µs, 4.5V do 36V, ± 2.25V do ± 18V, SOIC</t>
  </si>
  <si>
    <t>2761889</t>
  </si>
  <si>
    <t>OPA170AIDBVT</t>
  </si>
  <si>
    <t>36V, Single-Supply,Low-Power OPERATIONALAMPLIFIER</t>
  </si>
  <si>
    <t>2057089</t>
  </si>
  <si>
    <t>OPA177GS</t>
  </si>
  <si>
    <t>8SOIC150_tme</t>
  </si>
  <si>
    <t>8SOIC150farnell</t>
  </si>
  <si>
    <t>1212431</t>
  </si>
  <si>
    <t>OPA188AIDBVT</t>
  </si>
  <si>
    <t>Precision, Low-Noise, Rail-to-Rail Output, 36-V, Zero-Drift Operational Amplifiers</t>
  </si>
  <si>
    <t>2347001</t>
  </si>
  <si>
    <t>OPA209AID</t>
  </si>
  <si>
    <t>2.2nV/rtHz, 18MHz, Precision, RRO, 36V Operational Amplifier</t>
  </si>
  <si>
    <t>1864817</t>
  </si>
  <si>
    <t>OPA209AIDBVT</t>
  </si>
  <si>
    <t>1882280</t>
  </si>
  <si>
    <t>OPA211AIDGK</t>
  </si>
  <si>
    <t>1.1nV/√Hz Noise, Low Power, Precision Operational Amplifier</t>
  </si>
  <si>
    <t>2323341</t>
  </si>
  <si>
    <t>OPA211AIDGKT</t>
  </si>
  <si>
    <t>OPA2180ID</t>
  </si>
  <si>
    <t>LM358</t>
  </si>
  <si>
    <r>
      <t>two 0.1-</t>
    </r>
    <r>
      <rPr>
        <sz val="8"/>
        <rFont val="Arial-BoldMT"/>
        <charset val="238"/>
      </rPr>
      <t>μ</t>
    </r>
    <r>
      <rPr>
        <sz val="8"/>
        <rFont val="Arial"/>
        <family val="2"/>
        <charset val="238"/>
      </rPr>
      <t>V/°C Drift, Low-Noise, Rail-to-Rail Output, 36-V,Zero-Drift Operational Amplifiers</t>
    </r>
  </si>
  <si>
    <t>2307928</t>
  </si>
  <si>
    <t>OPA2180IDGK</t>
  </si>
  <si>
    <t>2307924</t>
  </si>
  <si>
    <t>OPA2228U</t>
  </si>
  <si>
    <t>Wzmacniacz operacyjny, podwójny, 2 wzmacniacze, 33 MHz, 11 V/µs, 5V do 36V, SOIC, 8 piny/-ów</t>
  </si>
  <si>
    <t>2323287</t>
  </si>
  <si>
    <t>OPA2277UA</t>
  </si>
  <si>
    <t>Wzmacniacz operacyjny; 1MHz; 4÷36VDC; Kanały:2; SO8</t>
  </si>
  <si>
    <t>OPA2314AID</t>
  </si>
  <si>
    <t>3-MHz, Low-Power, Low-Noise, RRIO,1.8-V,CMOS,OPERATIONAL AMPLIFIER, double</t>
  </si>
  <si>
    <t>2099892</t>
  </si>
  <si>
    <t>OPA234UAG4</t>
  </si>
  <si>
    <t>low power, presicion single supply opamp</t>
  </si>
  <si>
    <t>1234689</t>
  </si>
  <si>
    <t>OPA2376AID</t>
  </si>
  <si>
    <t>Low Noise, Low Quiescent current, precision opamp, double</t>
  </si>
  <si>
    <t>1560640</t>
  </si>
  <si>
    <t>OPA314AIDBVT</t>
  </si>
  <si>
    <t>3-MHz, Low-Power, Low-Noise, RRIO, 1.8-V CMOS Operational Amplifier</t>
  </si>
  <si>
    <t>2323362</t>
  </si>
  <si>
    <t>OPA333AIDBVTG4</t>
  </si>
  <si>
    <t>1.8V, micropower cmos operational amplifier zero-drift series</t>
  </si>
  <si>
    <t>1230456</t>
  </si>
  <si>
    <t>OPA380AIDG4</t>
  </si>
  <si>
    <t>OPA380AIDG4  Wzmacniacz transimpedancyjny, 5.5 V, 90 MHz, 7.5 mA, 9.5 mA, 400 mV, SOIC</t>
  </si>
  <si>
    <t>1180147</t>
  </si>
  <si>
    <t>OPA381AIDGKT</t>
  </si>
  <si>
    <t>Wzmacniacz transimpedancyjny, 5.5 V, 18 MHz, 0.8 mA, 1 mA, 400 mV, MSOP</t>
  </si>
  <si>
    <t>2323367</t>
  </si>
  <si>
    <t>OPA4170AIPW</t>
  </si>
  <si>
    <t>36V, quad Single-Supply,Low-Power OPERATIONALAMPLIFIERS</t>
  </si>
  <si>
    <t>2095843</t>
  </si>
  <si>
    <t>OPA4180ID</t>
  </si>
  <si>
    <r>
      <t>four 0.1-</t>
    </r>
    <r>
      <rPr>
        <sz val="8"/>
        <rFont val="Arial-BoldMT"/>
        <charset val="238"/>
      </rPr>
      <t>μ</t>
    </r>
    <r>
      <rPr>
        <sz val="8"/>
        <rFont val="Arial"/>
        <family val="2"/>
        <charset val="238"/>
      </rPr>
      <t>V/°C Drift, Low-Noise, Rail-to-Rail Output, 36-V,Zero-Drift Operational Amplifiers</t>
    </r>
  </si>
  <si>
    <t>2361458</t>
  </si>
  <si>
    <t>OPA827AI</t>
  </si>
  <si>
    <t>Low noise , high precision, JFET-input, OpAmp</t>
  </si>
  <si>
    <t>1684749</t>
  </si>
  <si>
    <t>OPA827AID</t>
  </si>
  <si>
    <t>OPA836IDBVT</t>
  </si>
  <si>
    <t>OPA836DBV</t>
  </si>
  <si>
    <t>Very Low-Power, Rail-to-Rail Out, Negative Rail In, VFB Op Amp</t>
  </si>
  <si>
    <t>1903636</t>
  </si>
  <si>
    <t>PGA112AIDGST</t>
  </si>
  <si>
    <t>Zerø-Drift PROGRAMMABLE GAIN AMPLIFIER with MUX</t>
  </si>
  <si>
    <t>1565875</t>
  </si>
  <si>
    <t>PGA206UA</t>
  </si>
  <si>
    <t>PGA206</t>
  </si>
  <si>
    <t>High speed programmable gain instrumentation amplifier</t>
  </si>
  <si>
    <t>1212337</t>
  </si>
  <si>
    <t>16SOIC300_mouser</t>
  </si>
  <si>
    <t>595-PGA206UA</t>
  </si>
  <si>
    <t>PGA280AIPW</t>
  </si>
  <si>
    <t>PGA280</t>
  </si>
  <si>
    <t>Zerø-Drift, High-Voltage, Programmable Gain INSTRUMENTATION AMPLIFIER</t>
  </si>
  <si>
    <t>1771744</t>
  </si>
  <si>
    <t>PGA281AIPW</t>
  </si>
  <si>
    <t>PGA281</t>
  </si>
  <si>
    <t>Instrumentation Amplifiers Zero-Drift,High Vltg Program Gain Amp</t>
  </si>
  <si>
    <t>595-PGA281AIPW</t>
  </si>
  <si>
    <t>REF02AU</t>
  </si>
  <si>
    <t>REF02</t>
  </si>
  <si>
    <t>5V precision voltage reference/temperature transducer</t>
  </si>
  <si>
    <t>REF02AP</t>
  </si>
  <si>
    <t>REF191GS</t>
  </si>
  <si>
    <t>REF191</t>
  </si>
  <si>
    <t>Precision micropower low dropout voltage reference Uref=2.048V</t>
  </si>
  <si>
    <t>REF191GSZ</t>
  </si>
  <si>
    <t>REF192GS</t>
  </si>
  <si>
    <t>Precision micropower low dropout voltage reference Uref=2.500V</t>
  </si>
  <si>
    <t>REF192FSZ</t>
  </si>
  <si>
    <t>REF193GS</t>
  </si>
  <si>
    <t>Precision micropower low dropout voltage reference Uref=3.000V</t>
  </si>
  <si>
    <t>REF193GSZ</t>
  </si>
  <si>
    <t>REF195GSZ</t>
  </si>
  <si>
    <t>Precision micropower low dropout voltage reference Uref=5.000V</t>
  </si>
  <si>
    <t>REF198GS</t>
  </si>
  <si>
    <t>Precision micropower low dropout voltage reference Uref=4.096V</t>
  </si>
  <si>
    <t>REF198GSZ</t>
  </si>
  <si>
    <t>REF2925AIDBZTG4</t>
  </si>
  <si>
    <t>REF3033AIDBZTG4</t>
  </si>
  <si>
    <t>100ppm/°C, 50μA in SOT23-3 CMOS VOLTAGE REFERENCE 2.5V</t>
  </si>
  <si>
    <t>1379266</t>
  </si>
  <si>
    <t>REF2933AIDBZT</t>
  </si>
  <si>
    <t>100ppm/°C, 50μA in SOT23-3 CMOS VOLTAGE REFERENCE</t>
  </si>
  <si>
    <t>1459250</t>
  </si>
  <si>
    <t>50ppm/deg max, 50uA in SOT23-2 CMOS voltage reference</t>
  </si>
  <si>
    <t>1234875</t>
  </si>
  <si>
    <t>REF3125AIDBZT</t>
  </si>
  <si>
    <t>15pp/deg , 100uA, SOT23-3, voltage reference, 2.5V</t>
  </si>
  <si>
    <t>1470327</t>
  </si>
  <si>
    <t>REF5045AIDG4</t>
  </si>
  <si>
    <t>REF5045</t>
  </si>
  <si>
    <t>Low-Noise, Very Low Drift, Precision Voltage Reference</t>
  </si>
  <si>
    <t>1439626</t>
  </si>
  <si>
    <t>SN74AHC1G08DCKR</t>
  </si>
  <si>
    <t>MO-203AA</t>
  </si>
  <si>
    <t>74LVC1G08</t>
  </si>
  <si>
    <t>SINGLE 2–INPUT POSITIVE–AND GATE</t>
  </si>
  <si>
    <t>SN74HC245DW</t>
  </si>
  <si>
    <t>IC: cyfrowy; 3-state, bus transceiver; Kanały:8; SO20; 2÷6VDC</t>
  </si>
  <si>
    <t>SN74HC245PW</t>
  </si>
  <si>
    <t xml:space="preserve">IC: cyfrowy; 3-stanowy, bus transceiver; Kanały:8; SMD; TSSOP20 </t>
  </si>
  <si>
    <t>SN74HC574DW</t>
  </si>
  <si>
    <t>SN74LVC1G139DCTT</t>
  </si>
  <si>
    <t>MO-187DA</t>
  </si>
  <si>
    <t>74LVC1G139</t>
  </si>
  <si>
    <t>2-to-4 line decoder</t>
  </si>
  <si>
    <t>1494930</t>
  </si>
  <si>
    <t>SN74LVC1G14DBVR</t>
  </si>
  <si>
    <t>SN74LVC1G14DB</t>
  </si>
  <si>
    <t>IC: cyfrowy; przerzutnik Schmitta; NOT; Kanały:1; Wejścia:1; SOT23-5</t>
  </si>
  <si>
    <t>SN74LVC2G14DBVT</t>
  </si>
  <si>
    <t>74LVC2G14</t>
  </si>
  <si>
    <t>Dual Schmitt-trigger inverter</t>
  </si>
  <si>
    <t>SN74LVC4245ADBR</t>
  </si>
  <si>
    <t>MO-150AG</t>
  </si>
  <si>
    <t>Octal dual supply tranlating transcevier; 3-state, SSOP24</t>
  </si>
  <si>
    <t>1470927</t>
  </si>
  <si>
    <t>SP3070EEN-L</t>
  </si>
  <si>
    <t>SP3070</t>
  </si>
  <si>
    <t>RS485/RS422 transceiver, 3.3V, 1/8 Load, full duplex</t>
  </si>
  <si>
    <t>9386653</t>
  </si>
  <si>
    <t>Exar</t>
  </si>
  <si>
    <t>SP3072EEN</t>
  </si>
  <si>
    <t>RS485/RS422 transceiver, 3.3V, 1/8 Load, halfl duplex</t>
  </si>
  <si>
    <t>9386670</t>
  </si>
  <si>
    <t>SP3072EEN-L</t>
  </si>
  <si>
    <t>SP3220ECA-L</t>
  </si>
  <si>
    <t>16SSOP300</t>
  </si>
  <si>
    <t>SP3220</t>
  </si>
  <si>
    <t>High speed +3.0V to +5.5 RS-232 Driver/Receiver pair</t>
  </si>
  <si>
    <t>SPX5205M5-3.3</t>
  </si>
  <si>
    <t>LP2985</t>
  </si>
  <si>
    <t>MIcropower, 150mA, low-noise, ultra low-dropout CMOS voltage regulator, 3.3V</t>
  </si>
  <si>
    <t>SPX5205M5L-3-3</t>
  </si>
  <si>
    <t>SST25VF016B-50-4I-S2AF</t>
  </si>
  <si>
    <t>SST25VF016B</t>
  </si>
  <si>
    <t>Pamięć: Serial Flash; SPI; 80MHz; 2,7÷3,6V; SO8-W</t>
  </si>
  <si>
    <t>SST25016B-504IS</t>
  </si>
  <si>
    <t>SST26VF016B-104I/SM</t>
  </si>
  <si>
    <t>SST26VF016B</t>
  </si>
  <si>
    <t>Pamięć: Serial Flash; SDI, SPI, SQI; 104MHz; 2,7÷3,6V; SO8-W</t>
  </si>
  <si>
    <t>26VF016B-104I/SM</t>
  </si>
  <si>
    <t>ST1S10PHR</t>
  </si>
  <si>
    <t>3A, 900kHz, monilithic synchronous step-down regulator</t>
  </si>
  <si>
    <t>ST3232BDR</t>
  </si>
  <si>
    <t>MAX3232</t>
  </si>
  <si>
    <t>DUAL EIA-232 DRIVER/RECEIVER, 3-5V</t>
  </si>
  <si>
    <t>1467752</t>
  </si>
  <si>
    <t>ST3232CD</t>
  </si>
  <si>
    <t>ST3485EB</t>
  </si>
  <si>
    <t>3.3V powered, 15kV ESD protected, up to 12Mbps RS485/RS422 transceiver</t>
  </si>
  <si>
    <t>ST3485EBD</t>
  </si>
  <si>
    <t>STC4054GR</t>
  </si>
  <si>
    <t>800mA standalone linear Li-IOn battery charger thermal regulation</t>
  </si>
  <si>
    <t>STM32F030C6T6</t>
  </si>
  <si>
    <t>STM32F030C6</t>
  </si>
  <si>
    <t>Value-line ARM-based 32-bit MCU with 32-KB Flash, timers,ADC, communication interfaces, 2.4-3.6 V operation</t>
  </si>
  <si>
    <t>STM32F030C8T6</t>
  </si>
  <si>
    <t>Value-line ARM-based 32-bit MCU with 64-KB Flash, timers,ADC, communication interfaces, 2.4-3.6 V operation</t>
  </si>
  <si>
    <t>511-STM32F030C8T6</t>
  </si>
  <si>
    <t>STM32F030F4P6</t>
  </si>
  <si>
    <t>ARM Cortex-M0 CPU, 16kB Flash, 4kB RAM, UART, I2C, SPI, ADC, TSSOP20, STM, RoHS</t>
  </si>
  <si>
    <t>STM32F030K6T6</t>
  </si>
  <si>
    <t>MS-026ABA</t>
  </si>
  <si>
    <t>STM32F030K6</t>
  </si>
  <si>
    <t>STM32F051C8T6</t>
  </si>
  <si>
    <t>Medium density advanced ARM™-based 32-bit MCU with 64 Kbytes Flash, LQFP48, STM, RoHS</t>
  </si>
  <si>
    <t>STM32F051K8U7</t>
  </si>
  <si>
    <t>UFQFPN32_5x5</t>
  </si>
  <si>
    <t>MCU, 32BIT, CORTEX-M0, 48MHZ, UFQFPN-32</t>
  </si>
  <si>
    <t>2333349</t>
  </si>
  <si>
    <t>STM32F070F6P6</t>
  </si>
  <si>
    <t>ARM Cortex-M0, 32kB pamięci Flash, 16kB pamięci RAM, 48MHz, I2C, SPI, UART/USART, USB, DMA, POR, PWM, WDT, 2.4...3.6 V, A/D 13x12b, 20-TSSOP</t>
  </si>
  <si>
    <t>STM32F100C4T6B</t>
  </si>
  <si>
    <t>STM32F100C4T6</t>
  </si>
  <si>
    <t>MCU, 32BIT, CORTEXM3, 16K FLASH, 48LQFP</t>
  </si>
  <si>
    <t>STM32F100C8T6B</t>
  </si>
  <si>
    <t>STM32F100C8T6</t>
  </si>
  <si>
    <t>MCU, 32BIT, CORTEXM3, 64K FLASH, 48LQFP</t>
  </si>
  <si>
    <t>STM32F100CBT6B</t>
  </si>
  <si>
    <t>MCU, 32BIT, CORTEXM3, 128K FLASH, 48LQFP</t>
  </si>
  <si>
    <t>1838512</t>
  </si>
  <si>
    <t>STM32F100RBH6B</t>
  </si>
  <si>
    <t>TFBGA64_5x5</t>
  </si>
  <si>
    <t>MCU, 32BIT, CORTEXM3, 128K FLASH, TFGBA64</t>
  </si>
  <si>
    <t>1899003</t>
  </si>
  <si>
    <t>STM32F101T6U6</t>
  </si>
  <si>
    <t>VFQFPN36_6x6</t>
  </si>
  <si>
    <t>Low-density access line, ARM-based 32-bit MCU with 16 or 32 KB Flash, 5 timers, ADC and 4 communication interfaces</t>
  </si>
  <si>
    <t>1606325</t>
  </si>
  <si>
    <t>STM32F103C8T6</t>
  </si>
  <si>
    <t>STM32F103CBT6</t>
  </si>
  <si>
    <t>ARM Cortex-M3 CPU, 64kB Flash, 20kB RAM, USB, CAN, 3xUART, 2xI2C, 2xSPI, ADC, STM, LQFP48, RoHS</t>
  </si>
  <si>
    <t>ARM Cortex-M3 CPU, 128kB Flash, 20kB RAM, USB, CAN, 3xUART, 2xI2C, 2xSPI, ADC, STM, LQFP48, RoHS</t>
  </si>
  <si>
    <t>STM32F103RBT6</t>
  </si>
  <si>
    <t>ARM Cortex-M3 CPU, 128kB Flash, 20kB RAM, USB, CAN, 3xUART, 2xI2C, 2xSPI, ADC, DAC, STM, LQFP64</t>
  </si>
  <si>
    <t>STM32F103RCT6</t>
  </si>
  <si>
    <t>MS-026BCD_Kamami</t>
  </si>
  <si>
    <t>STM32F103RDT6</t>
  </si>
  <si>
    <t>ARM Cortex-M3 CPU, 256kB Flash, 48kB RAM, USB, CAN, 5xUART, 2xI2C, 2xSPI, ADC, DAC, STM, LQFP64</t>
  </si>
  <si>
    <t>MCU, 32BIT, CORTEXM3, 384K FLASH, 64LQFP</t>
  </si>
  <si>
    <t>STM32F103RET6</t>
  </si>
  <si>
    <t>ARM Cortex-M3 CPU, 512kB Flash, 64kB RAM, USB, CAN, 5xUART, 2xI2C, 2xSPI, ADC, STM, LQFP64</t>
  </si>
  <si>
    <t>STM32F103VET6</t>
  </si>
  <si>
    <t>ARM Cortex-M3 CPU, 512kB Flash, 64kB RAM, USB, CAN, 5xUART, 2xI2C, 2xSPI, ADC, STM, LQFP100, RoHS</t>
  </si>
  <si>
    <t>STM32F103ZET6</t>
  </si>
  <si>
    <t>ARM Cortex-M3 CPU, 512kB Flash, 64kB RAM, USB, CAN, 5xUART, 2xI2C, 2xSPI, ADC, STM, LQFP144, RoHS</t>
  </si>
  <si>
    <t>STM32F105RBT6</t>
  </si>
  <si>
    <t>ARM Cortex-M3, 128kB Flash, 64kB RAM, 72MHz, CAN, I2C, IrDA, LIN, SPI, UART/USART, USB OTG, DMA, POR, PWM, Voltage Detect, WDT, 2...3.6 V, A/D 16x12b; D/A 2x12b, 64-LQFP</t>
  </si>
  <si>
    <t>STM32F407VGT6</t>
  </si>
  <si>
    <t>ARM Cortex-M4 CPU, 1024kB Flash, 192kB RAM, Ethernet, Camera, USB OTG FS+HS, 2xCAN, 4xUART, 3xI2C, 3xSPI, ADC, DAC, STM, LQFP100</t>
  </si>
  <si>
    <t>2333297</t>
  </si>
  <si>
    <t>STM32F407VGT6TR</t>
  </si>
  <si>
    <t>STM32F446VET6</t>
  </si>
  <si>
    <t>ARM Cortex-M4, 512kB Flash, 128KB pamięci SRAM, I2C, HDMI-CEC, Irda, LIN, SPI, UART/USART, USB, DMA, PWM, 1.7...3.6 V, 100-LQFP</t>
  </si>
  <si>
    <t>STM32F446ZET6</t>
  </si>
  <si>
    <t xml:space="preserve"> ARM Cortex-M4, 512kB Flash, 128KB pamięci SRAM, I2C, HDMI-CEC, Irda, LIN, SPI, UART/USART, USB, DMA, PWM, 1.7...3.6 V, 144-LQFP</t>
  </si>
  <si>
    <t>STM32L073CZT6</t>
  </si>
  <si>
    <t>STM32L073CBT6</t>
  </si>
  <si>
    <t>Mikrokontroler ARM, bardzo niska moc, STM32 L0 ARM Cortex-M0+ Microcontrollers, 32 bity, 32 MHz, 192kB flash</t>
  </si>
  <si>
    <t>2518154</t>
  </si>
  <si>
    <t>TC4431EOA</t>
  </si>
  <si>
    <t>TC4431</t>
  </si>
  <si>
    <t>1.5A High speed 30V MOSFET driver, inverting input</t>
  </si>
  <si>
    <t>1834905</t>
  </si>
  <si>
    <t>TC4432EOA</t>
  </si>
  <si>
    <t>TC4432</t>
  </si>
  <si>
    <t>1.5A High speed 30V MOSFET driver, non-inverting input</t>
  </si>
  <si>
    <t>1439737</t>
  </si>
  <si>
    <t>THS4131ID</t>
  </si>
  <si>
    <t>Wzmacniacz różnicowy, niskoszumowy, 1 wzmacniacze/-y, 3 V, 69 dB, 150 MHz, -40 °C, 85 °C</t>
  </si>
  <si>
    <t>8453250</t>
  </si>
  <si>
    <t>THS4131IDGNR</t>
  </si>
  <si>
    <t>THS4131IDGN</t>
  </si>
  <si>
    <t>2382808</t>
  </si>
  <si>
    <t>THS4281DBVT</t>
  </si>
  <si>
    <t>VERY LOW-POWER, HIGH-SPEED, RAIL-TO-RAIL INPUT AND OUTPUT VOLTAGE-FEEDBACK OPERATIONAL AMPLIFIER</t>
  </si>
  <si>
    <t>2075434</t>
  </si>
  <si>
    <t>TL074CDR</t>
  </si>
  <si>
    <t>LOW-NOISE JFET-INPUT QUAD OPERATIONAL AMPLIFIERS</t>
  </si>
  <si>
    <t>TL331IDBVRG4</t>
  </si>
  <si>
    <t>TL331</t>
  </si>
  <si>
    <t>Single differential comparator</t>
  </si>
  <si>
    <t>1287653</t>
  </si>
  <si>
    <t>TLE2022ID</t>
  </si>
  <si>
    <t>Excalibur high speed low power precision opamp, double</t>
  </si>
  <si>
    <t>1102940</t>
  </si>
  <si>
    <t>TLE2037AMD</t>
  </si>
  <si>
    <t>8SOIC150_maus</t>
  </si>
  <si>
    <t>Excalibur low-noise high-speed precision opamp</t>
  </si>
  <si>
    <t>Maus Electronics</t>
  </si>
  <si>
    <t>TLE2071CD</t>
  </si>
  <si>
    <t>excalibur low-noise high-speed precision opamp</t>
  </si>
  <si>
    <t>TLE2071CD-SMD</t>
  </si>
  <si>
    <t>TLE2071CDG4</t>
  </si>
  <si>
    <t>8SOIC150_Farnell</t>
  </si>
  <si>
    <t>1234830</t>
  </si>
  <si>
    <t>TLE2071IDG4</t>
  </si>
  <si>
    <t>1234826</t>
  </si>
  <si>
    <t>TLE2072CD</t>
  </si>
  <si>
    <t>Double excalibur low-noise high-speed precision opamp</t>
  </si>
  <si>
    <t>TLE2072ID</t>
  </si>
  <si>
    <t>1470373</t>
  </si>
  <si>
    <t>TPS54340DDA</t>
  </si>
  <si>
    <t>42VInput,3.5A,StepDownDC-DCConverterwithEco-mode</t>
  </si>
  <si>
    <t>2255010</t>
  </si>
  <si>
    <t>TPS73033DBV</t>
  </si>
  <si>
    <t>V Reg LDO 200mA, 3.3V, SOT23</t>
  </si>
  <si>
    <t>1135395</t>
  </si>
  <si>
    <t>TPS73033DBVT</t>
  </si>
  <si>
    <t>TPS7A3001DGNT</t>
  </si>
  <si>
    <t>TPS7A4901</t>
  </si>
  <si>
    <t>-36V, –200mA, Ultralow-Noise, Negative Linear Regulator</t>
  </si>
  <si>
    <t>1855138</t>
  </si>
  <si>
    <t>TPS7A4901DGNT</t>
  </si>
  <si>
    <t>+36V, +150mA, Ultralow-Noise, Positive Linear Regulator</t>
  </si>
  <si>
    <t>1841881</t>
  </si>
  <si>
    <t>TS1084CZ-ADJ</t>
  </si>
  <si>
    <t>5A 1.5 to 5V adjustable low drop positive voltage regulator</t>
  </si>
  <si>
    <t>mselektronik.com.pl</t>
  </si>
  <si>
    <t>Taiwan Semiconductor</t>
  </si>
  <si>
    <t>TS7815CZ</t>
  </si>
  <si>
    <t>15V DC 1A positive voltage regulator</t>
  </si>
  <si>
    <t>7174055</t>
  </si>
  <si>
    <t>TS79L12CS</t>
  </si>
  <si>
    <t>7208103</t>
  </si>
  <si>
    <t>UCC27531DBVT</t>
  </si>
  <si>
    <t>2.5-A and 5-A, 35-VMAX VDD FET and IGBT Single-Gate Driver</t>
  </si>
  <si>
    <t>2307940</t>
  </si>
  <si>
    <t>ULN2003</t>
  </si>
  <si>
    <t>7 Darlingtons</t>
  </si>
  <si>
    <t>ULN2003ADR</t>
  </si>
  <si>
    <t>ULN2803AFWG</t>
  </si>
  <si>
    <t>ULN2803</t>
  </si>
  <si>
    <t>8 channel Darlington sink driver</t>
  </si>
  <si>
    <t>ULN2803A-SMD</t>
  </si>
  <si>
    <t>Toshiba</t>
  </si>
  <si>
    <t>XTR115UA</t>
  </si>
  <si>
    <t>4-20mA CURRENT LOOP TRANSMITTER</t>
  </si>
  <si>
    <t>1470329</t>
  </si>
  <si>
    <t>ZLDO1117KTC</t>
  </si>
  <si>
    <t>1A 1.25 to 17V adjustable low drop positive voltage regulator</t>
  </si>
  <si>
    <t>1825384</t>
  </si>
  <si>
    <t>100u/0.11A</t>
  </si>
  <si>
    <t>DLCF1812-101</t>
  </si>
  <si>
    <t>INDUCTOR</t>
  </si>
  <si>
    <t>Ferrite choke 100uH, 110mA</t>
  </si>
  <si>
    <t>Frontier Electronics</t>
  </si>
  <si>
    <t>CF453232-101X-LFR</t>
  </si>
  <si>
    <t>100u/0.2A</t>
  </si>
  <si>
    <t>B82432T1104K</t>
  </si>
  <si>
    <t>Inductor 100uH, 1812, 200mA</t>
  </si>
  <si>
    <t>Epcos</t>
  </si>
  <si>
    <t>100u/0.5A</t>
  </si>
  <si>
    <t>DE0703-100</t>
  </si>
  <si>
    <t>7.3x7.3x3.2</t>
  </si>
  <si>
    <t>DE0703x3.2</t>
  </si>
  <si>
    <t>Power choke 100uH, 0.5A</t>
  </si>
  <si>
    <t>Ferrocore</t>
  </si>
  <si>
    <t>10n/0.6A</t>
  </si>
  <si>
    <t>CW0805-10</t>
  </si>
  <si>
    <t>SMD high frequency wound chip inductor 10nH, 0.6A, 0805</t>
  </si>
  <si>
    <t>10u/0.15A</t>
  </si>
  <si>
    <t>NL322522T-100K</t>
  </si>
  <si>
    <t>Ferrite choke 10uH, 150mA</t>
  </si>
  <si>
    <t>10u/0.25A</t>
  </si>
  <si>
    <t>DLCF1812-100</t>
  </si>
  <si>
    <t>Ferrite choke 10uH, 250mA</t>
  </si>
  <si>
    <t>CF453232-100X-LFR</t>
  </si>
  <si>
    <t>10u/0.3A</t>
  </si>
  <si>
    <t>LQH32CN100K23L</t>
  </si>
  <si>
    <t>Ferrite choke 10uH, 300mA</t>
  </si>
  <si>
    <t>10u/1.68A</t>
  </si>
  <si>
    <t>CSS075F-100M</t>
  </si>
  <si>
    <t>7.6x7.6mm</t>
  </si>
  <si>
    <t>CSS075F</t>
  </si>
  <si>
    <t>SMD power choke 10uH, 1.68A</t>
  </si>
  <si>
    <t>DLCSS075F-100M</t>
  </si>
  <si>
    <t>10u/1.84A</t>
  </si>
  <si>
    <t>DE704-10</t>
  </si>
  <si>
    <t>7.3x7.3</t>
  </si>
  <si>
    <t>WE-PD</t>
  </si>
  <si>
    <t>Power choke 10uH, 1.84A, 7.3x7.3mm</t>
  </si>
  <si>
    <t>DE0704-10</t>
  </si>
  <si>
    <t>10u/2A</t>
  </si>
  <si>
    <t>WE-PD-744777910</t>
  </si>
  <si>
    <t>Power choke 10uH, 2A, 7.3x7.3mm</t>
  </si>
  <si>
    <t>1635988</t>
  </si>
  <si>
    <t>Würth Elektronik</t>
  </si>
  <si>
    <t>744777910</t>
  </si>
  <si>
    <t>150u/2.1A</t>
  </si>
  <si>
    <t>WE-PD-7447709151</t>
  </si>
  <si>
    <t>12x12</t>
  </si>
  <si>
    <t>SRR1208</t>
  </si>
  <si>
    <t>shielded high power inductor 150uH, 20%, 2.1A</t>
  </si>
  <si>
    <t>1635949</t>
  </si>
  <si>
    <t>744 770 9151</t>
  </si>
  <si>
    <t>15n/0.6A</t>
  </si>
  <si>
    <t>CW0805-15</t>
  </si>
  <si>
    <t>SMD high frequency wound chip inductor 15nH, 0.6A, 0805</t>
  </si>
  <si>
    <t>15u/5A</t>
  </si>
  <si>
    <t>744770115</t>
  </si>
  <si>
    <t>WE-PD SMD Shielded Power Inductor</t>
  </si>
  <si>
    <t>1635926</t>
  </si>
  <si>
    <t>1FM414-1R</t>
  </si>
  <si>
    <t>fi28</t>
  </si>
  <si>
    <t>1FM414</t>
  </si>
  <si>
    <t>Radio filter 250VAC, 1A</t>
  </si>
  <si>
    <t>FilterCon</t>
  </si>
  <si>
    <t>1m/55mA</t>
  </si>
  <si>
    <t>DL4N-1000</t>
  </si>
  <si>
    <t>4.5x3.2</t>
  </si>
  <si>
    <t>INDUCTOR_DL4N</t>
  </si>
  <si>
    <t>SMD chip inductor, 1000uH, 55mA</t>
  </si>
  <si>
    <t>220n/0.45A</t>
  </si>
  <si>
    <t>DL1210-0.22</t>
  </si>
  <si>
    <t>Chip inductor SMD, 1210, Imax=0.45A, Rdc=0.36ohm, Q=30, 0.22uH, 10%</t>
  </si>
  <si>
    <t>DLCF1210-R22</t>
  </si>
  <si>
    <t>220n/0.4A</t>
  </si>
  <si>
    <t>CW0805-220</t>
  </si>
  <si>
    <t>SMD high frequency wound chip inductor 220nH, 0.4A, 0805</t>
  </si>
  <si>
    <t>22u/1.41A</t>
  </si>
  <si>
    <t>WE-PD-7447779122</t>
  </si>
  <si>
    <t>Power choke 22uH, 1.41A, 7.3x7.3mm</t>
  </si>
  <si>
    <t>1635991</t>
  </si>
  <si>
    <t>744779122</t>
  </si>
  <si>
    <t>22u/1.8A</t>
  </si>
  <si>
    <t>WE-TPC-744065220</t>
  </si>
  <si>
    <t>10x10</t>
  </si>
  <si>
    <t>WE-TPC</t>
  </si>
  <si>
    <t>Power choke 22uH, 1.8A, 10x10mm</t>
  </si>
  <si>
    <t>1635885</t>
  </si>
  <si>
    <t>744 065 220</t>
  </si>
  <si>
    <t>27n/0.6A</t>
  </si>
  <si>
    <t>CW0603-10</t>
  </si>
  <si>
    <t>SMD high frequency wound chip inductor 27nH, 0.6A, 0603</t>
  </si>
  <si>
    <t>CW0603-27</t>
  </si>
  <si>
    <t>2x10m/2.2A</t>
  </si>
  <si>
    <t>DTSN-12/10/2.2</t>
  </si>
  <si>
    <t>12x7</t>
  </si>
  <si>
    <t>CMJ-2</t>
  </si>
  <si>
    <t>WE-CMB</t>
  </si>
  <si>
    <t>Dławik: drutowy; THT; 10mH; 2,2A; 56mΩ; -40÷70°C; 10kHz; pionowy, symetryczny</t>
  </si>
  <si>
    <t>feryster</t>
  </si>
  <si>
    <t>2x1m/500mA</t>
  </si>
  <si>
    <t>CMJ-2-102</t>
  </si>
  <si>
    <t>5.8x7.6mm</t>
  </si>
  <si>
    <t>WE-SL2</t>
  </si>
  <si>
    <t>SMD common mode line filter 2x1000uH WE-SL2</t>
  </si>
  <si>
    <t>CMJ2102</t>
  </si>
  <si>
    <t>Talema</t>
  </si>
  <si>
    <t>2x1m/800mA</t>
  </si>
  <si>
    <t>WE-SL2-744222</t>
  </si>
  <si>
    <t>1636275</t>
  </si>
  <si>
    <t>744222</t>
  </si>
  <si>
    <t>2x5m/1A</t>
  </si>
  <si>
    <t>WE-CMB-744821150</t>
  </si>
  <si>
    <t>Common mode choke 2x5mH, 1.0A</t>
  </si>
  <si>
    <t>pl.rs-online.com</t>
  </si>
  <si>
    <t>489-0166</t>
  </si>
  <si>
    <t>Wuerth</t>
  </si>
  <si>
    <t>2x600uH/2A</t>
  </si>
  <si>
    <t>DLD-601U-2A</t>
  </si>
  <si>
    <t>17.5x14.5mm</t>
  </si>
  <si>
    <t>DLD-601U</t>
  </si>
  <si>
    <t>common mode line filter 2x600uH</t>
  </si>
  <si>
    <t>330u/0.32A</t>
  </si>
  <si>
    <t>DE0704-330</t>
  </si>
  <si>
    <t>Power choke 330uH, 0.32A, 7.3x7.3mm</t>
  </si>
  <si>
    <t>330u/0.78A</t>
  </si>
  <si>
    <t>WE-PD-744771233</t>
  </si>
  <si>
    <t>shielded high power inductor 330uH, 15%,0.78A</t>
  </si>
  <si>
    <t>2211539</t>
  </si>
  <si>
    <t>744771233</t>
  </si>
  <si>
    <t>33u/0.91A</t>
  </si>
  <si>
    <t>DE703-33</t>
  </si>
  <si>
    <t>Power choke 33uH, 0.91A, 7.3x7.3mm</t>
  </si>
  <si>
    <t>DE0703-33</t>
  </si>
  <si>
    <t>3n3/0.8A</t>
  </si>
  <si>
    <t>CW0805-3.3</t>
  </si>
  <si>
    <t>SMD high frequency wound chip inductor 3.3nH, 0.8A, 0805</t>
  </si>
  <si>
    <t>3u3/3.8A</t>
  </si>
  <si>
    <t>LQH6PPN3R3N43L</t>
  </si>
  <si>
    <t>6x6mm</t>
  </si>
  <si>
    <t>power choke 3.3uH, 3.8A, 6x6mm</t>
  </si>
  <si>
    <t>1782806</t>
  </si>
  <si>
    <t>470n/0.5A</t>
  </si>
  <si>
    <t>CW0805-470</t>
  </si>
  <si>
    <t>SMD high frequency wound chip inductor 470nH, 0.5A, 0805</t>
  </si>
  <si>
    <t>47nH/50mA</t>
  </si>
  <si>
    <t>DL0603-0.047</t>
  </si>
  <si>
    <t>Ferrite choke 47nH, 50mA, 300mR,0603</t>
  </si>
  <si>
    <t>47u/1.9A</t>
  </si>
  <si>
    <t>CSS124P-470M</t>
  </si>
  <si>
    <t>12x12x4.8mm</t>
  </si>
  <si>
    <t>B82477</t>
  </si>
  <si>
    <t>inductor 47uH</t>
  </si>
  <si>
    <t>DLCSS124P-470M</t>
  </si>
  <si>
    <t>68u/1.5A</t>
  </si>
  <si>
    <t>DE1205-68</t>
  </si>
  <si>
    <t>12x12x6mm</t>
  </si>
  <si>
    <t>Power choke 68uH, 1.5A, 12x12mm</t>
  </si>
  <si>
    <t>CSS124P-680M</t>
  </si>
  <si>
    <t>SMD power choke 68uH, 1.5A, shielded</t>
  </si>
  <si>
    <t>DLCSS124P-680M</t>
  </si>
  <si>
    <t>68u/3.2A</t>
  </si>
  <si>
    <t>WE-PD-7447709680</t>
  </si>
  <si>
    <t>7447709680 - Cewka mocy do montażu powierzchniowego, Seria WE-PD, 68 µH, 3.2 A, 3.6 A, Osłonięte, 0.089 ohm</t>
  </si>
  <si>
    <t>1635947</t>
  </si>
  <si>
    <t>6u8/1.2A</t>
  </si>
  <si>
    <t>WE-PD3-74451068</t>
  </si>
  <si>
    <t>WE-PD3</t>
  </si>
  <si>
    <t>Power choke 6.8uH/1.2A</t>
  </si>
  <si>
    <t>1636061</t>
  </si>
  <si>
    <t>744 51 068</t>
  </si>
  <si>
    <t>AX-1500</t>
  </si>
  <si>
    <t>AX1500</t>
  </si>
  <si>
    <t>17.20x9.53</t>
  </si>
  <si>
    <t>Przekładnik prądowy; 15A; Przekł:1500:1; 100Ω; -40÷120°C</t>
  </si>
  <si>
    <t>BL01RN1A1D2B</t>
  </si>
  <si>
    <t>L402520</t>
  </si>
  <si>
    <t>Ferryt: koralik; 65Ω; Montaż: THT; 7A; -40÷85°C</t>
  </si>
  <si>
    <t>BLM18AG102SN1D</t>
  </si>
  <si>
    <t>Chip inductor SMD, 0603, Imax=0.4A,Z=1000ohm,  Rdc=0.15ohm</t>
  </si>
  <si>
    <t>BLM21AG121SN1D</t>
  </si>
  <si>
    <t>Chip inductor SMD, 0805, Imax=0.2A,Z=120ohm,  Rdc=0.15ohm</t>
  </si>
  <si>
    <t>BLM21AH102</t>
  </si>
  <si>
    <t>choke 0.2A, 0.45ohm</t>
  </si>
  <si>
    <t>BLM21AH102SN1D</t>
  </si>
  <si>
    <t>BLM31PG500SN1L</t>
  </si>
  <si>
    <t>Ferrite bead SMD, 1206, 3A, 0,025ohm</t>
  </si>
  <si>
    <t>CAX-0.4-39</t>
  </si>
  <si>
    <t>17.8x12.8x20</t>
  </si>
  <si>
    <t>IND_CAX_V</t>
  </si>
  <si>
    <t>Common mode choke 2x39muH, 0.4A</t>
  </si>
  <si>
    <t>DUS-16/0,47/5,0</t>
  </si>
  <si>
    <t>DUS-16</t>
  </si>
  <si>
    <t>Dławik: drutowy z kompensacją; THT; 0,47mH; 5A; 29mΩ; pionowy</t>
  </si>
  <si>
    <t>Ferryster</t>
  </si>
  <si>
    <t>K5B R6H 2.5Ts</t>
  </si>
  <si>
    <t>K5BR6H</t>
  </si>
  <si>
    <t>wide band choke</t>
  </si>
  <si>
    <t>LCAB-102</t>
  </si>
  <si>
    <t>Chip inductor SMD, 0805, Imax=0.2A,Z=1000ohm,  Rdc=0.15ohm</t>
  </si>
  <si>
    <t>PBY201209T-601Y</t>
  </si>
  <si>
    <t>Ferrite bead 0.4Ohm/DC, 600ohm/100MHz, 2A</t>
  </si>
  <si>
    <t>PE-67540NL</t>
  </si>
  <si>
    <t>15x12</t>
  </si>
  <si>
    <t>Common mode choke 2x2x100uH,</t>
  </si>
  <si>
    <t>gamma.pl</t>
  </si>
  <si>
    <t>Pulse Eng.</t>
  </si>
  <si>
    <t>USD</t>
  </si>
  <si>
    <t>RH3.5X3X0.8</t>
  </si>
  <si>
    <t>D3.5xL3.0</t>
  </si>
  <si>
    <t>L100_35_30</t>
  </si>
  <si>
    <t>wire ferrite bead d3.5, l 3mm,</t>
  </si>
  <si>
    <t>EMIRHW35X3</t>
  </si>
  <si>
    <t>SMB302520</t>
  </si>
  <si>
    <t>Ferrite bead 20 ohm, Imax=5A</t>
  </si>
  <si>
    <t>EMISMB302520</t>
  </si>
  <si>
    <t>Jantek Electronics</t>
  </si>
  <si>
    <t>SMB403025</t>
  </si>
  <si>
    <t>Ferrite bead 30ohm, Imax=5A</t>
  </si>
  <si>
    <t>TI-EF25-1-10-25W</t>
  </si>
  <si>
    <t>25x25</t>
  </si>
  <si>
    <t>transformator impulsowy do GenUD3</t>
  </si>
  <si>
    <t>feryster.pl</t>
  </si>
  <si>
    <t>TI-ETD34-1-15-US</t>
  </si>
  <si>
    <t>40x40</t>
  </si>
  <si>
    <t>ETD34-K-H-14P</t>
  </si>
  <si>
    <t>transformator impulsowy do GenUD3...GenUD5</t>
  </si>
  <si>
    <t>TR-GENUD3</t>
  </si>
  <si>
    <t>26x16</t>
  </si>
  <si>
    <t>INDUCTOR_GENUD3</t>
  </si>
  <si>
    <t>B65675-B5</t>
  </si>
  <si>
    <t>autotransformator sprzężenia zwrotnego do GenUD3</t>
  </si>
  <si>
    <t>TI-M26-4,5-4-11,5</t>
  </si>
  <si>
    <t>TR250VA_Tester_Comm</t>
  </si>
  <si>
    <t>fi130x55mm</t>
  </si>
  <si>
    <t>TR250VA_TESTER_COMM</t>
  </si>
  <si>
    <t>KK250_TOR01-1_NOPINS</t>
  </si>
  <si>
    <t>Power transformer 250VA, PRI 230V, SEC 138V, 196V, 230V custom production</t>
  </si>
  <si>
    <t>TR40VA_Tester_Comm</t>
  </si>
  <si>
    <t>fi85x32mm</t>
  </si>
  <si>
    <t>TR40VA_TESTER_COMM</t>
  </si>
  <si>
    <t>KK40_TOR01-1_NOPINS</t>
  </si>
  <si>
    <t>Power transformer 40VA, PRI 230V, SEC 12V custom production</t>
  </si>
  <si>
    <t>TS120VA230/10V</t>
  </si>
  <si>
    <t>fi90xh40</t>
  </si>
  <si>
    <t>TS200VA230_10V</t>
  </si>
  <si>
    <t>TS120VA230_10V</t>
  </si>
  <si>
    <t>Power transformer 120VA, PRI 230V, SEC 10V/20A</t>
  </si>
  <si>
    <t>toroidy.pl</t>
  </si>
  <si>
    <t>TS200VA230/10V</t>
  </si>
  <si>
    <t>TS20/10</t>
  </si>
  <si>
    <t>TS20_10</t>
  </si>
  <si>
    <t>Power transformer 20VA, 2x9V/2x1A or 2x7.7/2x1A</t>
  </si>
  <si>
    <t>indel.pl</t>
  </si>
  <si>
    <t>Indel</t>
  </si>
  <si>
    <t>fi108xh42</t>
  </si>
  <si>
    <t>Power transformer 200VA, PRI 230V, SEC 10V/20A</t>
  </si>
  <si>
    <t>TS200VA230/10V_18A/18V_1A</t>
  </si>
  <si>
    <t>TS200VA230_10V_18V</t>
  </si>
  <si>
    <t>TS20VA230/18V</t>
  </si>
  <si>
    <t>fi58xh28</t>
  </si>
  <si>
    <t>TS20VA230_18V</t>
  </si>
  <si>
    <t>Power transformer 20VA, 18V, 1.11A</t>
  </si>
  <si>
    <t>TS30VA230/2x14.5V_0.5A/7.2V_2A</t>
  </si>
  <si>
    <t>fi58xh33</t>
  </si>
  <si>
    <t>TS30VA230_2x14.5V_7.2V</t>
  </si>
  <si>
    <t>Power transformer 30VA, PRI 230V, SEC 2x14V/2x0.5A, 7.2V/2A</t>
  </si>
  <si>
    <t>TS30VA230/2x14V</t>
  </si>
  <si>
    <t>TS30VA230_2X14V</t>
  </si>
  <si>
    <t>Power transformer 30VA, PRI 230V, SEC 2x14V/2x1.07A</t>
  </si>
  <si>
    <t>TS5/5</t>
  </si>
  <si>
    <t>TS5_5</t>
  </si>
  <si>
    <t>Power transformer 5VA, 15.6V, 0.3A</t>
  </si>
  <si>
    <t>TSPZ60/003M</t>
  </si>
  <si>
    <t>85.8x79.8x48.3</t>
  </si>
  <si>
    <t>TSPZ60_003M</t>
  </si>
  <si>
    <t>Power transformer 60VA, PRI 230V, SEC 2x12V/2x2.5A</t>
  </si>
  <si>
    <t>TSZZ 0,5/001MP</t>
  </si>
  <si>
    <t>22x22.7</t>
  </si>
  <si>
    <t>TSZZ0.5_001MP</t>
  </si>
  <si>
    <t>KK_20_EE02-4</t>
  </si>
  <si>
    <t>Power transformer 0.5VA, PRI 230V, SEC 4V/0.125A</t>
  </si>
  <si>
    <t>TSZZ 2,4/003MP</t>
  </si>
  <si>
    <t>TSZZ 2,4/009MP</t>
  </si>
  <si>
    <t>32.1x27.1</t>
  </si>
  <si>
    <t>TSZZ2_018MP</t>
  </si>
  <si>
    <t>KK_30_EE11-4</t>
  </si>
  <si>
    <t>Power transformer 2.4VA, 6V,0.4A</t>
  </si>
  <si>
    <t>TSZZ 2,4/005MP</t>
  </si>
  <si>
    <t>Power transformer 2.4VA, 9V, 0.266A</t>
  </si>
  <si>
    <t>TSZZ 2,4/007MP</t>
  </si>
  <si>
    <t>Power transformer 2.4VA, 12V, 0.2A</t>
  </si>
  <si>
    <t>Power transformer 2.4VA, 15V,0.16A</t>
  </si>
  <si>
    <t>TSZZ 2/003MP</t>
  </si>
  <si>
    <t>KK_30_EE10-4</t>
  </si>
  <si>
    <t>Power transformer 2VA, 6V, 0.33A</t>
  </si>
  <si>
    <t>TSZZ1.8/6V</t>
  </si>
  <si>
    <t>TSZZ 2/018MP</t>
  </si>
  <si>
    <t>Power transformer 2VA, 7.5V, 0.2A</t>
  </si>
  <si>
    <t>TSZZ 2/017MP</t>
  </si>
  <si>
    <t>TSZZ35/008M</t>
  </si>
  <si>
    <t>81.8x53.6x56.5</t>
  </si>
  <si>
    <t>TSZZ35_008M</t>
  </si>
  <si>
    <t>transformator 15V-1,5A, 15V-1,5A, EI 60/31 OB M G1</t>
  </si>
  <si>
    <t>TSZZ30/2X15V</t>
  </si>
  <si>
    <t>indel</t>
  </si>
  <si>
    <t>TTS0060-230/15V</t>
  </si>
  <si>
    <t>fi80x36</t>
  </si>
  <si>
    <t>TTS0060</t>
  </si>
  <si>
    <t>Transformator sieciowy toroidalny 60VA, PRI 230VAC, SEC 15V, mocowanie M50</t>
  </si>
  <si>
    <t>TS60-230/15V</t>
  </si>
  <si>
    <t>TTS0060-230/24V</t>
  </si>
  <si>
    <t>Transformator sieciowy toroidalny 60VA, PRI 230VAC, SEC 24V, mocowanie M50</t>
  </si>
  <si>
    <t>TS60-230/24V</t>
  </si>
  <si>
    <t>TTS0060-230/7.2_2x14.7</t>
  </si>
  <si>
    <t>TS1PRI_1SEC_1SECSYM</t>
  </si>
  <si>
    <t>Transformator sieciowy toroidalny 60VA, PRI 230VAC, SEC 7.2V/2A, 2x14.7/2x1.5A, mocowanie M50</t>
  </si>
  <si>
    <t>B2.5_BN671</t>
  </si>
  <si>
    <t>6.5x2.5x0.5mm</t>
  </si>
  <si>
    <t>Washer round A4 acid resi. M2,5 D=6,5 h=0,5</t>
  </si>
  <si>
    <t>B2.5/BN671</t>
  </si>
  <si>
    <t>Bossard</t>
  </si>
  <si>
    <t>B2.5X4_BN3334</t>
  </si>
  <si>
    <t>M2.5x4</t>
  </si>
  <si>
    <t>B3X6_BN4825</t>
  </si>
  <si>
    <t>Screw round head flange Philips zinc M2.5x4mm</t>
  </si>
  <si>
    <t>B2.5X5_BN3334</t>
  </si>
  <si>
    <t>Screw round head flange Philips zinc M2.5x5mm</t>
  </si>
  <si>
    <t>B3_BN774</t>
  </si>
  <si>
    <t>M3x5.6x1mm</t>
  </si>
  <si>
    <t>Podkładka; sprężysta; M3; D=5,6mm; h=1mm; stal; Pokrycie: cynk</t>
  </si>
  <si>
    <t>B3/BN774</t>
  </si>
  <si>
    <t>M3/BN774 DIN7980</t>
  </si>
  <si>
    <t>B3/BN1074</t>
  </si>
  <si>
    <t>M3x5x0.5mm</t>
  </si>
  <si>
    <t>Podkładka; okrągła; M3; D=7mm; h=0,5mm; plastik; DIN:125A; BN:1074</t>
  </si>
  <si>
    <t>1404830</t>
  </si>
  <si>
    <t>M3x6</t>
  </si>
  <si>
    <t>Śruba; M3x6; Łeb: kulisty; kołnierzowa; Nacięcie: Phillips; stal</t>
  </si>
  <si>
    <t>B3X6/BN4825</t>
  </si>
  <si>
    <t>B3X6_BN5128</t>
  </si>
  <si>
    <t>Screw round head flange Torx zinc M3x6mm</t>
  </si>
  <si>
    <t>B3X6/BN5128</t>
  </si>
  <si>
    <t>B4X5_BN1435</t>
  </si>
  <si>
    <t>M4x5</t>
  </si>
  <si>
    <t>Screw round head flange Philips zinc M4x5mm</t>
  </si>
  <si>
    <t>B4X5/BN1435</t>
  </si>
  <si>
    <t>BMI-S-204-C</t>
  </si>
  <si>
    <t>32x32</t>
  </si>
  <si>
    <t>BMI-S-208-C</t>
  </si>
  <si>
    <t>Ekran stalowy SMD wymiary zew. 32X32x6 pokrywka</t>
  </si>
  <si>
    <t>abcpol.pl</t>
  </si>
  <si>
    <t>lairdtech.com</t>
  </si>
  <si>
    <t>BMI-S-204-F</t>
  </si>
  <si>
    <t>HEADER24</t>
  </si>
  <si>
    <t>BMI-S-204</t>
  </si>
  <si>
    <t>Ekran stalowy SMD wymiary zew. 32X32x6 ramka</t>
  </si>
  <si>
    <t>BMI-S-207</t>
  </si>
  <si>
    <t>44.37x44.37</t>
  </si>
  <si>
    <t>HEADER32</t>
  </si>
  <si>
    <t>Ekran stalowy SMD wymiary zew. 44.37x44.37x9.75, ramka lutowana do PCB</t>
  </si>
  <si>
    <t>39.6x39.6</t>
  </si>
  <si>
    <t>Ekran stalowy SMD wymiary zew. 39.6x39.6x7 pokrywka</t>
  </si>
  <si>
    <t>BMI-S-208-F</t>
  </si>
  <si>
    <t>HEADER28</t>
  </si>
  <si>
    <t>BMI-S-208</t>
  </si>
  <si>
    <t>Ekran stalowy SMD wymiary zew. 39.6x39.6x7 ramka</t>
  </si>
  <si>
    <t>BMI-S-210-C</t>
  </si>
  <si>
    <t>44x33,5</t>
  </si>
  <si>
    <t>BMI-S-210-F Ekran stalowy SMD wymiary zew. 44.02x30.5x3,  pokrywka</t>
  </si>
  <si>
    <t>BMI-S-210-F</t>
  </si>
  <si>
    <t>BMI-S-210</t>
  </si>
  <si>
    <t>Ekran stalowy SMD wymiary zew. 44.02x30.5x3,  ramka lutowana do PCB</t>
  </si>
  <si>
    <t>D9MG_COVER_C</t>
  </si>
  <si>
    <t>D9MG</t>
  </si>
  <si>
    <t>DP_PCB</t>
  </si>
  <si>
    <t>Filtr; Przeznaczenie: D9MG; przezroczysty</t>
  </si>
  <si>
    <t>D9MG-COVER-C</t>
  </si>
  <si>
    <t>Gainta</t>
  </si>
  <si>
    <t>FF-7</t>
  </si>
  <si>
    <t>PCBFOOT</t>
  </si>
  <si>
    <t>PCBFOOT7</t>
  </si>
  <si>
    <t>quick mounting foot</t>
  </si>
  <si>
    <t>Gainta_D9MG</t>
  </si>
  <si>
    <t>ENCLOSURE</t>
  </si>
  <si>
    <t>Obudowa: na szynę DIN; X:159,5mm; Y:90,2mm; Z:57,9mm; ABS; szary</t>
  </si>
  <si>
    <t>Gainta_G203</t>
  </si>
  <si>
    <t>G203</t>
  </si>
  <si>
    <t>Enclosure 115x60x40, ABS, Grey</t>
  </si>
  <si>
    <t>Gainta_G258C</t>
  </si>
  <si>
    <t>160x80x55mm</t>
  </si>
  <si>
    <t>Enclosure 160x80x55mm, PC</t>
  </si>
  <si>
    <t>G258C</t>
  </si>
  <si>
    <t>HA30101V3-000U-A99</t>
  </si>
  <si>
    <t>30x30x10mm</t>
  </si>
  <si>
    <t>VentMC25101V2-000U-A99</t>
  </si>
  <si>
    <t>Wentylator: DC; osiowy; 12VDC; 30x30x10mm; 5,95m3/h; 17,6dBA; Vapo</t>
  </si>
  <si>
    <t>HA30101V3-A99</t>
  </si>
  <si>
    <t>Sunon</t>
  </si>
  <si>
    <t>HS-002</t>
  </si>
  <si>
    <t>25x12.5x30</t>
  </si>
  <si>
    <t>RAD_HS-002</t>
  </si>
  <si>
    <t>Heat sink 25x12.5,  30mm height, Rth=13K/W</t>
  </si>
  <si>
    <t>Stonecold</t>
  </si>
  <si>
    <t>HS-003</t>
  </si>
  <si>
    <t>25x12x30</t>
  </si>
  <si>
    <t>RADIATORPIN2</t>
  </si>
  <si>
    <t>RAD_HS-003</t>
  </si>
  <si>
    <t>Heat sink 25x12,  30mm height, Rth=13K/W</t>
  </si>
  <si>
    <t>HS-123-40</t>
  </si>
  <si>
    <t>23x16.5x40</t>
  </si>
  <si>
    <t>RAD_HS-123</t>
  </si>
  <si>
    <t>Heat sink 23x16.5, height 40</t>
  </si>
  <si>
    <t>HS-130-25</t>
  </si>
  <si>
    <t>30x12x25</t>
  </si>
  <si>
    <t>RAD_HS-130-25</t>
  </si>
  <si>
    <t>Radiator: wytłaczany; TO220; czarny; L:25mm; W:29mm; H:12mm; 15K/W</t>
  </si>
  <si>
    <t>HS-130-38</t>
  </si>
  <si>
    <t>30x12x38</t>
  </si>
  <si>
    <t>RAD_HS-130</t>
  </si>
  <si>
    <t>Heat sink 30x12,  37.5mm height, Rth=13K/W</t>
  </si>
  <si>
    <t>HS-132-38</t>
  </si>
  <si>
    <t>32x14x38</t>
  </si>
  <si>
    <t>RAD_HS-132</t>
  </si>
  <si>
    <t>Heat sink 32x14,  38.1mm height, Rth=11K/W</t>
  </si>
  <si>
    <t>HS-142-38</t>
  </si>
  <si>
    <t>41x25x38</t>
  </si>
  <si>
    <t>RAD_HS-142</t>
  </si>
  <si>
    <t>Heat sink 41x25,  38.1mm height</t>
  </si>
  <si>
    <t>ICKPGA15X15H</t>
  </si>
  <si>
    <t>37.92x38.1x16.5</t>
  </si>
  <si>
    <t>RADIATOR</t>
  </si>
  <si>
    <t>Radiator: wytłaczany; czarny; L:37,92mm; W:38,1mm; H:16,51mm</t>
  </si>
  <si>
    <t>ICKPGA15X15</t>
  </si>
  <si>
    <t>Fischer Elektronik</t>
  </si>
  <si>
    <t>ICKPGA15X15V30x10</t>
  </si>
  <si>
    <t>M50MOCTRAFO</t>
  </si>
  <si>
    <t>50mm</t>
  </si>
  <si>
    <t>M50</t>
  </si>
  <si>
    <t>toroidy</t>
  </si>
  <si>
    <t>M70MOCTRAFO</t>
  </si>
  <si>
    <t>M002</t>
  </si>
  <si>
    <t>MC25101V2-000U-A99</t>
  </si>
  <si>
    <t>25x25x10mm</t>
  </si>
  <si>
    <t>Wentylator: DC; osiowy; 12VDC; 25x25x10mm; 5,1m3/h; 16dBA; Vapo</t>
  </si>
  <si>
    <t>MC33269</t>
  </si>
  <si>
    <t>42x35x38.1</t>
  </si>
  <si>
    <t>RAD_MC33269</t>
  </si>
  <si>
    <t>HEATSINK TO218/220/247 4.4°C/W</t>
  </si>
  <si>
    <t>1710612</t>
  </si>
  <si>
    <t>Multicomp</t>
  </si>
  <si>
    <t>P862-01</t>
  </si>
  <si>
    <t>6,35x19,5</t>
  </si>
  <si>
    <t xml:space="preserve">POKRĘTŁO, CZARNY, MOCOWANIE NA WKRĘT DOCISKOWY </t>
  </si>
  <si>
    <t>146357</t>
  </si>
  <si>
    <t>Neutrik</t>
  </si>
  <si>
    <t>RAD-D01A</t>
  </si>
  <si>
    <t>13.21x19.05x12.7</t>
  </si>
  <si>
    <t>RAD_D01A</t>
  </si>
  <si>
    <t>Heat sink 13.21x12.7,  19.05mm height, Rth=21K/W</t>
  </si>
  <si>
    <t>D01A</t>
  </si>
  <si>
    <t>RAD-D03A</t>
  </si>
  <si>
    <t>13.21x19.05x6.35</t>
  </si>
  <si>
    <t>Heat sink 13.21x6.35,  19.05mm height, Rth=24K/W</t>
  </si>
  <si>
    <t>D03A</t>
  </si>
  <si>
    <t>SK04/50/SA</t>
  </si>
  <si>
    <t>97x50x25</t>
  </si>
  <si>
    <t>RAD_SK04_50</t>
  </si>
  <si>
    <t xml:space="preserve">SK 04/50 SA  HEAT SINK, 50MM </t>
  </si>
  <si>
    <t>4621505</t>
  </si>
  <si>
    <t>SK68-50SA</t>
  </si>
  <si>
    <t>50x46x33</t>
  </si>
  <si>
    <t>RAD_SK68-50SA</t>
  </si>
  <si>
    <t>TDYSFF-M4_15</t>
  </si>
  <si>
    <t>M4x15</t>
  </si>
  <si>
    <t>TFFM3</t>
  </si>
  <si>
    <t>Stand off metal brass nickel thread F/F M4 L=15mm</t>
  </si>
  <si>
    <t>TDYSFF-M4/15</t>
  </si>
  <si>
    <t>Fix&amp;Fasten</t>
  </si>
  <si>
    <t>TFF-M3X25/DR113</t>
  </si>
  <si>
    <t>M3x25</t>
  </si>
  <si>
    <t>Tulejka dystansowa gwintowana; mosiądz; 25mm; nikiel; Klucz:5mm</t>
  </si>
  <si>
    <t>Dremec</t>
  </si>
  <si>
    <t>113x25</t>
  </si>
  <si>
    <t>TFFM3-20</t>
  </si>
  <si>
    <t>M3x20</t>
  </si>
  <si>
    <t>Stand off metal brass nickel F/F M3 L=20mm</t>
  </si>
  <si>
    <t>TFF-M3/20</t>
  </si>
  <si>
    <t>VMCG20</t>
  </si>
  <si>
    <t>wspornik plytki drukowanej</t>
  </si>
  <si>
    <t>Adsys</t>
  </si>
  <si>
    <t>Richco plastic</t>
  </si>
  <si>
    <t>ADuCDn</t>
  </si>
  <si>
    <t>33x42mm</t>
  </si>
  <si>
    <t>Moduł konwertera poziomów RS232 ↔ TTl</t>
  </si>
  <si>
    <t>MRQ</t>
  </si>
  <si>
    <t>AM1S-0505SZ</t>
  </si>
  <si>
    <t>AM1S</t>
  </si>
  <si>
    <t>1 Watt DC-DC Converter, 5V-&gt;5V, uisol=1kV</t>
  </si>
  <si>
    <t>DC1S-0505S</t>
  </si>
  <si>
    <t>aimtec</t>
  </si>
  <si>
    <t>AM1S-0512SZ</t>
  </si>
  <si>
    <t>1 Watt DC-DC Converter, 5V-&gt;12V, uisol=1kV</t>
  </si>
  <si>
    <t>AM1S-0512S</t>
  </si>
  <si>
    <t>AM1S-0524SZ</t>
  </si>
  <si>
    <t>1 Watt DC-DC Converter, 5V-&gt;24V, uisol=1kV</t>
  </si>
  <si>
    <t>AM1S-0524S</t>
  </si>
  <si>
    <t>AM1S-1205SZ</t>
  </si>
  <si>
    <t>1 Watt DC-DC Converter, 12V-&gt;5V, uisol=1kV</t>
  </si>
  <si>
    <t>AM1S-2405SZ</t>
  </si>
  <si>
    <t>1 Watt DC-DC Converter, 24V-&gt;5V, uisol=1kV</t>
  </si>
  <si>
    <t>DC1S-2405S</t>
  </si>
  <si>
    <t>AM6TIW-2405S-RZ</t>
  </si>
  <si>
    <t>32x21</t>
  </si>
  <si>
    <t>AM6TIWS</t>
  </si>
  <si>
    <t>TEN5</t>
  </si>
  <si>
    <t>Przetwornik: DC/DC; 6W; Uwej:9÷36V; 5VDC; Iwyj:1,2A; DIP24; 13g</t>
  </si>
  <si>
    <t>Aimtec</t>
  </si>
  <si>
    <t>AMSR1-7805-NZ</t>
  </si>
  <si>
    <t>11.50x8.9</t>
  </si>
  <si>
    <t>Przetwornik: DC/DC; 5W; Uwej:6,5÷32V; Uwyj:5VDC; Iwyj:1A; SIP3</t>
  </si>
  <si>
    <t>AMSRO-7805-NZ</t>
  </si>
  <si>
    <t>AMSRO-7805-NEG</t>
  </si>
  <si>
    <t>AMSRO-7805</t>
  </si>
  <si>
    <t>Przetwornik: DC/DC; 1,5W; Uwej:7÷31V; Uwyj: -5VDC; Iwyj:300mA; SIP3</t>
  </si>
  <si>
    <t>BoilC1</t>
  </si>
  <si>
    <t>BOILC1</t>
  </si>
  <si>
    <t>Moduł sterujący grzaniem</t>
  </si>
  <si>
    <t>BTM222</t>
  </si>
  <si>
    <t>28.2x15.0</t>
  </si>
  <si>
    <t>Bluetooth Module Class BC04-Ext</t>
  </si>
  <si>
    <t>BTM-222</t>
  </si>
  <si>
    <t>Rayson</t>
  </si>
  <si>
    <t>DCW05B-15</t>
  </si>
  <si>
    <t>20x32mm</t>
  </si>
  <si>
    <t>DCW05B</t>
  </si>
  <si>
    <t>SCW05B</t>
  </si>
  <si>
    <t>Przetwornik: DC/DC; 5,7W; Uwej:18÷36V; Uwyj:15VDC; Uwyj2:-15VDC</t>
  </si>
  <si>
    <t>MeanWell</t>
  </si>
  <si>
    <t>DCW08B-12</t>
  </si>
  <si>
    <t>Przetwornik: DC/DC; 8W; Uwej:18÷36V; Uwyj:12VDC; Uwyj2:-12VDC</t>
  </si>
  <si>
    <t>ECH2sO2e2VA1</t>
  </si>
  <si>
    <t>103.5x61mm</t>
  </si>
  <si>
    <t>Plytka do detektorow EC H2S(e2V/Alphasense), O2(e2V)</t>
  </si>
  <si>
    <t>ETRX351HR</t>
  </si>
  <si>
    <t>25x19mm</t>
  </si>
  <si>
    <t>ETRX351HR-LRS</t>
  </si>
  <si>
    <t>ZigBee module</t>
  </si>
  <si>
    <t>FT4232H_MM</t>
  </si>
  <si>
    <t>35.58x29.15</t>
  </si>
  <si>
    <t>USB Hi-Speed FT4232H Evaluation module</t>
  </si>
  <si>
    <t>FT4232HQ-MODULE</t>
  </si>
  <si>
    <t>FT4232HQ_MINI_MODULE</t>
  </si>
  <si>
    <t>GenUDIcpu</t>
  </si>
  <si>
    <t>Moduł mikrokontrolera generatora ultradźwięków</t>
  </si>
  <si>
    <t>do ustalenia</t>
  </si>
  <si>
    <t>Gmm-u5j</t>
  </si>
  <si>
    <t>22x17mm</t>
  </si>
  <si>
    <t>GMM-U5J</t>
  </si>
  <si>
    <t>GPS Module</t>
  </si>
  <si>
    <t>GtopTech</t>
  </si>
  <si>
    <t>IRv4</t>
  </si>
  <si>
    <t>Płytka zasilacza diody IR w mierniku cząstek</t>
  </si>
  <si>
    <t>KabelTLWY2x0.22_HU02_Term1KL50</t>
  </si>
  <si>
    <t>50cm</t>
  </si>
  <si>
    <t>kabel TLWY 2x0.22 zakonczony termistorem wkrecanym w radiator i HU02 z drugiej strony</t>
  </si>
  <si>
    <t>KabelTLWY2x0.22_HU02L50</t>
  </si>
  <si>
    <t>Kabel TLWY 2x0.22 jednostronnie zakonczony wtykiem HU02</t>
  </si>
  <si>
    <t>KabelTLWY2x0.22_HU02x2L50</t>
  </si>
  <si>
    <t>KabelTLWY2x0.35_Kon3M_L50</t>
  </si>
  <si>
    <t>Kabel TLWY 2x0.35 jednostronnie zakonczony wtykami nozowymi</t>
  </si>
  <si>
    <t>KabelTLWY2x0.35_Kon3M_Rezx2L50</t>
  </si>
  <si>
    <t>Kabel TLWY 2x0.35 z dwoma rezystorami 6R8</t>
  </si>
  <si>
    <t>KabelTLWY2x0.35_L50</t>
  </si>
  <si>
    <t>KabelTLWY3x0.22_HU03L50</t>
  </si>
  <si>
    <t>Kabel TLWY 3x0.22 jednostronnie zakonczony wtykiem HU03</t>
  </si>
  <si>
    <t>KabelTLWY3x0.35_L50</t>
  </si>
  <si>
    <t>KabelTLWY4x0.22_HU04L50</t>
  </si>
  <si>
    <t>Kabel TLWY 4x0.22mm2, jednostronnie zakonczony wtykiem HU04</t>
  </si>
  <si>
    <t>KabelTLWY5x0.22_HU05L50</t>
  </si>
  <si>
    <t>Kabel TLWY 5x0.22mm2, jednostronnie zakonczony wtykiem HU05</t>
  </si>
  <si>
    <t>KAGsmA1</t>
  </si>
  <si>
    <t>122x65mm</t>
  </si>
  <si>
    <t>Modul modemu GSM do analizatora gazu</t>
  </si>
  <si>
    <t>KAGsmA1Baza</t>
  </si>
  <si>
    <t>Płytka bazowa dla Sl_GSMv2.1</t>
  </si>
  <si>
    <t>LEA-4H</t>
  </si>
  <si>
    <t>LEA-LA</t>
  </si>
  <si>
    <t>GPS Receiver</t>
  </si>
  <si>
    <t>LEA-5S</t>
  </si>
  <si>
    <t>ublox</t>
  </si>
  <si>
    <t>LEON-G100-005-01</t>
  </si>
  <si>
    <t>LEON-G100</t>
  </si>
  <si>
    <t xml:space="preserve">GSM module </t>
  </si>
  <si>
    <t>LiYCY3x0.14_HU04_PKolkiH2S_L25</t>
  </si>
  <si>
    <t>25cm</t>
  </si>
  <si>
    <t>LiYCY3x0.14_HU04_PKolkiH2S_L50</t>
  </si>
  <si>
    <t>Kabel 3x0.14mm2 z ekranem zakonczony wtykiem HU04i plytka posrednia pod czujnik EC dkugosc kabla 25cm</t>
  </si>
  <si>
    <t>Kabel 3x0.14mm2 z ekranem zakonczony wtykiem HU04i plytka posrednia pod czujnik EC dkugosc kabla 50cm</t>
  </si>
  <si>
    <t>LiYCY3x0.14_HU05x2_L50</t>
  </si>
  <si>
    <t>Kabel 3x0.14mm2 z ekranem zakonczony dwoma wtykami HU05 do zasilania modulow w analizatorze gazu dlugosc kabla 50cm</t>
  </si>
  <si>
    <t>LiYCY4x0.14_HU05_PKolkiTDS_L50</t>
  </si>
  <si>
    <t>Kabel LiYCY 4x0.14 do czujnika TDS dlugosc 50cm, zakonczony HU05</t>
  </si>
  <si>
    <t>LiYCY5x0.14_HU05_PKolkiTDS_L50</t>
  </si>
  <si>
    <t>Kabel LiYCY 5x0.14 do czujnika TDS dlugosc 50cm, zakonczony HU05</t>
  </si>
  <si>
    <t>LiYY4x0.14_HU04_L50</t>
  </si>
  <si>
    <t>Kabel LIYY4x0.14 zakonczony wtykiem HU04 tylko z jednej strony</t>
  </si>
  <si>
    <t>LPGCODetA1</t>
  </si>
  <si>
    <t>Modul czujnika CO/LPG</t>
  </si>
  <si>
    <t>moduł LPGCODetA1</t>
  </si>
  <si>
    <t>mlach</t>
  </si>
  <si>
    <t>LPGDetAUX</t>
  </si>
  <si>
    <t>LPGDETAUX</t>
  </si>
  <si>
    <t>Dodatkowy modul do LPGDet</t>
  </si>
  <si>
    <t>NDIRDynA2</t>
  </si>
  <si>
    <t>87x64mm</t>
  </si>
  <si>
    <t xml:space="preserve">Modul pomiaru CH4 i CO2 Dynament </t>
  </si>
  <si>
    <t>NFM-05-5</t>
  </si>
  <si>
    <t>57.9x45mm</t>
  </si>
  <si>
    <t>PM-10-5</t>
  </si>
  <si>
    <t>5W output switching power supply</t>
  </si>
  <si>
    <t>NSD05-12S5</t>
  </si>
  <si>
    <t>25.4x40.6</t>
  </si>
  <si>
    <t>Przetwornik: DC/DC; 5W; Uwej:9,2÷36V; 5VDC; Iwyj:1000mA; 7g</t>
  </si>
  <si>
    <t>NSD10-12S15</t>
  </si>
  <si>
    <t>NSD10-S</t>
  </si>
  <si>
    <t>Przetwornik: DC/DC; 10,05W; Uwej:9,8÷36V; 15VDC; Iwyj:670mA; 2"x1"</t>
  </si>
  <si>
    <t>NSD15-12S15</t>
  </si>
  <si>
    <t>38x50</t>
  </si>
  <si>
    <t>NSD15-S</t>
  </si>
  <si>
    <t>Przetwornik: DC/DC; 15W; Uwej:9,4÷36V; 15VDC; Iwyj:1A; 2"x1,5"</t>
  </si>
  <si>
    <t>PAM_GSM_v_0_1</t>
  </si>
  <si>
    <t>GSM module for PLCATMEGA controller</t>
  </si>
  <si>
    <t>PellistorA1</t>
  </si>
  <si>
    <t>80x80</t>
  </si>
  <si>
    <t>Modul czujnika pellistorowego</t>
  </si>
  <si>
    <t>PELTSUPP.V.0.1</t>
  </si>
  <si>
    <t>PKOLKI-EGZ2.3</t>
  </si>
  <si>
    <t>fi20mm</t>
  </si>
  <si>
    <t>EC4-1000-H2S</t>
  </si>
  <si>
    <t>PCB for e2V sensor, 3-terminal</t>
  </si>
  <si>
    <t>PKOLKI-EGZ4.1</t>
  </si>
  <si>
    <t>PCB for Dynament sensor, 5-terminal</t>
  </si>
  <si>
    <t>PKolkiH2S_PCB</t>
  </si>
  <si>
    <t>plytka posrednia do detektorow 3-pin</t>
  </si>
  <si>
    <t>PKolkiTDS_PCB</t>
  </si>
  <si>
    <t>fi20</t>
  </si>
  <si>
    <t>TDS0054</t>
  </si>
  <si>
    <t>plytka 5pin detektorow TDS prod. Dynament</t>
  </si>
  <si>
    <t>50x70mm</t>
  </si>
  <si>
    <t>Zasilacz: impulsowy; aplikacje medyczne; modułowy; 10W; 5VDC; 2A</t>
  </si>
  <si>
    <t>RFM98W</t>
  </si>
  <si>
    <t>16x16mm</t>
  </si>
  <si>
    <t>Moduł LoRa</t>
  </si>
  <si>
    <t>SCW05B-05</t>
  </si>
  <si>
    <t>Przetwornik: DC/DC; 5W; Uwej:18÷36V; 5VDC; Iwyj:1000mA; DIP; 15g</t>
  </si>
  <si>
    <t>SCW08B-12</t>
  </si>
  <si>
    <t>Przetwornik: DC/DC; 8W; Uwej:18÷36V; 12VDC; Iwyj:670mA; 1,2"x0,8"</t>
  </si>
  <si>
    <t>SCW12B-12</t>
  </si>
  <si>
    <t>SCW12B</t>
  </si>
  <si>
    <t>Przetwornik: DC/DC; 12W; Uwej:18÷36V; 12VDC; Iwyj:1000mA; 18,5g</t>
  </si>
  <si>
    <t>SCW12B-15</t>
  </si>
  <si>
    <t>Przetwornik: DC/DC; 12W; Uwej:18÷36V; 15VDC; Iwyj:800mA; 1,2"x0,8"</t>
  </si>
  <si>
    <t>SIM800C</t>
  </si>
  <si>
    <t>Moduł: GSM; GPRS; 2G; 1800MHz,900MHz; 85,6kbps; GPIO, USB; -40÷85°C</t>
  </si>
  <si>
    <t>Simcom</t>
  </si>
  <si>
    <t>SIM900</t>
  </si>
  <si>
    <t>SL_COMM_STERv2</t>
  </si>
  <si>
    <t>Modul mikrokontrolera do sterowania zasilaczem lampy ulicznej</t>
  </si>
  <si>
    <t>lars</t>
  </si>
  <si>
    <t>SL_DINDispv1</t>
  </si>
  <si>
    <t>Moduł wskaźnika LCD 24x2</t>
  </si>
  <si>
    <t>SL_DINDispv2</t>
  </si>
  <si>
    <t>SL_XBEE</t>
  </si>
  <si>
    <t>27x30mm</t>
  </si>
  <si>
    <t>Zigbee module in the street lamp communication part</t>
  </si>
  <si>
    <t>STM32F4DISCOVERY</t>
  </si>
  <si>
    <t>66x97mm</t>
  </si>
  <si>
    <t>Zestaw uruchomieniowy: ARM ST; Interfejs: USB</t>
  </si>
  <si>
    <t>TEN15-2412WI</t>
  </si>
  <si>
    <t>1x2inch</t>
  </si>
  <si>
    <t>TEN15-2412</t>
  </si>
  <si>
    <t>TEN15</t>
  </si>
  <si>
    <t>DC/DC converter 15W, input 24V (9-36V), output 12V/1250mA</t>
  </si>
  <si>
    <t>1007487</t>
  </si>
  <si>
    <t>Tracopower</t>
  </si>
  <si>
    <t>TEN5-1211</t>
  </si>
  <si>
    <t>Przetwornik: DC/DC; 5W; Uwej:9÷18V; 5VDC; Iwyj:1A; DIP24; 16,9g</t>
  </si>
  <si>
    <t>TEN5-1223</t>
  </si>
  <si>
    <t>TEN5-2423</t>
  </si>
  <si>
    <t>Przetwornik: DC/DC; 5W; Uwej:9÷18V; Uwyj:15VDC; Uwyj2:-15VDC</t>
  </si>
  <si>
    <t>TEN5-2423WI</t>
  </si>
  <si>
    <t>Przetwornik: DC/DC; 5W; Uwej:18÷36V; Uwyj:15VDC; Uwyj2:-15VDC</t>
  </si>
  <si>
    <t>TES2N-2410</t>
  </si>
  <si>
    <t>TES2N</t>
  </si>
  <si>
    <t>DC/DC converter 2W input 24V, output +5V, SMD</t>
  </si>
  <si>
    <t>amtek.pl</t>
  </si>
  <si>
    <t>TES3-2411</t>
  </si>
  <si>
    <t>TES3</t>
  </si>
  <si>
    <t>DC/DC converter 3W input 24V, output +5V</t>
  </si>
  <si>
    <t>1205034</t>
  </si>
  <si>
    <t>TLWY2x0.22_HU02_HU04_AlphaH2S_L50</t>
  </si>
  <si>
    <t>Kabel TLWY 2x0.22 zakonczony HU02 do czujnika Alphasense H2S (4-10mA) i HU4 do modulu ECH2sO2e2VA1</t>
  </si>
  <si>
    <t>TMP30515</t>
  </si>
  <si>
    <t>63.5x88.9mm</t>
  </si>
  <si>
    <t>TRACO_TMP30_3</t>
  </si>
  <si>
    <t xml:space="preserve">TRACOPOWER - TMP 30515 - PRZETWORNIK, AC/DC, 5V&amp;±15V/30W, MODUŁ </t>
  </si>
  <si>
    <t>1672158</t>
  </si>
  <si>
    <t>UM232H</t>
  </si>
  <si>
    <t>18.25x44.5</t>
  </si>
  <si>
    <t>Moduł: USB; DIP28,USB B mini; -40÷85°C; PIN:2x14</t>
  </si>
  <si>
    <t>UniProcekv1</t>
  </si>
  <si>
    <t>Modul uniwersalny mikrokontrolera STM32F103</t>
  </si>
  <si>
    <t>VentHA30101V3-000U-A99</t>
  </si>
  <si>
    <t>VentBracket</t>
  </si>
  <si>
    <t>VentBracket30</t>
  </si>
  <si>
    <t>Moduł wentylatora 30x30x10</t>
  </si>
  <si>
    <t>FanBracket30</t>
  </si>
  <si>
    <t>Moduł wentylatora</t>
  </si>
  <si>
    <t>FanBracket</t>
  </si>
  <si>
    <t>WIZ830MJ</t>
  </si>
  <si>
    <t>50x34mm</t>
  </si>
  <si>
    <t>Moduł: Ethernet; Interfejs: parallel; 3,3VDC; PIN:56(2x14,2x14)</t>
  </si>
  <si>
    <t>Wiznet</t>
  </si>
  <si>
    <t>ZasAnalA1</t>
  </si>
  <si>
    <t>95x82mm</t>
  </si>
  <si>
    <t>ZASANALA1</t>
  </si>
  <si>
    <t>Modul zasilacza malej mocy do ukladow analogowych</t>
  </si>
  <si>
    <t>ZasMocA1</t>
  </si>
  <si>
    <t>98x145mm</t>
  </si>
  <si>
    <t>ZASMOCA1</t>
  </si>
  <si>
    <t>Modul zasilacza duzej mocy do sterowania peltierem, pomiarem cisnienia</t>
  </si>
  <si>
    <t>ZAv0_2</t>
  </si>
  <si>
    <t>Zasilacz do części analogowej mierników cząstek</t>
  </si>
  <si>
    <t>6N136</t>
  </si>
  <si>
    <r>
      <t xml:space="preserve">Transoptor; THT; Kanały:1; Wyj: tranzystorowe; </t>
    </r>
    <r>
      <rPr>
        <sz val="8"/>
        <color indexed="12"/>
        <rFont val="Arial"/>
        <family val="2"/>
        <charset val="238"/>
      </rPr>
      <t>CTR@If</t>
    </r>
    <r>
      <rPr>
        <sz val="8"/>
        <rFont val="Arial"/>
        <family val="2"/>
        <charset val="238"/>
      </rPr>
      <t>:19-50%@16mA</t>
    </r>
  </si>
  <si>
    <t>6N136-I</t>
  </si>
  <si>
    <t>ISOCOM</t>
  </si>
  <si>
    <t>AMG8831</t>
  </si>
  <si>
    <t>Infrared array sensor 8x8</t>
  </si>
  <si>
    <t>BPW34</t>
  </si>
  <si>
    <t>PHOTODIODE_P</t>
  </si>
  <si>
    <t>Infrared photosensor</t>
  </si>
  <si>
    <t>FODM452R2</t>
  </si>
  <si>
    <t>TLP113</t>
  </si>
  <si>
    <t>FODM452</t>
  </si>
  <si>
    <t>5-Pin Mini Flat Package High Speed Transistor Optocoupler</t>
  </si>
  <si>
    <t>2083182</t>
  </si>
  <si>
    <t>Fairchild</t>
  </si>
  <si>
    <t>FODM8061R2</t>
  </si>
  <si>
    <t>high Noise Immunity 3.3V/5V, 10Mbit/sec logic gate output (open collector)optocoupler</t>
  </si>
  <si>
    <t>2083187</t>
  </si>
  <si>
    <t>H11L3SM</t>
  </si>
  <si>
    <t>MICROPROCESSOR COMPATIBLE SCHMITT TRIGGER OPTICALLY COUPLED ISOLATOR</t>
  </si>
  <si>
    <t>IS357D</t>
  </si>
  <si>
    <t>SFH690BT</t>
  </si>
  <si>
    <t>TLP181</t>
  </si>
  <si>
    <t>Transoptor; SMD; Kanały:1; Wyj: tranzystorowe; Uizol:3,75kV</t>
  </si>
  <si>
    <t>KP-1608SGC</t>
  </si>
  <si>
    <t>LED</t>
  </si>
  <si>
    <t>D0603</t>
  </si>
  <si>
    <t>LED; SMD; 0603; zielony; 4-15mcd; 120°; 1,6x0,8mm</t>
  </si>
  <si>
    <t>Kingbright Electronic</t>
  </si>
  <si>
    <t>KP-2012ID</t>
  </si>
  <si>
    <t>High effieciency red LED, 0805</t>
  </si>
  <si>
    <t>KP-2012SGC</t>
  </si>
  <si>
    <t>LED green, 3-12mcd 120 deg, 0805</t>
  </si>
  <si>
    <t>KPA-3010CGCK</t>
  </si>
  <si>
    <t>3.0x1.0mm Right angle smd chip led lamp green</t>
  </si>
  <si>
    <t>2146441</t>
  </si>
  <si>
    <t>KPA-3010ID</t>
  </si>
  <si>
    <t>KPA-3010SURCK</t>
  </si>
  <si>
    <t>3.0x1.0mm Right angle smd chip led lamp red</t>
  </si>
  <si>
    <t>KPA-3010QBC-D</t>
  </si>
  <si>
    <t>3.0x1.0mm Right angle smd chip led lamp blue</t>
  </si>
  <si>
    <t>2146443</t>
  </si>
  <si>
    <t>KPA-3010SGD</t>
  </si>
  <si>
    <t>3.0x1.0mm Right angle smd chip led lamp hyper red</t>
  </si>
  <si>
    <t>2146439</t>
  </si>
  <si>
    <t>KPA-3010SYCK</t>
  </si>
  <si>
    <t>3.0x1.0mm Right angle smd chip led lamp super bright yellow</t>
  </si>
  <si>
    <t>2146442</t>
  </si>
  <si>
    <t>KPA-3010YD</t>
  </si>
  <si>
    <t>3.0x1.0mm Right angle smd chip led lamp yellow</t>
  </si>
  <si>
    <t>KW4-311AVA</t>
  </si>
  <si>
    <t>0.31" Quadruple Digit Numeric Displays</t>
  </si>
  <si>
    <t>LuckyLight</t>
  </si>
  <si>
    <t>L934GT</t>
  </si>
  <si>
    <t>fi3mm</t>
  </si>
  <si>
    <t>High effieciency green LED, THT, fi3mm</t>
  </si>
  <si>
    <t>L-934GT</t>
  </si>
  <si>
    <t>L934IT</t>
  </si>
  <si>
    <t>High effieciency red LED, THT, fi3mm</t>
  </si>
  <si>
    <t>L-934IT</t>
  </si>
  <si>
    <t>L934SYD</t>
  </si>
  <si>
    <t>High effieciency yellow LED, THT, fi3mm</t>
  </si>
  <si>
    <t>L-934SYD</t>
  </si>
  <si>
    <t>LCD-AC-2002A-FKW K/W-E12</t>
  </si>
  <si>
    <t>116x37</t>
  </si>
  <si>
    <t>LCM2002LED</t>
  </si>
  <si>
    <t>LCD-AC-2002A-FKW</t>
  </si>
  <si>
    <t xml:space="preserve">LCD display 20x2 characters </t>
  </si>
  <si>
    <t>LCD-AC-2402A-FKW K/W-E12 C</t>
  </si>
  <si>
    <t>118x36mm</t>
  </si>
  <si>
    <t>LCD-AC-2402A-FKW</t>
  </si>
  <si>
    <t>LCD Display 24x2 characters</t>
  </si>
  <si>
    <t>LED0603-GYW120-H</t>
  </si>
  <si>
    <t>LED red 0603, 120mcd</t>
  </si>
  <si>
    <t>LED0603-RW120</t>
  </si>
  <si>
    <t>LED0805-S-WD120</t>
  </si>
  <si>
    <t>LED; SMD; 0805; biały; 1000mcd; 120°; 2.0x1,25mm</t>
  </si>
  <si>
    <t>Honglitronic</t>
  </si>
  <si>
    <t>LED5-R-LC</t>
  </si>
  <si>
    <t>CO26</t>
  </si>
  <si>
    <t>LED; 5mm; czerwony; 20mcd; 30°; Czoło: wypukłe; Raster:2,54mm</t>
  </si>
  <si>
    <t>OSNR5134A</t>
  </si>
  <si>
    <t>OptoSupply</t>
  </si>
  <si>
    <t>LFD039BAG-102</t>
  </si>
  <si>
    <t>LFD039BAG-102 Wyświetlacz: LED; 7-segmentowy; 9,91mm; zielony; 3,5mcd; anoda</t>
  </si>
  <si>
    <t>Wenrun</t>
  </si>
  <si>
    <t>OF-SMD2012B</t>
  </si>
  <si>
    <t>LED; SMD; 0805; niebieski; 150-200mcd; 120°; 2x1,25mm</t>
  </si>
  <si>
    <t>Optoflash</t>
  </si>
  <si>
    <t>OF-SMD2012G</t>
  </si>
  <si>
    <t>LED; SMD; 0805; zielony; 90-120mcd; 120°</t>
  </si>
  <si>
    <t>OF-SMD2012G-1</t>
  </si>
  <si>
    <t>LED; SMD; 0805; zielony; 600-800mcd; 120°; 2x1,25mm</t>
  </si>
  <si>
    <t>OF-SMD2012HR</t>
  </si>
  <si>
    <t>LED; SMD; 0805; czerwony; 460-700mcd; 120°; 2x1,25mm</t>
  </si>
  <si>
    <t>OF-SMD2012R</t>
  </si>
  <si>
    <t>LED; SMD; 0805; czerwony; 90-120mcd; 120°</t>
  </si>
  <si>
    <t>OF-SMD2012Y</t>
  </si>
  <si>
    <t>LED; SMD; 0805; żółty; 210-270mcd; 120°; 2x1,25mm</t>
  </si>
  <si>
    <t>OF-SMD5060RGB-W</t>
  </si>
  <si>
    <t>5060</t>
  </si>
  <si>
    <t>5050 Single Chip RGB Color Top LED</t>
  </si>
  <si>
    <t>OSM5D3Z2C1P</t>
  </si>
  <si>
    <t>7.62x7.62mm</t>
  </si>
  <si>
    <t>LED super flux; 7,62x7,62mm; biały ciepły; 11000mcd; 120°; 20mA</t>
  </si>
  <si>
    <t>OSTB0603C1C-A</t>
  </si>
  <si>
    <t>OSTB0603</t>
  </si>
  <si>
    <t>1.6x1.5x0.5mm red &amp; pure green &amp;blue SMD LED diode</t>
  </si>
  <si>
    <t>OSTB0603C1C</t>
  </si>
  <si>
    <t>PC357Z</t>
  </si>
  <si>
    <t>Optocoupler, transistor output,</t>
  </si>
  <si>
    <t>RC1602B-BIW-ESV</t>
  </si>
  <si>
    <t>LCD16x2</t>
  </si>
  <si>
    <t>LCD Module, 16x2 chars, STN blue negative, white LED backlighting, 6:00, -20/+70C,screen 80x36mm, European fonts, RoHS</t>
  </si>
  <si>
    <t>Raystar Optronics</t>
  </si>
  <si>
    <t>SFH617A</t>
  </si>
  <si>
    <t>4DIP300</t>
  </si>
  <si>
    <t>PC357</t>
  </si>
  <si>
    <t xml:space="preserve">Optocoupler, transistor output, </t>
  </si>
  <si>
    <t>SFH617A-3X016</t>
  </si>
  <si>
    <t>Transoptor; 2,5kV; Wyj: OC; 10Mbps; MFP5; Montaż: SMD</t>
  </si>
  <si>
    <t>Footprint Ref 3</t>
  </si>
  <si>
    <t>A104</t>
  </si>
  <si>
    <t>Metall enclosure</t>
  </si>
  <si>
    <t>ABS125/60HT</t>
  </si>
  <si>
    <t>130x130x60</t>
  </si>
  <si>
    <t>Enclosure ABS Smoked transparent cover, 130x130x60mm</t>
  </si>
  <si>
    <t>Fibox</t>
  </si>
  <si>
    <t>ABS150/35LT</t>
  </si>
  <si>
    <t>Enclosure PC Smoked transparent cover, 180x130x35mm</t>
  </si>
  <si>
    <t>CFPS-73-12M</t>
  </si>
  <si>
    <t>KXO_V97</t>
  </si>
  <si>
    <t>QOSC5X7MM</t>
  </si>
  <si>
    <t>oscillator 12MHz SMD 5x7mm, Vcc=3.3V</t>
  </si>
  <si>
    <t>Rakon</t>
  </si>
  <si>
    <t>LF SPXO018037</t>
  </si>
  <si>
    <t>CG75L</t>
  </si>
  <si>
    <t>fi8xl6</t>
  </si>
  <si>
    <t>ARRESTER</t>
  </si>
  <si>
    <t>75V surge arrester</t>
  </si>
  <si>
    <t>CG-75L</t>
  </si>
  <si>
    <t>CLAMP10MM</t>
  </si>
  <si>
    <t>CONN_POINT_20_10</t>
  </si>
  <si>
    <t>2mm-pad_1mm-hole</t>
  </si>
  <si>
    <t>CIRCLE</t>
  </si>
  <si>
    <t>CP-11-2</t>
  </si>
  <si>
    <t>158x90x61</t>
  </si>
  <si>
    <t>Enclosure 158x90x61, hermetic</t>
  </si>
  <si>
    <t>Combiplast</t>
  </si>
  <si>
    <t>CP-11-3</t>
  </si>
  <si>
    <t>115x90x55</t>
  </si>
  <si>
    <t>Enclosure 115x90x55, hermetic</t>
  </si>
  <si>
    <t>DS-10</t>
  </si>
  <si>
    <t>Dipswitch, THT, 10 sections</t>
  </si>
  <si>
    <t>DS-12</t>
  </si>
  <si>
    <t>24DIP300</t>
  </si>
  <si>
    <t>Dipswitch, THT, 12 sections</t>
  </si>
  <si>
    <t>ET206F</t>
  </si>
  <si>
    <t>Enclosure hermetic</t>
  </si>
  <si>
    <t>HTSBG-M2.5-10-5-1</t>
  </si>
  <si>
    <t>M2.5xL10</t>
  </si>
  <si>
    <t>Stand off metal brass nickel thread F/F M2,5 L=10mm</t>
  </si>
  <si>
    <t>RI-HTSBG-M2.5-10-5-1</t>
  </si>
  <si>
    <t>IR15TT-R</t>
  </si>
  <si>
    <t>fi20xh19</t>
  </si>
  <si>
    <t>Miniature Infrared gas sensor for monitoring CO2 and CH4</t>
  </si>
  <si>
    <t>KamikaLogo_3876</t>
  </si>
  <si>
    <t>KamikaLogo</t>
  </si>
  <si>
    <t>KAMIKALOGO</t>
  </si>
  <si>
    <t>KAMIKALOGO3876</t>
  </si>
  <si>
    <t>KAMIKALOGO3876_TL</t>
  </si>
  <si>
    <t>KAMIKALOGO3876_TS</t>
  </si>
  <si>
    <t>KATechnologyLogo</t>
  </si>
  <si>
    <t>KATECHLOGO</t>
  </si>
  <si>
    <t>KATECHNOLOGYLOGO</t>
  </si>
  <si>
    <t>KATECHNOLOGYLOGO_TL</t>
  </si>
  <si>
    <t>KATECHNOLOGYLOGO_TS</t>
  </si>
  <si>
    <t>KM-21</t>
  </si>
  <si>
    <t>KM21</t>
  </si>
  <si>
    <t>Enclosure 72x55x21, black</t>
  </si>
  <si>
    <t>LARSLOGO</t>
  </si>
  <si>
    <t>LARSLOGO1</t>
  </si>
  <si>
    <t>LAYERS_T_B</t>
  </si>
  <si>
    <t>NUMBERSLAYERS_T_B</t>
  </si>
  <si>
    <t>LETTER_0</t>
  </si>
  <si>
    <t>LETTER_0_60_10</t>
  </si>
  <si>
    <t>LETTER_0_60_10_TL</t>
  </si>
  <si>
    <t>LETTER_0_60_20_TS</t>
  </si>
  <si>
    <t>LETTER_1</t>
  </si>
  <si>
    <t>LETTER_1_60_10</t>
  </si>
  <si>
    <t>LETTER_1_60_10_TL</t>
  </si>
  <si>
    <t>LETTER_1_60_20_TS</t>
  </si>
  <si>
    <t>LETTER_2</t>
  </si>
  <si>
    <t>LETTER_2_60_10</t>
  </si>
  <si>
    <t>LETTER_2_60_10_TL</t>
  </si>
  <si>
    <t>LETTER_2_60_20_TS</t>
  </si>
  <si>
    <t>LETTER_3</t>
  </si>
  <si>
    <t>LETTER_3_60_10</t>
  </si>
  <si>
    <t>LETTER_3_60_10_TL</t>
  </si>
  <si>
    <t>LETTER_3_60_20_TS</t>
  </si>
  <si>
    <t>LETTER_4</t>
  </si>
  <si>
    <t>LETTER_4_60_10</t>
  </si>
  <si>
    <t>LETTER_4_60_10_TL</t>
  </si>
  <si>
    <t>LETTER_4_60_20_TS</t>
  </si>
  <si>
    <t>LETTER_5</t>
  </si>
  <si>
    <t>LETTER_5_60_10</t>
  </si>
  <si>
    <t>LETTER_5_60_10_TL</t>
  </si>
  <si>
    <t>LETTER_5_60_20_TS</t>
  </si>
  <si>
    <t>LETTER_6</t>
  </si>
  <si>
    <t>LETTER_6_60_10</t>
  </si>
  <si>
    <t>LETTER_6_60_10_TL</t>
  </si>
  <si>
    <t>LETTER_6_60_20_TS</t>
  </si>
  <si>
    <t>LETTER_7</t>
  </si>
  <si>
    <t>LETTER_7_60_10</t>
  </si>
  <si>
    <t>LETTER_7_60_10_TL</t>
  </si>
  <si>
    <t>LETTER_7_60_20_TS</t>
  </si>
  <si>
    <t>LETTER_8</t>
  </si>
  <si>
    <t>LETTER_8_60_10</t>
  </si>
  <si>
    <t>LETTER_8_60_10_TL</t>
  </si>
  <si>
    <t>LETTER_8_60_20_TS</t>
  </si>
  <si>
    <t>LETTER_9</t>
  </si>
  <si>
    <t>LETTER_9_60_10_TL</t>
  </si>
  <si>
    <t>LETTER_9_60_20_TS</t>
  </si>
  <si>
    <t>LETTER_A</t>
  </si>
  <si>
    <t>LETTER_A_60_10</t>
  </si>
  <si>
    <t>LETTER_A_60_10_TL</t>
  </si>
  <si>
    <t>LETTER_A_60_20_TS</t>
  </si>
  <si>
    <t>LETTER_B</t>
  </si>
  <si>
    <t>LETTER_B_60_10</t>
  </si>
  <si>
    <t>LETTER_B_60_10_TL</t>
  </si>
  <si>
    <t>LETTER_B_60_20_TS</t>
  </si>
  <si>
    <t>LETTER_C</t>
  </si>
  <si>
    <t>LETTER_C_60_10</t>
  </si>
  <si>
    <t>LETTER_C_60_10_TL</t>
  </si>
  <si>
    <t>LETTER_C_60_20_TS</t>
  </si>
  <si>
    <t>LETTER_D</t>
  </si>
  <si>
    <t>LETTER_D_60_10</t>
  </si>
  <si>
    <t>LETTER_D_60_10_TL</t>
  </si>
  <si>
    <t>LETTER_D_60_20_TS</t>
  </si>
  <si>
    <t>LETTER_DOT</t>
  </si>
  <si>
    <t>LETTER_DOT_60_10_TL</t>
  </si>
  <si>
    <t>LETTER_DOT_60_20_TS</t>
  </si>
  <si>
    <t>LETTER_E</t>
  </si>
  <si>
    <t>LETTER_E_60_10</t>
  </si>
  <si>
    <t>LETTER_E_60_10_TL</t>
  </si>
  <si>
    <t>LETTER_E_60_20_TS</t>
  </si>
  <si>
    <t>LETTER_G</t>
  </si>
  <si>
    <t>LETTER_G_60_10</t>
  </si>
  <si>
    <t>LETTER_G_60_10_TL</t>
  </si>
  <si>
    <t>LETTER_G_60_20_TS</t>
  </si>
  <si>
    <t>LETTER_H</t>
  </si>
  <si>
    <t>LETTER_H_60_10</t>
  </si>
  <si>
    <t>LETTER_H_60_10_TL</t>
  </si>
  <si>
    <t>LETTER_H_60_20_TS</t>
  </si>
  <si>
    <t>LETTER_I</t>
  </si>
  <si>
    <t>LETTER_I_60_10</t>
  </si>
  <si>
    <t>LETTER_I_60_10_TL</t>
  </si>
  <si>
    <t>LETTER_I_60_20_TS</t>
  </si>
  <si>
    <t>LETTER_K</t>
  </si>
  <si>
    <t>LETTER_K_60_10_TL</t>
  </si>
  <si>
    <t>LETTER_K_60_20_TS</t>
  </si>
  <si>
    <t>LETTER_L</t>
  </si>
  <si>
    <t>LETTER_L_60_10</t>
  </si>
  <si>
    <t>LETTER_L_60_10_TL</t>
  </si>
  <si>
    <t>LETTER_L_60_20_TS</t>
  </si>
  <si>
    <t>LETTER_M</t>
  </si>
  <si>
    <t>LETTER_M_60_10</t>
  </si>
  <si>
    <t>LETTER_M_60_10_TL</t>
  </si>
  <si>
    <t>LETTER_M_60_20_TS</t>
  </si>
  <si>
    <t>LETTER_MINUS</t>
  </si>
  <si>
    <t>LETTER_MINUS_60_10</t>
  </si>
  <si>
    <t>LETTER_N</t>
  </si>
  <si>
    <t>LETTER_N_60_10</t>
  </si>
  <si>
    <t>LETTER_N_60_10_TL</t>
  </si>
  <si>
    <t>LETTER_N_60_20_TS</t>
  </si>
  <si>
    <t>LETTER_O</t>
  </si>
  <si>
    <t>LETTER_O_60_10</t>
  </si>
  <si>
    <t>LETTER_O_60_10_TL</t>
  </si>
  <si>
    <t>LETTER_O_60_20_TS</t>
  </si>
  <si>
    <t>LETTER_P</t>
  </si>
  <si>
    <t>LETTER_P_60_10</t>
  </si>
  <si>
    <t>LETTER_PLUS</t>
  </si>
  <si>
    <t>LETTER_PLUS_60_10</t>
  </si>
  <si>
    <t>LETTER_Q</t>
  </si>
  <si>
    <t>LETTER_Q_60_10_TL</t>
  </si>
  <si>
    <t>LETTER_Q_60_20_TS</t>
  </si>
  <si>
    <t>LETTER_R</t>
  </si>
  <si>
    <t>LETTER_R_60_10</t>
  </si>
  <si>
    <t>LETTER_R_60_10_TL</t>
  </si>
  <si>
    <t>LETTER_R_60_20_TS</t>
  </si>
  <si>
    <t>LETTER_S</t>
  </si>
  <si>
    <t>LETTER_S_60_10</t>
  </si>
  <si>
    <t>LETTER_S_60_10_TL</t>
  </si>
  <si>
    <t>LETTER_S_60_20_TS</t>
  </si>
  <si>
    <t>LETTER_T</t>
  </si>
  <si>
    <t>LETTER_T_60_10</t>
  </si>
  <si>
    <t>LETTER_T_60_10_TL</t>
  </si>
  <si>
    <t>LETTER_T_60_20_TS</t>
  </si>
  <si>
    <t>LETTER_U</t>
  </si>
  <si>
    <t>LETTER_U_60_10_TL</t>
  </si>
  <si>
    <t>LETTER_U_60_20_TS</t>
  </si>
  <si>
    <t>LETTER_UNDERSCORE</t>
  </si>
  <si>
    <t>LETTER_UNDERSCORE_60_10</t>
  </si>
  <si>
    <t>LETTER_UNDERSCORE_60_10_TL</t>
  </si>
  <si>
    <t>LETTER_UNDERSCORE_60_20_TS</t>
  </si>
  <si>
    <t>LETTER_V</t>
  </si>
  <si>
    <t>LETTER_V_60_10</t>
  </si>
  <si>
    <t>LETTER_V_60_10_TL</t>
  </si>
  <si>
    <t>LETTER_V_60_20_TS</t>
  </si>
  <si>
    <t>LETTER_W</t>
  </si>
  <si>
    <t>LETTER_W_60_10_TL</t>
  </si>
  <si>
    <t>LETTER_W_60_20_TS</t>
  </si>
  <si>
    <t>LETTER_X</t>
  </si>
  <si>
    <t>LETTER_X_60_10</t>
  </si>
  <si>
    <t>LETTER_Y</t>
  </si>
  <si>
    <t>LETTER_Y_60_10_TL</t>
  </si>
  <si>
    <t>LETTER_Y_60_20_TS</t>
  </si>
  <si>
    <t>LETTERC_A</t>
  </si>
  <si>
    <t>LETTERC_A_60_10</t>
  </si>
  <si>
    <t>LETTERC_A_60_10_TL</t>
  </si>
  <si>
    <t>LETTERC_A_60_20_TS</t>
  </si>
  <si>
    <t>LETTERC_B</t>
  </si>
  <si>
    <t>LETTERC_B_60_10</t>
  </si>
  <si>
    <t>LETTERC_B_60_10_TL</t>
  </si>
  <si>
    <t>LETTERC_B_60_20_TS</t>
  </si>
  <si>
    <t>LETTERC_C</t>
  </si>
  <si>
    <t>LETTERC_C_60_10</t>
  </si>
  <si>
    <t>LETTERC_C_60_10_TL</t>
  </si>
  <si>
    <t>LETTERC_C_60_20_TS</t>
  </si>
  <si>
    <t>LETTERC_D</t>
  </si>
  <si>
    <t>LETTERC_D_60_10</t>
  </si>
  <si>
    <t>LETTERC_D_60_10_TL</t>
  </si>
  <si>
    <t>LETTERC_D_60_20_TS</t>
  </si>
  <si>
    <t>LETTERC_E</t>
  </si>
  <si>
    <t>LETTERC_E_60_10</t>
  </si>
  <si>
    <t>LETTERC_E_60_10_TL</t>
  </si>
  <si>
    <t>LETTERC_E_60_20_TS</t>
  </si>
  <si>
    <t>LETTERC_F</t>
  </si>
  <si>
    <t>LETTER_F</t>
  </si>
  <si>
    <t>LETTERC_F_60_10</t>
  </si>
  <si>
    <t>LETTERC_F_60_10_TL</t>
  </si>
  <si>
    <t>LETTERC_F_60_20_TS</t>
  </si>
  <si>
    <t>LETTERC_G</t>
  </si>
  <si>
    <t>LETTERC_G_60_10</t>
  </si>
  <si>
    <t>LETTERC_G_60_10_TL</t>
  </si>
  <si>
    <t>LETTERC_G_60_20_TS</t>
  </si>
  <si>
    <t>LETTERC_H</t>
  </si>
  <si>
    <t>LETTERC_H_60_10_TL</t>
  </si>
  <si>
    <t>LETTERC_H_60_20_TS</t>
  </si>
  <si>
    <t>LETTERC_I</t>
  </si>
  <si>
    <t>LETTERC_I_60_10</t>
  </si>
  <si>
    <t>LETTERC_I_60_10_TL</t>
  </si>
  <si>
    <t>LETTERC_I_60_20_TS</t>
  </si>
  <si>
    <t>LETTERC_J</t>
  </si>
  <si>
    <t>LETTER_J</t>
  </si>
  <si>
    <t>LETTERC_J_60_10_TL</t>
  </si>
  <si>
    <t>LETTERC_J_60_20_TS</t>
  </si>
  <si>
    <t>LETTERC_K</t>
  </si>
  <si>
    <t>LETTERC_K_60_10</t>
  </si>
  <si>
    <t>LETTERC_K_60_10_TL</t>
  </si>
  <si>
    <t>LETTERC_K_60_20_TS</t>
  </si>
  <si>
    <t>LETTERC_L</t>
  </si>
  <si>
    <t>LETTERC_L_60_10</t>
  </si>
  <si>
    <t>LETTERC_L_60_10_TL</t>
  </si>
  <si>
    <t>LETTERC_L_60_20_TS</t>
  </si>
  <si>
    <t>LETTERC_M</t>
  </si>
  <si>
    <t>LETTERC_M_60_10</t>
  </si>
  <si>
    <t>LETTERC_M_60_10_TL</t>
  </si>
  <si>
    <t>LETTERC_M_60_20_TS</t>
  </si>
  <si>
    <t>LETTERC_N</t>
  </si>
  <si>
    <t>LETTERC_N_60_10</t>
  </si>
  <si>
    <t>LETTERC_N_60_10_TL</t>
  </si>
  <si>
    <t>LETTERC_N_60_20_TS</t>
  </si>
  <si>
    <t>LETTERC_O</t>
  </si>
  <si>
    <t>LETTERC_O_60_10_TL</t>
  </si>
  <si>
    <t>LETTERC_O_60_20_TS</t>
  </si>
  <si>
    <t>LETTERC_P</t>
  </si>
  <si>
    <t>LETTERC_P_60_10</t>
  </si>
  <si>
    <t>LETTERC_P_60_10_TL</t>
  </si>
  <si>
    <t>LETTERC_P_60_20_TS</t>
  </si>
  <si>
    <t>LETTERC_R</t>
  </si>
  <si>
    <t>LETTERC_R_60_10</t>
  </si>
  <si>
    <t>LETTERC_R_60_10_TL</t>
  </si>
  <si>
    <t>LETTERC_R_60_20_TS</t>
  </si>
  <si>
    <t>LETTERC_S</t>
  </si>
  <si>
    <t>LETTERC_S_60_10</t>
  </si>
  <si>
    <t>LETTERC_S_60_10_TL</t>
  </si>
  <si>
    <t>LETTERC_S_60_20_TS</t>
  </si>
  <si>
    <t>LETTERC_T</t>
  </si>
  <si>
    <t>LETTERC_T_60_10</t>
  </si>
  <si>
    <t>LETTERC_T_60_10_TL</t>
  </si>
  <si>
    <t>LETTERC_T_60_20_TS</t>
  </si>
  <si>
    <t>LETTERC_U</t>
  </si>
  <si>
    <t>LETTERC_U_60_10</t>
  </si>
  <si>
    <t>LETTERC_U_60_10_TL</t>
  </si>
  <si>
    <t>LETTERC_U_60_20_TS</t>
  </si>
  <si>
    <t>LETTERC_V</t>
  </si>
  <si>
    <t>LETTERC_V_60_10_TL</t>
  </si>
  <si>
    <t>LETTERC_V_60_20_TS</t>
  </si>
  <si>
    <t>LETTERC_W</t>
  </si>
  <si>
    <t>LETTERC_W_60_10</t>
  </si>
  <si>
    <t>LETTERC_W_60_10_TL</t>
  </si>
  <si>
    <t>LETTERC_W_60_20_TS</t>
  </si>
  <si>
    <t>LETTERC_Y</t>
  </si>
  <si>
    <t>LETTERC_Y_60_10_TL</t>
  </si>
  <si>
    <t>LETTERC_Y_60_20_TS</t>
  </si>
  <si>
    <t>LETTERC_Z</t>
  </si>
  <si>
    <t>LETTER_Z</t>
  </si>
  <si>
    <t>LETTERC_Z_60_10</t>
  </si>
  <si>
    <t>LETTERC_Z_60_10_TL</t>
  </si>
  <si>
    <t>LETTERC_Z_60_20_TS</t>
  </si>
  <si>
    <t>Li-Ion</t>
  </si>
  <si>
    <t>BATTERY_TH</t>
  </si>
  <si>
    <t>Battery Li-Ion 3.6V, 1.2Ah</t>
  </si>
  <si>
    <t>LI-ION1_2AH</t>
  </si>
  <si>
    <t>M220</t>
  </si>
  <si>
    <t>02220000</t>
  </si>
  <si>
    <t>Enclosure 160x80x55mm, ABS</t>
  </si>
  <si>
    <t>MRQ_1_8</t>
  </si>
  <si>
    <t>MRQLOGO</t>
  </si>
  <si>
    <t>MRQ_1_8_TL</t>
  </si>
  <si>
    <t>MRQ_1_16_TS</t>
  </si>
  <si>
    <t>MRQ_10</t>
  </si>
  <si>
    <t>MRQ_10_TL</t>
  </si>
  <si>
    <t>MRQ_10_TS</t>
  </si>
  <si>
    <t>MRQ_10_TOV</t>
  </si>
  <si>
    <t>MRQ_2_8</t>
  </si>
  <si>
    <t>MRQ_2_8_TL</t>
  </si>
  <si>
    <t>MRQ_2_16_TS</t>
  </si>
  <si>
    <t>MRQ_5</t>
  </si>
  <si>
    <t>MRQ_5_TL</t>
  </si>
  <si>
    <t>MRQ_5_TS</t>
  </si>
  <si>
    <t>MRQ_5_TOV</t>
  </si>
  <si>
    <t>NAP-505</t>
  </si>
  <si>
    <t>15x26.1mm</t>
  </si>
  <si>
    <t>Carbon monoxide gas sensor</t>
  </si>
  <si>
    <t>Nemoto</t>
  </si>
  <si>
    <t>NAP-66A</t>
  </si>
  <si>
    <t>fi12</t>
  </si>
  <si>
    <t>LPG gas sensor</t>
  </si>
  <si>
    <t>PAD0_6MM</t>
  </si>
  <si>
    <t>PAD0_6MMS</t>
  </si>
  <si>
    <t>PAD0_6MMSQ</t>
  </si>
  <si>
    <t>PAD0_8MM</t>
  </si>
  <si>
    <t>PAD0_8MMS</t>
  </si>
  <si>
    <t>PAD1MM</t>
  </si>
  <si>
    <t>PAD2_5MM</t>
  </si>
  <si>
    <t>PAD2_5x5MM</t>
  </si>
  <si>
    <t>PAD2x3MM</t>
  </si>
  <si>
    <t>PAD2x4MM</t>
  </si>
  <si>
    <t>PAD2x5MM</t>
  </si>
  <si>
    <t>PAD3_2MM</t>
  </si>
  <si>
    <t>PAD3_2x5_5MM</t>
  </si>
  <si>
    <t>PAD3_2x5MM</t>
  </si>
  <si>
    <t>PAD3_5MM</t>
  </si>
  <si>
    <t>PAD3MM</t>
  </si>
  <si>
    <t>PAD4MM</t>
  </si>
  <si>
    <t>REF_CIR</t>
  </si>
  <si>
    <t>Reference point</t>
  </si>
  <si>
    <t>REF_REC</t>
  </si>
  <si>
    <t>SF1</t>
  </si>
  <si>
    <t>10x9mm</t>
  </si>
  <si>
    <t>SF1FilterCap</t>
  </si>
  <si>
    <t>Filter cap  for humidity and temeperature sensorsSHT1x</t>
  </si>
  <si>
    <t>1399624</t>
  </si>
  <si>
    <t>Sensirion</t>
  </si>
  <si>
    <t>SHUNT_14MM</t>
  </si>
  <si>
    <t>14mm</t>
  </si>
  <si>
    <t>SHUNT_5MM</t>
  </si>
  <si>
    <t>shunt 14mm</t>
  </si>
  <si>
    <t>shunt 5mm</t>
  </si>
  <si>
    <t>SHUNT_7MM</t>
  </si>
  <si>
    <t>7mm</t>
  </si>
  <si>
    <t>shunt 7mm</t>
  </si>
  <si>
    <t>fi20xh16</t>
  </si>
  <si>
    <t>Premier high range carbon dioxide sensor</t>
  </si>
  <si>
    <t>TESTPOINT_3_0MM</t>
  </si>
  <si>
    <t>TESTPOINT</t>
  </si>
  <si>
    <t>Test point</t>
  </si>
  <si>
    <t>WARSTWYT_I1_I2_B</t>
  </si>
  <si>
    <t>NUMBERSLAYERS_T_M1_M2_B</t>
  </si>
  <si>
    <t>WARSTWY1_4</t>
  </si>
  <si>
    <t>WARSTWYT_M1_M2_B</t>
  </si>
  <si>
    <t>WIRE_END2_5MM2</t>
  </si>
  <si>
    <t>ZWORA10MM</t>
  </si>
  <si>
    <t>ZWORA14MM</t>
  </si>
  <si>
    <t>ZWORA15MM</t>
  </si>
  <si>
    <t>ZWORA21MM</t>
  </si>
  <si>
    <t>ZWORA7MM</t>
  </si>
  <si>
    <t>AMPEth1</t>
  </si>
  <si>
    <t>DoublePad</t>
  </si>
  <si>
    <t>PCBBOARD</t>
  </si>
  <si>
    <t>miedź: dwustronna; solder: góra dół; opis: góra; laminat: standard</t>
  </si>
  <si>
    <t>AMPEth1-PCB</t>
  </si>
  <si>
    <t>AMPEth2</t>
  </si>
  <si>
    <t>liczba warstw miedzi: cztery; kolejność warstw od góry w dół: GTL,G1,G2,GBL; laminat: standardowy;solder: góra i gół; opis: góra; rylcowanie: w pliku *.GM4; frezowanie: brak; złocenie: tak; kontrola elektryczna: tak</t>
  </si>
  <si>
    <t>AMPEth2-PCB</t>
  </si>
  <si>
    <t>AMPEth3</t>
  </si>
  <si>
    <t>AMPEth3-PCB</t>
  </si>
  <si>
    <t>AMPK1</t>
  </si>
  <si>
    <t>AMPK1-PCB</t>
  </si>
  <si>
    <t>AMPK2</t>
  </si>
  <si>
    <t>PCBBOARDELmax</t>
  </si>
  <si>
    <t>AMPK2-PCB</t>
  </si>
  <si>
    <t>AMPK3</t>
  </si>
  <si>
    <t>4 warstwy; solder: góra dół; opis: góra; laminat: standard</t>
  </si>
  <si>
    <t>Techno-Service</t>
  </si>
  <si>
    <t>AMPKv3-pcb</t>
  </si>
  <si>
    <t>AMPv04</t>
  </si>
  <si>
    <t>AMPv04-PCB</t>
  </si>
  <si>
    <t>B32F103_PCB</t>
  </si>
  <si>
    <t>CH4Modb2_PCB</t>
  </si>
  <si>
    <t>ConsetV4</t>
  </si>
  <si>
    <t>Consetv4-PCB</t>
  </si>
  <si>
    <t>Es1</t>
  </si>
  <si>
    <t>miedź: dwustronna; solder: góra dół; opis: nie; laminat: 1.5mm 70um</t>
  </si>
  <si>
    <t>ES1-pcb</t>
  </si>
  <si>
    <t>Es2</t>
  </si>
  <si>
    <t>ES2-pcb</t>
  </si>
  <si>
    <t>FunBracket</t>
  </si>
  <si>
    <t>Płytka wspornikowa wentylatora 25x25</t>
  </si>
  <si>
    <t>FunBracket-PCB</t>
  </si>
  <si>
    <t>GenUD4</t>
  </si>
  <si>
    <t>GenUD4-pcb</t>
  </si>
  <si>
    <t>GenUD5</t>
  </si>
  <si>
    <t>GenUD5-pcb</t>
  </si>
  <si>
    <t>GenUD6</t>
  </si>
  <si>
    <t>ElmaxProto</t>
  </si>
  <si>
    <t>PCBBOARDElmax</t>
  </si>
  <si>
    <t>miedź: dwustronna; solder: góra dół; opis: góra; laminat: standard, prototyp</t>
  </si>
  <si>
    <t>GenUD6-pcb</t>
  </si>
  <si>
    <t>Elmax</t>
  </si>
  <si>
    <t>IRv4-PCB</t>
  </si>
  <si>
    <t>KomKor1</t>
  </si>
  <si>
    <t>KomKor1-pcb</t>
  </si>
  <si>
    <t>PSv6</t>
  </si>
  <si>
    <t>PSv6-pcb</t>
  </si>
  <si>
    <t>Psv7</t>
  </si>
  <si>
    <t>Psv7-pcb</t>
  </si>
  <si>
    <t>SterUD3</t>
  </si>
  <si>
    <t>SterUDC1</t>
  </si>
  <si>
    <t>SterUDC2</t>
  </si>
  <si>
    <t>TestConset1_PCB</t>
  </si>
  <si>
    <t>Universal_PCB</t>
  </si>
  <si>
    <t>Zav1</t>
  </si>
  <si>
    <t>Zav1-pcb</t>
  </si>
  <si>
    <t>10MHz</t>
  </si>
  <si>
    <t>LFSPXO024807BULK</t>
  </si>
  <si>
    <t>CFPS-9</t>
  </si>
  <si>
    <t>Generator: kwarcowy; 10MHz; SMD; 3,3V; ±50ppm; -40÷85°C</t>
  </si>
  <si>
    <t>CFPS-9-10M</t>
  </si>
  <si>
    <t>IQD Frequency Products</t>
  </si>
  <si>
    <t>11.592MHz</t>
  </si>
  <si>
    <t>HC49/4HSMX</t>
  </si>
  <si>
    <t>X_SMDHC49</t>
  </si>
  <si>
    <t>crystal 11.0592MHz SMD HC49</t>
  </si>
  <si>
    <t>11.05M SMDHC49S</t>
  </si>
  <si>
    <t>12MHz</t>
  </si>
  <si>
    <t>16MHz</t>
  </si>
  <si>
    <t>16.00M_SMDHC49R</t>
  </si>
  <si>
    <t>CRYSTAL</t>
  </si>
  <si>
    <t>crystal 16MHz, SMD, HC49</t>
  </si>
  <si>
    <t>16.00M-SMDHC49R</t>
  </si>
  <si>
    <t>IQD</t>
  </si>
  <si>
    <t>LF XTAL003237</t>
  </si>
  <si>
    <t>16.00M-HC49</t>
  </si>
  <si>
    <t>HC49/4HSMX_THT</t>
  </si>
  <si>
    <t>Rezonator: kwarcowy; 16MHz; ±30ppm; 16pF÷30pF; THT; HC49/U</t>
  </si>
  <si>
    <t>24MHz</t>
  </si>
  <si>
    <t>LFSPXO024986BULK</t>
  </si>
  <si>
    <t>oscillator 24MHz SMD 5x3mm, Vcc=3.3V</t>
  </si>
  <si>
    <t>CFPS-9-24M</t>
  </si>
  <si>
    <t>25MHz</t>
  </si>
  <si>
    <t>ASV-25.000MHZ-EJ-T</t>
  </si>
  <si>
    <t>Generator: kwarcowy; 25MHz; SMD; 3,3V; ±20ppm; -20÷70°C; 7x5x1,8mm</t>
  </si>
  <si>
    <t>ASV-25.000MHZ-EJ</t>
  </si>
  <si>
    <t>Abracon</t>
  </si>
  <si>
    <t>LF XTAL010595</t>
  </si>
  <si>
    <t>HC49SMP</t>
  </si>
  <si>
    <t>Rezonator: kwarcowy; 25MHz; ±30ppm; 16pF; SMD; HC49SM</t>
  </si>
  <si>
    <t>25.00M-SMDHC49R</t>
  </si>
  <si>
    <t>32.678kHz</t>
  </si>
  <si>
    <t>ABS25-32.768KHZ-6-T</t>
  </si>
  <si>
    <t>8x3.8x2.5mm</t>
  </si>
  <si>
    <t>CRYSTAL-ABS25</t>
  </si>
  <si>
    <t>ABS25CRYSTAL</t>
  </si>
  <si>
    <t>32.768kHz crystal</t>
  </si>
  <si>
    <t>ABS25-32.768KHZ-6</t>
  </si>
  <si>
    <t>32.678kHz-20PPM</t>
  </si>
  <si>
    <t>CTX3X8H</t>
  </si>
  <si>
    <t>crystal 32.768kHz, 20ppm</t>
  </si>
  <si>
    <t>32.768K-20PPM</t>
  </si>
  <si>
    <t>48MHz</t>
  </si>
  <si>
    <t>ISM92-3351AH-48.0000</t>
  </si>
  <si>
    <t>5x3.2mm</t>
  </si>
  <si>
    <t>ISM92QUARZ</t>
  </si>
  <si>
    <t>Generator: kwarcowyy; 48MHz; SMD; 3,3V; ±25ppm; -20÷70°C</t>
  </si>
  <si>
    <t>ISM92-3351AH48.00</t>
  </si>
  <si>
    <t>ILSI</t>
  </si>
  <si>
    <t>50MHz</t>
  </si>
  <si>
    <t>LFSPXO024589BULK</t>
  </si>
  <si>
    <t>oscillator 50MHz SMD 5x3mm, Vcc=3.3V</t>
  </si>
  <si>
    <t>CFPS-9-50M</t>
  </si>
  <si>
    <t>7.3728MHz</t>
  </si>
  <si>
    <t>ABLS-7.3728MHZ-B2-T</t>
  </si>
  <si>
    <t>AT439 low profile SMT crystal</t>
  </si>
  <si>
    <t>1611795</t>
  </si>
  <si>
    <t>7.372MHz</t>
  </si>
  <si>
    <t>crystal 7.372MHz SMD HC49</t>
  </si>
  <si>
    <t>7.372M SMDHC49S</t>
  </si>
  <si>
    <t>8.00MHz</t>
  </si>
  <si>
    <t>LF XTAL026380</t>
  </si>
  <si>
    <t>5x7mm</t>
  </si>
  <si>
    <t>12SMXR</t>
  </si>
  <si>
    <t>oscillator 8MHz, 5x7mm</t>
  </si>
  <si>
    <t>8.00M-12SMXR</t>
  </si>
  <si>
    <t>crystal 8MHz, 1</t>
  </si>
  <si>
    <t>8.00M-SMDHC49S</t>
  </si>
  <si>
    <t>YIC</t>
  </si>
  <si>
    <t>8MHz</t>
  </si>
  <si>
    <t>12SMX (B) 30/5020/16 8.0 MHZ</t>
  </si>
  <si>
    <t>HXC-7SB</t>
  </si>
  <si>
    <t>1276690</t>
  </si>
  <si>
    <t>ASR-03DA</t>
  </si>
  <si>
    <t>S202S01</t>
  </si>
  <si>
    <t>Przekaźnik: półprzewodnikowy; Uster:3÷32VDC; 3A; 24÷280VAC; THT</t>
  </si>
  <si>
    <t>Anly Electronics</t>
  </si>
  <si>
    <t>AZ850-24</t>
  </si>
  <si>
    <t>10DIP300</t>
  </si>
  <si>
    <t>MEISEI_P5</t>
  </si>
  <si>
    <t>Microminiature polarized relay 2x1A/30VDC, coil 24V</t>
  </si>
  <si>
    <t>Zettler</t>
  </si>
  <si>
    <t>AZ850-5</t>
  </si>
  <si>
    <t>Microminiature polarized relay 2x1A/30VDC, coil 5V</t>
  </si>
  <si>
    <t>AZ850P2-5</t>
  </si>
  <si>
    <t>G6HK-2</t>
  </si>
  <si>
    <t>Relay bistable, 2 coil 5VDC, DPDT 2A</t>
  </si>
  <si>
    <t>Finder41.52.9.024.001</t>
  </si>
  <si>
    <t>29x12.5x15.7mm</t>
  </si>
  <si>
    <t>RM84-P</t>
  </si>
  <si>
    <t>Relay, PCB, DPDT, 24VDC coil, 8A/30VDC contacts</t>
  </si>
  <si>
    <t>41.52.9.024.001</t>
  </si>
  <si>
    <t>Finder</t>
  </si>
  <si>
    <t>G5RL-K1A-E-5DC</t>
  </si>
  <si>
    <t>12.7x29x15.7</t>
  </si>
  <si>
    <t>G5RL-K1A</t>
  </si>
  <si>
    <t>Przekaźnik: elektromagnetyczny; SPST; Ucewki :5VDC; 16A/250VAC</t>
  </si>
  <si>
    <t>Omron</t>
  </si>
  <si>
    <t>G6A-234P-ST-US-5VDC</t>
  </si>
  <si>
    <t>G6A</t>
  </si>
  <si>
    <t>REL-G6A</t>
  </si>
  <si>
    <t>Relay, PCB, DPDT, 5VDC coil, 1A/30VDC contacts</t>
  </si>
  <si>
    <t xml:space="preserve">G6A-234PST-US5 </t>
  </si>
  <si>
    <t>G6A-234P-ST-US 5VDC</t>
  </si>
  <si>
    <t>G6A-274P-ST-US-24VDC</t>
  </si>
  <si>
    <t>Relay, PCB, DPDT, 24VDC coil, 1A/30VDC contacts</t>
  </si>
  <si>
    <t>elfaelektronika.pl</t>
  </si>
  <si>
    <t>37-071-22</t>
  </si>
  <si>
    <t>G6A-274PST-US 24VDC</t>
  </si>
  <si>
    <t>JV-5S-KT</t>
  </si>
  <si>
    <t>Przekaźnik: elektromagnetyczny; SPST-NO; Ucewki :5VDC; 5A/250VAC</t>
  </si>
  <si>
    <t>Fujitsu</t>
  </si>
  <si>
    <t>PE014F03</t>
  </si>
  <si>
    <t>Przekaźnik: elektromagnetyczny; SPDT; Ucewki :3VDC; 5A/250VAC</t>
  </si>
  <si>
    <t>PEM01/230</t>
  </si>
  <si>
    <t>17.5x90x66</t>
  </si>
  <si>
    <t>Przekaźnik: instalacyjny; monostabilny; SPDT; Ucewki:230VAC; 16A</t>
  </si>
  <si>
    <t>Zamel</t>
  </si>
  <si>
    <t>RM699BV-3011-85-1005</t>
  </si>
  <si>
    <t>28x5x15</t>
  </si>
  <si>
    <t>RM40-P</t>
  </si>
  <si>
    <t>RM699BV</t>
  </si>
  <si>
    <t>Przekaznik miniaturowy pionowy 6A/250VAC, cewka 5VDC</t>
  </si>
  <si>
    <t>RM699V-P-05</t>
  </si>
  <si>
    <t>Relpol</t>
  </si>
  <si>
    <t>RM84-2012-35-1005</t>
  </si>
  <si>
    <t>29x12.7x15.7mm</t>
  </si>
  <si>
    <t>Relay, PCB, DPDT, 5VDC coil</t>
  </si>
  <si>
    <t>RM84-P-5V</t>
  </si>
  <si>
    <t>RM84-2012-35-1024</t>
  </si>
  <si>
    <t>Relay, PCB, DPDT, 24VDC coil, 8A/24VDC contacts</t>
  </si>
  <si>
    <t>RM84-2012-35-5230</t>
  </si>
  <si>
    <t>Relay, PCB, DPDT, 230VAC coil, 8A/24VDC contacts</t>
  </si>
  <si>
    <t>RM84-P-230VAC</t>
  </si>
  <si>
    <t>RMB851-2021-35-1005</t>
  </si>
  <si>
    <t>29x12,9mm</t>
  </si>
  <si>
    <t>REL-RMB851</t>
  </si>
  <si>
    <t>Przekaźnik: elektromagnetyczny; SPST-NO; Ucewki :5VDC; 16A/24VDC</t>
  </si>
  <si>
    <t>RMB851-Z-5VDC</t>
  </si>
  <si>
    <t>RSM822-P-24</t>
  </si>
  <si>
    <t>21x10</t>
  </si>
  <si>
    <t>RSM822-6112-85-S024</t>
  </si>
  <si>
    <t>18.5x19.6</t>
  </si>
  <si>
    <t>SIP Type SSR for medium power control, 8A, 600V</t>
  </si>
  <si>
    <t>Sharp</t>
  </si>
  <si>
    <t>S202S01F</t>
  </si>
  <si>
    <t>V23105-A5305-A201</t>
  </si>
  <si>
    <t>20.1x9.9x10.8mm</t>
  </si>
  <si>
    <t>V23105A5303A201</t>
  </si>
  <si>
    <t>9-1393792-7</t>
  </si>
  <si>
    <t>DissPower</t>
  </si>
  <si>
    <t>1k</t>
  </si>
  <si>
    <t>534B1102JCB</t>
  </si>
  <si>
    <t>6,35mm</t>
  </si>
  <si>
    <t>2W</t>
  </si>
  <si>
    <t>RV2</t>
  </si>
  <si>
    <t>Potencjometr: osiowy; wieloobrotowy; 1kΩ; 2W; ±5%; 6,35mm; drutowy</t>
  </si>
  <si>
    <t>534-1K</t>
  </si>
  <si>
    <t>1k/1W</t>
  </si>
  <si>
    <t>51CAD-E28-A10L</t>
  </si>
  <si>
    <t>1W</t>
  </si>
  <si>
    <t>51CAD-E28</t>
  </si>
  <si>
    <t>Potencjometr: osiowy; jednoobrotowy; 1kΩ; 1W; ±20%; 3,18mm; liniowa</t>
  </si>
  <si>
    <t>Bourns</t>
  </si>
  <si>
    <t>20k</t>
  </si>
  <si>
    <t>T18203KT10</t>
  </si>
  <si>
    <t>TRIMMERT18</t>
  </si>
  <si>
    <t>0.5W</t>
  </si>
  <si>
    <t>Multiturn cermet trimmer 20kohm, 19mm</t>
  </si>
  <si>
    <t>T1820K</t>
  </si>
  <si>
    <t>3006P-1-104LF</t>
  </si>
  <si>
    <t>19mm</t>
  </si>
  <si>
    <t>0.75W</t>
  </si>
  <si>
    <t>Multiturn cermet trimmer 100kohm</t>
  </si>
  <si>
    <t>3006P-1-503LF</t>
  </si>
  <si>
    <t>Multiturn cermet trimmer 50kohm</t>
  </si>
  <si>
    <t>3224G-10K</t>
  </si>
  <si>
    <t>TRIMMER3224G</t>
  </si>
  <si>
    <t>0.25W</t>
  </si>
  <si>
    <t>11 turn cermet trimmer 10kohm, 4mm, SMT</t>
  </si>
  <si>
    <t>2309120</t>
  </si>
  <si>
    <t>3224G-1-103E</t>
  </si>
  <si>
    <t>3224X-10K</t>
  </si>
  <si>
    <t xml:space="preserve">3224X-1-103E </t>
  </si>
  <si>
    <t>TRIMMER3224X</t>
  </si>
  <si>
    <t>Potencjometr - trymer, 10 kohm, 250 mW, ± 10%, Seria Trimpot 3224, 12 obroty/-ów</t>
  </si>
  <si>
    <t>2321820</t>
  </si>
  <si>
    <t>3224X-200R</t>
  </si>
  <si>
    <t>3224X-1-201E</t>
  </si>
  <si>
    <t>3224X-1-201E  Potencjometr - trymer, 200 ohm, 250 mW, ± 10%, Seria 3224X, 12 obroty/-ów</t>
  </si>
  <si>
    <t>2329345</t>
  </si>
  <si>
    <t>3224X-5K</t>
  </si>
  <si>
    <t xml:space="preserve">3224X-1-502E </t>
  </si>
  <si>
    <t>Potencjometr - trymer, 5 kohm, 250 mW, ± 10%, Seria Trimpot 3224, 12 obroty/-ów</t>
  </si>
  <si>
    <t>2329355</t>
  </si>
  <si>
    <t>3266W-1-102LF</t>
  </si>
  <si>
    <t>3266W-1K</t>
  </si>
  <si>
    <t>TRIMMER3266W</t>
  </si>
  <si>
    <t>Potencjometr: montażowy; wieloobrotowy; 1kΩ; 250mW; ±10%; liniowa</t>
  </si>
  <si>
    <t>3266W-10K</t>
  </si>
  <si>
    <t>15 turn cermet trimmer 10kohm, 6mm</t>
  </si>
  <si>
    <t>9352651</t>
  </si>
  <si>
    <t>3266W-1-103LF</t>
  </si>
  <si>
    <t>3266W-10K_tme</t>
  </si>
  <si>
    <t>12 turn cermet trimmer 1kohm, 6mm</t>
  </si>
  <si>
    <t>9352643</t>
  </si>
  <si>
    <t>3266W-200k</t>
  </si>
  <si>
    <t>3262W-1-204LF</t>
  </si>
  <si>
    <t>15 turn cermet trimmer 200kohm, 6mm</t>
  </si>
  <si>
    <t>3266W-20K</t>
  </si>
  <si>
    <t>3266W_Farnell</t>
  </si>
  <si>
    <t>15 turn cermet trimmer 20kohm, 6mm</t>
  </si>
  <si>
    <t>9352716</t>
  </si>
  <si>
    <t>3266W-1-203LF</t>
  </si>
  <si>
    <t>3266W-2K</t>
  </si>
  <si>
    <t>15 turn cermet trimmer 2kohm, 6mm</t>
  </si>
  <si>
    <t>T67W-2K</t>
  </si>
  <si>
    <t>3266W-500R</t>
  </si>
  <si>
    <t>15 turn cermet trimmer 500ohm, 6mm</t>
  </si>
  <si>
    <t>9352740</t>
  </si>
  <si>
    <t>3266W-1-501LF</t>
  </si>
  <si>
    <t>3266W-5K</t>
  </si>
  <si>
    <t>15 turn cermet trimmer 5kohm, 6mm</t>
  </si>
  <si>
    <t>9352759</t>
  </si>
  <si>
    <t>3266W-1-502LF</t>
  </si>
  <si>
    <t>3266X-100K</t>
  </si>
  <si>
    <t>3266X-1-104LF</t>
  </si>
  <si>
    <t>TRIMMER3266X</t>
  </si>
  <si>
    <t>15 turn cermet trimmer 100kohm, 6mm</t>
  </si>
  <si>
    <t>3266X-10K</t>
  </si>
  <si>
    <t>9352805</t>
  </si>
  <si>
    <t>3266X-1-103LF</t>
  </si>
  <si>
    <t>3266X-1K</t>
  </si>
  <si>
    <t>3266X-1-102LF</t>
  </si>
  <si>
    <t>15 turn cermet trimmer 1kohm, 6mm</t>
  </si>
  <si>
    <t>9352791</t>
  </si>
  <si>
    <t>3266X-200k</t>
  </si>
  <si>
    <t>3266X-1-204LF</t>
  </si>
  <si>
    <t>3266X-20K</t>
  </si>
  <si>
    <t>9352848</t>
  </si>
  <si>
    <t>3266X-1-203LF</t>
  </si>
  <si>
    <t>3266X-2K</t>
  </si>
  <si>
    <t>3266X-1-202LF</t>
  </si>
  <si>
    <t>3266X-2K_far</t>
  </si>
  <si>
    <t>Potencjometr - trymer, 2 kohm, 250 mW, ± 10%, Seria Trimpot 3266, 12 obroty/-ów, Przewlekany</t>
  </si>
  <si>
    <t>9352830</t>
  </si>
  <si>
    <t>3266X-500R</t>
  </si>
  <si>
    <t>3266X-1-501LF</t>
  </si>
  <si>
    <t>Potencjometr: montażowy; wieloobrotowy; 500Ω; 250mW; ±10%; liniowa</t>
  </si>
  <si>
    <t>3266X-50k</t>
  </si>
  <si>
    <t>3266X-1-503LF</t>
  </si>
  <si>
    <t>15 turn cermet trimmer 50kohm, 6mm</t>
  </si>
  <si>
    <t>3266X-5K</t>
  </si>
  <si>
    <t>9352872</t>
  </si>
  <si>
    <t>3266X-1-502LF</t>
  </si>
  <si>
    <t>B57045K0102K</t>
  </si>
  <si>
    <t>M3x8</t>
  </si>
  <si>
    <t>0.45W</t>
  </si>
  <si>
    <t>THERMISTOR</t>
  </si>
  <si>
    <t>TBV5002</t>
  </si>
  <si>
    <t>thermistor R25=1k, R/TNo. 1011, B25/100=3730K,</t>
  </si>
  <si>
    <t>NTC-K45-1.0</t>
  </si>
  <si>
    <t>NTC0805-10K</t>
  </si>
  <si>
    <t>0.063W</t>
  </si>
  <si>
    <t>thermistor R25=10k, R/TNo. 1011, B25/100=3500K,</t>
  </si>
  <si>
    <t>NTCS0805E3103JMT</t>
  </si>
  <si>
    <t>0.21W</t>
  </si>
  <si>
    <t>SMD 0805 glass protected NTC thermistor, 10K, B=3570</t>
  </si>
  <si>
    <t>2103177</t>
  </si>
  <si>
    <t>RKT6V-20K</t>
  </si>
  <si>
    <t>0.1W</t>
  </si>
  <si>
    <t>30%</t>
  </si>
  <si>
    <t>RKT6V</t>
  </si>
  <si>
    <t>Potencjometr: montażowy, jednoobrotowy, stojący; 20kΩ; 100mW; ±30%</t>
  </si>
  <si>
    <t>SIOV-S05K250</t>
  </si>
  <si>
    <t>7x4.2x10</t>
  </si>
  <si>
    <t>VARISTOR</t>
  </si>
  <si>
    <t>Varistor metal-oxide 250V AC; 320V DC; 390V; 5A</t>
  </si>
  <si>
    <t>S05K250</t>
  </si>
  <si>
    <t>SIOV-S20K250</t>
  </si>
  <si>
    <t>25x5x10</t>
  </si>
  <si>
    <t>SIOV-S20K275</t>
  </si>
  <si>
    <t>Varistor metal-oxide 250V AC; 320V DC; 390V; 8000A</t>
  </si>
  <si>
    <t>S20K250</t>
  </si>
  <si>
    <t>T18200R</t>
  </si>
  <si>
    <t>Multiturn cermet trimmer 200ohm, 19mm</t>
  </si>
  <si>
    <t>T18201KT10</t>
  </si>
  <si>
    <t>1141457</t>
  </si>
  <si>
    <t>T63XB100K</t>
  </si>
  <si>
    <t>T63XB104KT20</t>
  </si>
  <si>
    <t>T63XB2K</t>
  </si>
  <si>
    <t>T63XB202KT20</t>
  </si>
  <si>
    <t>T63XB5K</t>
  </si>
  <si>
    <t>T63XB502KT20</t>
  </si>
  <si>
    <t>T63YB1K</t>
  </si>
  <si>
    <t>T67W-100K</t>
  </si>
  <si>
    <t>T67W-10K</t>
  </si>
  <si>
    <t>T67W-20K</t>
  </si>
  <si>
    <t>T67W-500R</t>
  </si>
  <si>
    <t>T67W-50K</t>
  </si>
  <si>
    <t>T67W-5K</t>
  </si>
  <si>
    <t>T67X-10K</t>
  </si>
  <si>
    <t>T67X-20K</t>
  </si>
  <si>
    <t>T67X-50K</t>
  </si>
  <si>
    <t>T910W-5K</t>
  </si>
  <si>
    <t>TRIMMER3296W</t>
  </si>
  <si>
    <t>Potencjometr: montażowy; wieloobrotowy; 5kΩ; 500mW; THT; ±10%</t>
  </si>
  <si>
    <t>TS53YL50K</t>
  </si>
  <si>
    <t>TS53YL</t>
  </si>
  <si>
    <t>0.125W</t>
  </si>
  <si>
    <t>TS53</t>
  </si>
  <si>
    <t>Trimmer 50kohm, SMD</t>
  </si>
  <si>
    <t>TS53YLK050</t>
  </si>
  <si>
    <t>0R</t>
  </si>
  <si>
    <t>0603WGJ 0R T5E</t>
  </si>
  <si>
    <t>0.1R</t>
  </si>
  <si>
    <t>R</t>
  </si>
  <si>
    <t>Resistor 0 ohm, 0603</t>
  </si>
  <si>
    <t>RC0603JR-070R</t>
  </si>
  <si>
    <t>RC0603JR-070RL</t>
  </si>
  <si>
    <t>0805WAJ 0R T5E</t>
  </si>
  <si>
    <t>Resistor 0 ohm, SMD, 0805</t>
  </si>
  <si>
    <t>SMD0805-0R</t>
  </si>
  <si>
    <t>Royal Ohm</t>
  </si>
  <si>
    <t>1206S4J 0R T5E</t>
  </si>
  <si>
    <t>Resistor 0 ohm, SMD</t>
  </si>
  <si>
    <t>SMD1206-0R</t>
  </si>
  <si>
    <t>0R10 0.25W</t>
  </si>
  <si>
    <t>RL1206JR-070R1</t>
  </si>
  <si>
    <t>Resistor 0.1 ohm, 1206, 0.25W, 5%</t>
  </si>
  <si>
    <t>0R22</t>
  </si>
  <si>
    <t>0805S8J022KT5E</t>
  </si>
  <si>
    <t>Rezystor: thick film; SMD; 0805; 220mΩ; 0,125W; ±5%; -55÷125°C</t>
  </si>
  <si>
    <t>SMD0805-0R22</t>
  </si>
  <si>
    <t>0R22/2W</t>
  </si>
  <si>
    <t>MOR 2W-S 12K 5%</t>
  </si>
  <si>
    <t>fi5x12</t>
  </si>
  <si>
    <t>RFI5x12x18</t>
  </si>
  <si>
    <t>RFI5x12x18V</t>
  </si>
  <si>
    <t>R1007025</t>
  </si>
  <si>
    <t>Resistor 0.22 ohm, 2W</t>
  </si>
  <si>
    <t>2W-0R22</t>
  </si>
  <si>
    <t>MOR 2W-S 0E22</t>
  </si>
  <si>
    <t>0R33/2W</t>
  </si>
  <si>
    <t>MOR 2W-S 0E33 5%</t>
  </si>
  <si>
    <t>Resistor 0.33 ohm, 2W</t>
  </si>
  <si>
    <t>2W 0R33</t>
  </si>
  <si>
    <t>0R47/3W</t>
  </si>
  <si>
    <t>MOR03SJ0R47A</t>
  </si>
  <si>
    <t>R705226</t>
  </si>
  <si>
    <t>3W</t>
  </si>
  <si>
    <t>Resistor fi5.5mmx16mm, 0.47ohm, 3W</t>
  </si>
  <si>
    <t>3W-0R47</t>
  </si>
  <si>
    <t>100k</t>
  </si>
  <si>
    <t>0603SAF1003T5E</t>
  </si>
  <si>
    <t>Rezystor: thick film; SMD; 0603; 100kΩ; 0,1W; ±1%; -55÷125°C</t>
  </si>
  <si>
    <t>SMD0603-100K-1%</t>
  </si>
  <si>
    <t>0805WAF 100K T5E</t>
  </si>
  <si>
    <t>Resistor 100kohm, 0805, 1%</t>
  </si>
  <si>
    <t>SMD0805-100K-1%</t>
  </si>
  <si>
    <t>MF006FF1003A50</t>
  </si>
  <si>
    <t>R402510</t>
  </si>
  <si>
    <t>0.6W</t>
  </si>
  <si>
    <t>R302510</t>
  </si>
  <si>
    <t>R402510V</t>
  </si>
  <si>
    <t>Rezystor: metal film; THT; 100kΩ; 0,6W; ±1%; Ø2,5x6,8mm; 50ppm/°C</t>
  </si>
  <si>
    <t>M0.6W-100K</t>
  </si>
  <si>
    <t>100R</t>
  </si>
  <si>
    <t>0603SAF1000T5E</t>
  </si>
  <si>
    <t>Resistor 100R, 0603, 1%</t>
  </si>
  <si>
    <t>SMD0603-100R-1%</t>
  </si>
  <si>
    <t>0805WAF 100R T5E</t>
  </si>
  <si>
    <t>Resistor 100 ohm, 0805, 1%</t>
  </si>
  <si>
    <t>SMD0805-100R-1%</t>
  </si>
  <si>
    <t>MFR 0.6W 100E 1%</t>
  </si>
  <si>
    <t>Resistor metalized 0.6W 100 ohm 1%</t>
  </si>
  <si>
    <t>M0.6W 100R</t>
  </si>
  <si>
    <t>10k</t>
  </si>
  <si>
    <t>0603WGF10KT5E</t>
  </si>
  <si>
    <t>Resistor 10kohm, 0603, 1%</t>
  </si>
  <si>
    <t>SMD0603-10K-1%</t>
  </si>
  <si>
    <t>0603WGF 10K T5E</t>
  </si>
  <si>
    <t>0805WAF10KT5E</t>
  </si>
  <si>
    <t>Resistor 10kohm, 0805, 1%</t>
  </si>
  <si>
    <t>SMD0805-10K-1%</t>
  </si>
  <si>
    <t>0805WAF 10K T5E</t>
  </si>
  <si>
    <t>MFR 0.6W10K1%</t>
  </si>
  <si>
    <t>Resistor metalized 0.6W 10kohm 1%</t>
  </si>
  <si>
    <t>M0.6W-10K</t>
  </si>
  <si>
    <t>MFR 0.6W 10K 1%</t>
  </si>
  <si>
    <t>10k 0.1% 25ppm</t>
  </si>
  <si>
    <t>TC0525B1002T1E</t>
  </si>
  <si>
    <t>0.1%</t>
  </si>
  <si>
    <t>Resistor 0805 10kohm, 0.1% 25ppm</t>
  </si>
  <si>
    <t>10k2</t>
  </si>
  <si>
    <t>CRCW060310K2FKEA</t>
  </si>
  <si>
    <t xml:space="preserve">REZYSTOR, 0603, 10K2, 1% </t>
  </si>
  <si>
    <t>1652829</t>
  </si>
  <si>
    <t>10R</t>
  </si>
  <si>
    <t>0603WGF 10R T5E</t>
  </si>
  <si>
    <t>Resistor 10ohm, 603, 1%</t>
  </si>
  <si>
    <t>SMD0603-10R-1%</t>
  </si>
  <si>
    <t>0805S8F100JT5E</t>
  </si>
  <si>
    <t>Resistor 10ohm, 0805, 1%</t>
  </si>
  <si>
    <t>SMD0805-10R-1%</t>
  </si>
  <si>
    <t>1206S4F 10R T5E</t>
  </si>
  <si>
    <t>Resistor 10ohm, 1206, 1%</t>
  </si>
  <si>
    <t>SMD1206-10R-1%</t>
  </si>
  <si>
    <t>10R 0.1% 25ppm</t>
  </si>
  <si>
    <t>CRT0805-BY-10R0ELF</t>
  </si>
  <si>
    <t>Resistor 0805 10R 0.1%</t>
  </si>
  <si>
    <t>2008313</t>
  </si>
  <si>
    <t>110R</t>
  </si>
  <si>
    <t>MC 0.1W 0805 1% 110R</t>
  </si>
  <si>
    <t>Resistor 110ohm, 1%, 0805, 0.1W</t>
  </si>
  <si>
    <t>9332430</t>
  </si>
  <si>
    <t>11k</t>
  </si>
  <si>
    <t>0805S8F1102T5E</t>
  </si>
  <si>
    <t>0,125W</t>
  </si>
  <si>
    <t>Rezystor: thick film; SMD; 0805; 11kΩ; 0,125W; ±1%; -55÷125°C</t>
  </si>
  <si>
    <t>SMD0805-11K-1%</t>
  </si>
  <si>
    <t>120k</t>
  </si>
  <si>
    <t>0603SAF1203T5E</t>
  </si>
  <si>
    <t>Rezystor: thick film; SMD; 0603; 120kΩ; 0,1W; ±1%; -55÷125°C</t>
  </si>
  <si>
    <t>SMD0603-120K-1%</t>
  </si>
  <si>
    <t>120R</t>
  </si>
  <si>
    <t>0805WAF 120R T5E</t>
  </si>
  <si>
    <t>Resistor 120ohm, 0805, 1%</t>
  </si>
  <si>
    <t>SMD0805-120R-1%</t>
  </si>
  <si>
    <t>1206S4F1200T5E</t>
  </si>
  <si>
    <t>Resistor 1206, 120ohm, 1%</t>
  </si>
  <si>
    <t>SMD1206-120R-1%</t>
  </si>
  <si>
    <t>12k</t>
  </si>
  <si>
    <t>0603SAF1202T5E</t>
  </si>
  <si>
    <t>Resistor 12kohm, 0603, 1%</t>
  </si>
  <si>
    <t>SMD0603-12K-1%</t>
  </si>
  <si>
    <t>12k 0.1% 25ppm</t>
  </si>
  <si>
    <t>RR1220P-123-B-T5</t>
  </si>
  <si>
    <t>resistor 0805 3kohm, 0.1%, 25ppm</t>
  </si>
  <si>
    <t>1653290</t>
  </si>
  <si>
    <t>Susumu</t>
  </si>
  <si>
    <t>130R</t>
  </si>
  <si>
    <t>0805WAF 130R T5E</t>
  </si>
  <si>
    <t>Resistor 130ohm, 0805, 1%</t>
  </si>
  <si>
    <t>SMD0805-130R-1%</t>
  </si>
  <si>
    <t>13k</t>
  </si>
  <si>
    <t>MC 0.1W 0805 1% 13K</t>
  </si>
  <si>
    <t>Resistor 13kohm, 1%, 0805, 0.1W</t>
  </si>
  <si>
    <t>9332561</t>
  </si>
  <si>
    <t>147k</t>
  </si>
  <si>
    <t>CRCW0603147KFKEA</t>
  </si>
  <si>
    <t xml:space="preserve">REZYSTOR, 0603, 147K, 1% </t>
  </si>
  <si>
    <t>2138514</t>
  </si>
  <si>
    <t>150k</t>
  </si>
  <si>
    <t>0603SAF1503T5E</t>
  </si>
  <si>
    <t>Rezystor: thick film; SMD; 0603; 150kΩ; 0,1W; ±1%; -55÷125°C</t>
  </si>
  <si>
    <t>SMD0603-150K-1%</t>
  </si>
  <si>
    <t>150R</t>
  </si>
  <si>
    <t>0805WAF 150R T5E</t>
  </si>
  <si>
    <t>Resistor 150ohm, 0805, 1%</t>
  </si>
  <si>
    <t>SMD0805-150R-1%</t>
  </si>
  <si>
    <t>1206S4F1500T5E</t>
  </si>
  <si>
    <t>Resistor 150ohm, 1206, 0.25W, 1%</t>
  </si>
  <si>
    <t>SMD1206-150R-1%</t>
  </si>
  <si>
    <t>MF006FF1500A50</t>
  </si>
  <si>
    <t>Rezystor: metal film; THT; 150Ω; 0,6W; ±1%; Ø2,5x6,8mm; 50ppm/°C</t>
  </si>
  <si>
    <t>M0.6W-150R</t>
  </si>
  <si>
    <t>15k</t>
  </si>
  <si>
    <t>0603WGF15KT5E</t>
  </si>
  <si>
    <t>resistor 0603 15k, 1%</t>
  </si>
  <si>
    <t>SMD0603-15K-1%</t>
  </si>
  <si>
    <t>0805WAF 15K T5E</t>
  </si>
  <si>
    <t>Resistor 15kohm, 0805, 1%</t>
  </si>
  <si>
    <t>SMD0805-15K-1%</t>
  </si>
  <si>
    <t>160R/1W</t>
  </si>
  <si>
    <t>PMR01TJ0161A50</t>
  </si>
  <si>
    <t>Rezystor: power metal; THT; 160Ω; 1W; ±5%; Ø2,5x6,5mm; 350ppm/°C</t>
  </si>
  <si>
    <t>PMR1T-160R</t>
  </si>
  <si>
    <t>165k</t>
  </si>
  <si>
    <t>0603SAF1653T5E</t>
  </si>
  <si>
    <t>Resistor 165kohm, 0603, 1%, 0.1W</t>
  </si>
  <si>
    <t>SMD0603-165K-1%</t>
  </si>
  <si>
    <t>16k</t>
  </si>
  <si>
    <t>0603WGF16KT5E</t>
  </si>
  <si>
    <t>Resistor 16kohm, 0603, 1%</t>
  </si>
  <si>
    <t>SMD0603-16K-1%</t>
  </si>
  <si>
    <t>0805WAF 16K T5E</t>
  </si>
  <si>
    <t>Resistor 16kohm, 0805, 1%</t>
  </si>
  <si>
    <t>SMD0805-16K-1%</t>
  </si>
  <si>
    <t>16k2</t>
  </si>
  <si>
    <t>MFR 0.6W 16K2 1%</t>
  </si>
  <si>
    <t>Resistor metalized 0.6W 16.2 kohm 1%</t>
  </si>
  <si>
    <t>M0.6W 16K2</t>
  </si>
  <si>
    <t>17k8</t>
  </si>
  <si>
    <t>CRCW080517K8FKTABC</t>
  </si>
  <si>
    <t>Rezystor: thick film; SMD; 0805; 17,8kΩ; 125mW; ±1%; -55÷155°C</t>
  </si>
  <si>
    <t>180R</t>
  </si>
  <si>
    <t>0805WAF180RT5E</t>
  </si>
  <si>
    <t>Resistor 180 ohm, 0805, 1%</t>
  </si>
  <si>
    <t>SMD0805-180R-1%</t>
  </si>
  <si>
    <t>0805WAF 180R T5E</t>
  </si>
  <si>
    <t>18k</t>
  </si>
  <si>
    <t>0603SAF1802T5E</t>
  </si>
  <si>
    <t>Resistor 18kohm, 0603, 1%</t>
  </si>
  <si>
    <t>SMD0603-18K-1%</t>
  </si>
  <si>
    <t>0805S8F1802T5E</t>
  </si>
  <si>
    <t>Resistor 18kohm, 0805, 1%</t>
  </si>
  <si>
    <t>SMD0805-18K-1%</t>
  </si>
  <si>
    <t>19k6</t>
  </si>
  <si>
    <t>CRCW080519K6FKTABC</t>
  </si>
  <si>
    <t>MULTICOMP - MCMR08X1962FTL - REZYSTOR, 0805, 19K6, 1%, ANTI SULFUR</t>
  </si>
  <si>
    <t>MRS25000C1962FCT00</t>
  </si>
  <si>
    <t>resistor 0.6W, 19.6k, 1%</t>
  </si>
  <si>
    <t>9465146</t>
  </si>
  <si>
    <t>0603SAF1001T5E</t>
  </si>
  <si>
    <t>Resistor 1kohm, 0603, 1%</t>
  </si>
  <si>
    <t>SMD0603-1K-1%</t>
  </si>
  <si>
    <t>0805WAF 1K T5E</t>
  </si>
  <si>
    <t>Resistor 1kohm, 0805, 1%</t>
  </si>
  <si>
    <t>SMD0805-1K-1%</t>
  </si>
  <si>
    <t>MFR 0.6W 1K 1%</t>
  </si>
  <si>
    <t>MFR0.6WV</t>
  </si>
  <si>
    <t>Resistor metalized 0.6W 1 kohm 1%</t>
  </si>
  <si>
    <t>M0.6W 1K</t>
  </si>
  <si>
    <t>1k1</t>
  </si>
  <si>
    <t>0805WAF 1K1 T5E</t>
  </si>
  <si>
    <t>Resistor 1.1kohm, 1%, 0805</t>
  </si>
  <si>
    <t>SMD0805-1K1-1%</t>
  </si>
  <si>
    <t>1k2</t>
  </si>
  <si>
    <t>0603SAF1201T5E</t>
  </si>
  <si>
    <t>Rezystor: thick film; SMD; 0603; 1,2kΩ; 0,1W; ±1%; -55÷125°C</t>
  </si>
  <si>
    <t>SMD0603-1K2-1%</t>
  </si>
  <si>
    <t>0805WAF 1K2 T5E</t>
  </si>
  <si>
    <t>Resistor 1.2kohm, 0805, 1%</t>
  </si>
  <si>
    <t>SMD0805-1K2-1%</t>
  </si>
  <si>
    <t>1k3</t>
  </si>
  <si>
    <t>MC 0.1W 0805 1% 1K3</t>
  </si>
  <si>
    <t>Resistor 0805 1k3 1%</t>
  </si>
  <si>
    <t>9332553</t>
  </si>
  <si>
    <t>1206S4F1301T5E</t>
  </si>
  <si>
    <t>Resistor 1.3kohm, 1206, 1%</t>
  </si>
  <si>
    <t>SMD1206-1K3-1%</t>
  </si>
  <si>
    <t>1k5</t>
  </si>
  <si>
    <t>0805S8F1501T5E</t>
  </si>
  <si>
    <t>Resistor 1.5kohm, 1%, 0805</t>
  </si>
  <si>
    <t>SMD0805-1K5-1%</t>
  </si>
  <si>
    <t>1k6</t>
  </si>
  <si>
    <t>CRCW08051K60FKTABC</t>
  </si>
  <si>
    <t>Resistor 1.6kohm, 0805, 1%</t>
  </si>
  <si>
    <t>MC 0.1W 0805 1% 1K6</t>
  </si>
  <si>
    <t>9332669</t>
  </si>
  <si>
    <t>1k8</t>
  </si>
  <si>
    <t>0603WGF1K8T5E</t>
  </si>
  <si>
    <t>resistor 0603 1k8, 1%</t>
  </si>
  <si>
    <t>SMD0603-1K8-1%</t>
  </si>
  <si>
    <t>0603WGF 1K8 T5E</t>
  </si>
  <si>
    <t>0805WAF 1K8 T5E</t>
  </si>
  <si>
    <t>Resistor 8.2kohm, 0805, 1%</t>
  </si>
  <si>
    <t>SMD0805-1K8-1%</t>
  </si>
  <si>
    <t>1206S4F1801T5E</t>
  </si>
  <si>
    <t>Resistor 1.8kohm, 0805, 1%</t>
  </si>
  <si>
    <t>SMD1206-1K8-1%</t>
  </si>
  <si>
    <t>1M</t>
  </si>
  <si>
    <t>0603WGF 1M T5E</t>
  </si>
  <si>
    <t>Resistor 1Mohm, 0603, 1%</t>
  </si>
  <si>
    <t>SMD0603-1M-1%</t>
  </si>
  <si>
    <t>0805WAF 1M T5E</t>
  </si>
  <si>
    <t>Resistor 1Mohm, 0805, 1%</t>
  </si>
  <si>
    <t>SMD0805-1M-1%</t>
  </si>
  <si>
    <t>1206S4F1004T5E</t>
  </si>
  <si>
    <t>resistor 1Mohm, 1206, 1%</t>
  </si>
  <si>
    <t>SMD1206 1M-1%</t>
  </si>
  <si>
    <t>1M/0.5W</t>
  </si>
  <si>
    <t>1/2W 1M</t>
  </si>
  <si>
    <t>R502816</t>
  </si>
  <si>
    <t>Resistor 1 megaohm, 0.5W, 5%</t>
  </si>
  <si>
    <t>1/2W-1M</t>
  </si>
  <si>
    <t>1M5</t>
  </si>
  <si>
    <t>CRCW06031M50FKEA</t>
  </si>
  <si>
    <t>resistor 0603 1% 1M5</t>
  </si>
  <si>
    <t>1M8</t>
  </si>
  <si>
    <t>RC0805FR-071M8L</t>
  </si>
  <si>
    <t>Resistor 1.8Mohm, 0805, 1%</t>
  </si>
  <si>
    <t>RC0805FR-071M8</t>
  </si>
  <si>
    <t>1R</t>
  </si>
  <si>
    <t>MF006FJ100KA50</t>
  </si>
  <si>
    <t>Rezystor: metal film; THT; 1Ω; 0,6W; ±1%; Ø2,5x6,8mm; 200ppm/°C</t>
  </si>
  <si>
    <t>M0.6W-1R</t>
  </si>
  <si>
    <t>1R 5%</t>
  </si>
  <si>
    <t>25121WJ010JT5E</t>
  </si>
  <si>
    <t>2512</t>
  </si>
  <si>
    <t>Resistor 1ohm, 2512</t>
  </si>
  <si>
    <t>SMD2512-1R</t>
  </si>
  <si>
    <t>1R5</t>
  </si>
  <si>
    <t>CRCW12061R50FKTABC</t>
  </si>
  <si>
    <t>Resistor 1.5ohm, 1206, 1%</t>
  </si>
  <si>
    <t>MFR 0.6W 1R5 1%</t>
  </si>
  <si>
    <t>Resistor 1.5 ohm, 0.6W, THT, 1%</t>
  </si>
  <si>
    <t>M0.6W 1R5</t>
  </si>
  <si>
    <t>200k</t>
  </si>
  <si>
    <t>0603WGF200KT5E</t>
  </si>
  <si>
    <t>Resistor 200kohm, 0603, 1%</t>
  </si>
  <si>
    <t>SMD0603-200K-1%</t>
  </si>
  <si>
    <t>0805S8F2003T5E</t>
  </si>
  <si>
    <t>Resistor SMD 0805 200kohm 0.125W 1%</t>
  </si>
  <si>
    <t>SMD0805-200K-1%</t>
  </si>
  <si>
    <t>MF006FF2003A50</t>
  </si>
  <si>
    <t>Rezystor: metal film; THT; 200kΩ; 0,6W; ±1%; Ø2,5x6,8mm; 50ppm/°C</t>
  </si>
  <si>
    <t>M0.6W-200K</t>
  </si>
  <si>
    <t>200R</t>
  </si>
  <si>
    <t>0603WGF200RT5E</t>
  </si>
  <si>
    <t>Resistor 200ohm, 0603, 1%</t>
  </si>
  <si>
    <t>SMD0603-200R-1%</t>
  </si>
  <si>
    <t>0805WAF 200R T5E</t>
  </si>
  <si>
    <t>Resistor 200ohm, 1%, 0805</t>
  </si>
  <si>
    <t>SMD0805-200R-1%</t>
  </si>
  <si>
    <t>1206S4F2000T5E</t>
  </si>
  <si>
    <t>Resistor 200ohm, 1206 1%</t>
  </si>
  <si>
    <t>SMD1206-200R-1%</t>
  </si>
  <si>
    <t>0603SAF2002T5E</t>
  </si>
  <si>
    <t>Resistor 20k, 0603, 1%</t>
  </si>
  <si>
    <t>SMD0603-20K-1%</t>
  </si>
  <si>
    <t xml:space="preserve"> 0603SAF2002T5E</t>
  </si>
  <si>
    <t>0805WAF 20K T5E</t>
  </si>
  <si>
    <t>Resistor 20kohm, 0805, 1%</t>
  </si>
  <si>
    <t>SMD0805-20K-1%</t>
  </si>
  <si>
    <t>1206S4F 20K T5E</t>
  </si>
  <si>
    <t>Resistor 20kohm, 1206, 1%</t>
  </si>
  <si>
    <t>SMD1206-20K-1%</t>
  </si>
  <si>
    <t>MFR 0.6W 20K 1%</t>
  </si>
  <si>
    <t>Resistor metalized 0.6W 20 kohm 1%</t>
  </si>
  <si>
    <t>M0.6W-20K</t>
  </si>
  <si>
    <t>220k</t>
  </si>
  <si>
    <t>0805S8F2203T5E</t>
  </si>
  <si>
    <t>Resistor 220kohm, 0805, 1%</t>
  </si>
  <si>
    <t>SMD0805-220K-1%</t>
  </si>
  <si>
    <t>220R</t>
  </si>
  <si>
    <t>0603SAF2200T5E</t>
  </si>
  <si>
    <t>Resistor 220ohm, 0603, 1%</t>
  </si>
  <si>
    <t>SMD0603-220R-1%</t>
  </si>
  <si>
    <t>0805WAF 220R T5E</t>
  </si>
  <si>
    <t>Resistor 220ohm, 0805, 1%</t>
  </si>
  <si>
    <t>SMD0805-220R-1%</t>
  </si>
  <si>
    <t>1206S4F2200T5E</t>
  </si>
  <si>
    <t>Resistor 220 ohm, 1206, 1%</t>
  </si>
  <si>
    <t>SMD1206-220R-1%</t>
  </si>
  <si>
    <t>MFR 0.6W 220E 1%</t>
  </si>
  <si>
    <t>Resistor metalized 0.6W 220 ohm 1%</t>
  </si>
  <si>
    <t>M0.6W-220R</t>
  </si>
  <si>
    <t>22k</t>
  </si>
  <si>
    <t>0603SAF2202T5E</t>
  </si>
  <si>
    <t>Resistor 22kohm, 0603, 1%</t>
  </si>
  <si>
    <t>SMD0603-22K-1%</t>
  </si>
  <si>
    <t>RC0805FR-0722K</t>
  </si>
  <si>
    <t>Resistor 22kohm, 1%, 0.125W, 0805</t>
  </si>
  <si>
    <t>SMD0805-22K-1%</t>
  </si>
  <si>
    <t>0805S8F2202T5E</t>
  </si>
  <si>
    <t>22R</t>
  </si>
  <si>
    <t>0603SAF220JT5E</t>
  </si>
  <si>
    <t>Resistor 0603 22R, 1%</t>
  </si>
  <si>
    <t>SMD0603-22R-1%</t>
  </si>
  <si>
    <t>0805WAF 22R T5E</t>
  </si>
  <si>
    <t>Resistor 22ohm, 0805, 1%</t>
  </si>
  <si>
    <t>SMD0805-22R-1%</t>
  </si>
  <si>
    <t>240R</t>
  </si>
  <si>
    <t>0805WAF 240R T5E</t>
  </si>
  <si>
    <t>Resistor 240ohm, 0805, 1%</t>
  </si>
  <si>
    <t>SMD0805-240R-1%</t>
  </si>
  <si>
    <t>1206S4F2400T5E</t>
  </si>
  <si>
    <t>Resistor 240ohm, 1%, 1206, 0.25W</t>
  </si>
  <si>
    <t>SMD1206-240R-1%</t>
  </si>
  <si>
    <t>24k</t>
  </si>
  <si>
    <t>0603SAF2402T5E</t>
  </si>
  <si>
    <t>Rezystor: thick film; SMD; 0603; 24kΩ; 0,1W; ±1%; -55÷125°C</t>
  </si>
  <si>
    <t>0805S8F2402T5E</t>
  </si>
  <si>
    <t>Rezystor: thick film; SMD; 0805; 24kΩ; 0,125W; ±1%; -55÷125°C</t>
  </si>
  <si>
    <t>SMD0805-24K-1%</t>
  </si>
  <si>
    <t>1206S4F2402T5E</t>
  </si>
  <si>
    <t>Resisitor 24kohm, 1206, 1%</t>
  </si>
  <si>
    <t>SMD1206-24K-1%</t>
  </si>
  <si>
    <t>24k9</t>
  </si>
  <si>
    <t>CRCW080524K9FKEA</t>
  </si>
  <si>
    <t>Resistor 0805 24.9kohm,</t>
  </si>
  <si>
    <t>1469901</t>
  </si>
  <si>
    <t>24R9</t>
  </si>
  <si>
    <t>0805WAF 24R9 T5E</t>
  </si>
  <si>
    <t xml:space="preserve">Rezystor: thick film; SMD; 0805; 24,9Ω; 0,125W; ±1%; -55÷125°C </t>
  </si>
  <si>
    <t>SMD0805-24R9-1%</t>
  </si>
  <si>
    <t>270k</t>
  </si>
  <si>
    <t>0805S8F0274T5E</t>
  </si>
  <si>
    <t>Rezystor: thick film; SMD; 0805; 270kΩ; 0,125W; ±1%; -55÷125°C</t>
  </si>
  <si>
    <t>SMD0805-270K-1%</t>
  </si>
  <si>
    <t>270R</t>
  </si>
  <si>
    <t>0805S8F2700T5E</t>
  </si>
  <si>
    <t>Resistor 270ohm, 0805, 1%</t>
  </si>
  <si>
    <t>SMD0805-270R-1%</t>
  </si>
  <si>
    <t>270R/1W</t>
  </si>
  <si>
    <t>25121WJ0271T4E</t>
  </si>
  <si>
    <t>Resistor 270R, 2512, 5%</t>
  </si>
  <si>
    <t>SMD2512-270R</t>
  </si>
  <si>
    <t>27k</t>
  </si>
  <si>
    <t>0805S8F2702T5E</t>
  </si>
  <si>
    <t>Resistor 27kohm, 0805, 1%</t>
  </si>
  <si>
    <t>SMD0805-27K-1%</t>
  </si>
  <si>
    <t>27R</t>
  </si>
  <si>
    <t>0603SAF270JT5E</t>
  </si>
  <si>
    <t>Resistor 0603 27R, 1%</t>
  </si>
  <si>
    <t>SMD0603-27R-1%</t>
  </si>
  <si>
    <t>0805S8F270JT5E</t>
  </si>
  <si>
    <t>Resistor 27ohm, 1%, 0805</t>
  </si>
  <si>
    <t>SMD0805 27R-1%</t>
  </si>
  <si>
    <t>2k</t>
  </si>
  <si>
    <t>0603SAF2001T5E</t>
  </si>
  <si>
    <t>Rezystor: thick film; SMD; 0603; 2kΩ; 0,1W; ±1%; -55÷125°C</t>
  </si>
  <si>
    <t>SMD0603-2K-1%</t>
  </si>
  <si>
    <t>0805WAF 2K T5E</t>
  </si>
  <si>
    <t>Resistor 2kohm, 0805, 1%</t>
  </si>
  <si>
    <t>SMD0805-2K-1%</t>
  </si>
  <si>
    <t>2k2</t>
  </si>
  <si>
    <t>0805WAF 2K2 T5E</t>
  </si>
  <si>
    <t>Resistor 2.2kohm, 0805, 1%</t>
  </si>
  <si>
    <t>SMD0805-2K2-1%</t>
  </si>
  <si>
    <t>MFR 0.6W 2K2 1%</t>
  </si>
  <si>
    <t>Resistor metalized 0.6W 2.2 kohm 1%</t>
  </si>
  <si>
    <t>M0.6W-2K2</t>
  </si>
  <si>
    <t>MF006FF2201A50</t>
  </si>
  <si>
    <t>2k4</t>
  </si>
  <si>
    <t>MCMR06X2401FTL</t>
  </si>
  <si>
    <t>Resistor 2k4, 1%, 0603</t>
  </si>
  <si>
    <t>2073442</t>
  </si>
  <si>
    <t>0805WAF 2K4 T5E</t>
  </si>
  <si>
    <t>Resistor 2.4kohm, 1%, 0.125W, 0805</t>
  </si>
  <si>
    <t>SMD0805-2K4-1%</t>
  </si>
  <si>
    <t>CRCW12062K40FKTABC</t>
  </si>
  <si>
    <t>Resistor 2.4kohm, 1%, 1206</t>
  </si>
  <si>
    <t>2k7</t>
  </si>
  <si>
    <t>0805S8F2701T5E</t>
  </si>
  <si>
    <t>Rezystor: thick film; SMD; 0805; 2,7kΩ; 0,125W; ±1%; -55÷125°C</t>
  </si>
  <si>
    <t>SMD0805-2K7-1%</t>
  </si>
  <si>
    <t>MF006FF2701A50</t>
  </si>
  <si>
    <t>Rezystor: metal film; THT; 2,7kΩ; 0,6W; ±1%; Ø2,5x6,8mm; 50ppm/°C</t>
  </si>
  <si>
    <t>M0.6W-2K7</t>
  </si>
  <si>
    <t>2M7</t>
  </si>
  <si>
    <t>0603WGF 2M7 T5E</t>
  </si>
  <si>
    <t>Resistor 2.7Mohm, 0603, 1%</t>
  </si>
  <si>
    <t>SMD0603-2M7-1%</t>
  </si>
  <si>
    <t>300R</t>
  </si>
  <si>
    <t>0805WAF 300R T5E</t>
  </si>
  <si>
    <t>Resistor 300 ohm, 0805, 1%</t>
  </si>
  <si>
    <t>SMD0805-300R-1%</t>
  </si>
  <si>
    <t>MFR 0.6W 300E 1%</t>
  </si>
  <si>
    <t>Resistor metalized 0.6W 300 ohm 1%</t>
  </si>
  <si>
    <t>M0.6W-300R</t>
  </si>
  <si>
    <t>301k</t>
  </si>
  <si>
    <t>CRCW0603301KFKEA</t>
  </si>
  <si>
    <t xml:space="preserve">REZYSTOR, 0603, 301K, 1% </t>
  </si>
  <si>
    <t>2138543</t>
  </si>
  <si>
    <t>30k</t>
  </si>
  <si>
    <t>0603SAF3002T5E</t>
  </si>
  <si>
    <t>Resistor 30kohm, 0603, 5%</t>
  </si>
  <si>
    <t>SMD0603-30K-1%</t>
  </si>
  <si>
    <t>0805WAF 30K T5E</t>
  </si>
  <si>
    <t>Resistor 30kohm, 0805, 1%</t>
  </si>
  <si>
    <t>SMD0805-30K-1%</t>
  </si>
  <si>
    <t>MF006FF3002A50</t>
  </si>
  <si>
    <t>Rezystor: metal film; THT; 30kΩ; 0,6W; ±1%; Ø2,5x6,8mm; 50ppm/°C</t>
  </si>
  <si>
    <t>M0.6W-30K</t>
  </si>
  <si>
    <t>30k 0.1% 25ppm</t>
  </si>
  <si>
    <t>RR1220P-303-B-T5</t>
  </si>
  <si>
    <t>resistor 0805 30kohm, 0.1%, 25ppm</t>
  </si>
  <si>
    <t>1653305</t>
  </si>
  <si>
    <t>30R</t>
  </si>
  <si>
    <t>0805S8F300JT5E</t>
  </si>
  <si>
    <t>Resisitor 30 ohm, 0805, 1%</t>
  </si>
  <si>
    <t>SMD0805-30R-1%</t>
  </si>
  <si>
    <t>330k</t>
  </si>
  <si>
    <t>0805WAF 330K T5E</t>
  </si>
  <si>
    <t>Resistor 330kohm,0805,1%</t>
  </si>
  <si>
    <t>SMD0805-330K-1%</t>
  </si>
  <si>
    <t>330R</t>
  </si>
  <si>
    <t>0603SAF3300T5E</t>
  </si>
  <si>
    <t>Rezystor: thick film; SMD; 0603; 330Ω; 0,1W; ±1%; -55÷125°C</t>
  </si>
  <si>
    <t>SMD0603-330R-1%</t>
  </si>
  <si>
    <t>0805S8F3300T5E</t>
  </si>
  <si>
    <t>Resistor 330ohm, 0805, 5%</t>
  </si>
  <si>
    <t>SMD0805-330R-1%</t>
  </si>
  <si>
    <t>33k</t>
  </si>
  <si>
    <t>0805S8F3302T5E</t>
  </si>
  <si>
    <t>Resistor 33kohm, 0805, 1%</t>
  </si>
  <si>
    <t>SMD0805-33K-1%</t>
  </si>
  <si>
    <t>33k2 0.1%</t>
  </si>
  <si>
    <t>1676307-1</t>
  </si>
  <si>
    <t>High precision resistor 33.2kohm, 0.1W, 0805</t>
  </si>
  <si>
    <t>SMD0805-33K2-HP</t>
  </si>
  <si>
    <t>33R</t>
  </si>
  <si>
    <t>0805S8F330JT5E</t>
  </si>
  <si>
    <t>Resistor 33ohm, 0805, 1%</t>
  </si>
  <si>
    <t>SMD0805-33R-1%</t>
  </si>
  <si>
    <t>360k</t>
  </si>
  <si>
    <t>0805S8F3603T5E</t>
  </si>
  <si>
    <t>Resistor 360kohm, 0805, 1%</t>
  </si>
  <si>
    <t>SMD0805-360K-1%</t>
  </si>
  <si>
    <t>MC 0.1W 0805 1% 360K</t>
  </si>
  <si>
    <t>Resisitor 360kohm, 0805, 1%</t>
  </si>
  <si>
    <t>9333134</t>
  </si>
  <si>
    <t>360R</t>
  </si>
  <si>
    <t>0603WGF 360R T5E</t>
  </si>
  <si>
    <t>Resistor 360 ohm, 0.1W, 0603, 1%</t>
  </si>
  <si>
    <t>SMD0603-360R-1%</t>
  </si>
  <si>
    <t>CRCW0805360RFKTABC</t>
  </si>
  <si>
    <t>Rezystor: thick film; SMD; 0805; 360Ω; 0,125W; ±1%; -55÷125°C</t>
  </si>
  <si>
    <t>SMD0805-360R-1%</t>
  </si>
  <si>
    <t>0805S8F3600T5E</t>
  </si>
  <si>
    <t>36k</t>
  </si>
  <si>
    <t>RC0805FR-0736KL</t>
  </si>
  <si>
    <t>Resistor 36kohm, 0805, 5%</t>
  </si>
  <si>
    <t>RC0805FR-0736K</t>
  </si>
  <si>
    <t>390R</t>
  </si>
  <si>
    <t>0603SAF3900T5E</t>
  </si>
  <si>
    <t>Resistor 390ohm, 0603, 1%</t>
  </si>
  <si>
    <t>SMD0603-390R-1%</t>
  </si>
  <si>
    <t>0805WAF 390R T5E</t>
  </si>
  <si>
    <t>Resistor 390ohm, 0805, 1%</t>
  </si>
  <si>
    <t>SMD0805-390R-1%</t>
  </si>
  <si>
    <t>MFR 0.6W 390E 1%</t>
  </si>
  <si>
    <t>Resistor metalized 0.6W 390 ohm 1%</t>
  </si>
  <si>
    <t>M0.6W 390R</t>
  </si>
  <si>
    <t>39k</t>
  </si>
  <si>
    <t>CRCW060339K0FKTABC</t>
  </si>
  <si>
    <t>Resistor 39kohm, 1%, 0603, 0.1W</t>
  </si>
  <si>
    <t>0805WAJ 39K T5E</t>
  </si>
  <si>
    <t>Resistor 39kohm, 0805, 1%</t>
  </si>
  <si>
    <t>SMD0805-39K-1%</t>
  </si>
  <si>
    <t>3k</t>
  </si>
  <si>
    <t>0805S8F3001T5E</t>
  </si>
  <si>
    <t>Rezystor: thick film; SMD; 0805; 3kΩ; 0,125W; ±1%; -55÷125°C</t>
  </si>
  <si>
    <t>SMD0805-3K-1%</t>
  </si>
  <si>
    <t>3k 0.1% 25ppm</t>
  </si>
  <si>
    <t>RR1220P-302-B-T5</t>
  </si>
  <si>
    <t>1653304</t>
  </si>
  <si>
    <t>3k3</t>
  </si>
  <si>
    <t>0603SAF3301T5E</t>
  </si>
  <si>
    <t>Rezystor: thick film; SMD; 0603; 3,3kΩ; 0,1W; ±1%; -55÷125°C</t>
  </si>
  <si>
    <t>SMD0603-3K3-1%</t>
  </si>
  <si>
    <t>0805WAF 3K3 T5E</t>
  </si>
  <si>
    <t>Resistor 3.3kohm, 0.125W, 1%, 0805</t>
  </si>
  <si>
    <t>SMD0805-3K3-1%</t>
  </si>
  <si>
    <t>MF006FF3301A50</t>
  </si>
  <si>
    <t>Resistor metalized 0.6W 3,3 kohm 1%</t>
  </si>
  <si>
    <t>M0.6W-3K3</t>
  </si>
  <si>
    <t>3k3 0.1% 10ppm</t>
  </si>
  <si>
    <t>ERA6ARB332P</t>
  </si>
  <si>
    <t xml:space="preserve">ERA6ARB332P  RESISTOR, 0805, 0.1%, 0.125W, 3K3 </t>
  </si>
  <si>
    <t>1717638</t>
  </si>
  <si>
    <t>3k6</t>
  </si>
  <si>
    <t>0603WGF 3K6 T5E</t>
  </si>
  <si>
    <t>3k6 1%, 0603</t>
  </si>
  <si>
    <t>SMD0603-3K6-1%</t>
  </si>
  <si>
    <t>0805S8F3601T5E</t>
  </si>
  <si>
    <t>Resistor 3.6Kohm, 0805, 1%</t>
  </si>
  <si>
    <t>SMD0805-3K6-1%</t>
  </si>
  <si>
    <t>3k9</t>
  </si>
  <si>
    <t>0603WGF 3K9 T5E</t>
  </si>
  <si>
    <t>3k9 1%, 0603</t>
  </si>
  <si>
    <t>SMD0603-3K9-1%</t>
  </si>
  <si>
    <t>0805S8F3901T5E</t>
  </si>
  <si>
    <t>Resistor 3.9kohm, 0805, 1%</t>
  </si>
  <si>
    <t>RC0805FR-073K9</t>
  </si>
  <si>
    <t>RC0805FR-073K9L</t>
  </si>
  <si>
    <t>3M3 5%</t>
  </si>
  <si>
    <t>0805WAJ 3M3 T5E</t>
  </si>
  <si>
    <t>Resistor 3Mohm, 0805, 0.125W, 5%</t>
  </si>
  <si>
    <t>SMD0805-3M3</t>
  </si>
  <si>
    <t>3M9 5%</t>
  </si>
  <si>
    <t>RC0805JR-073M9L</t>
  </si>
  <si>
    <t>Resistor 3.9Mohm, 0805, 5%</t>
  </si>
  <si>
    <t>RC0805JR-073M9</t>
  </si>
  <si>
    <t>430k</t>
  </si>
  <si>
    <t>0805S8F4303T5E</t>
  </si>
  <si>
    <t>Resistor 430kohm, 0805, 1%</t>
  </si>
  <si>
    <t>SMD0805-430K-1%</t>
  </si>
  <si>
    <t>430R</t>
  </si>
  <si>
    <t>0603SAF4300T5E</t>
  </si>
  <si>
    <t>Rezystor: thick film; SMD; 0603; 430Ω; 0,1W; ±1%; -55÷125°C</t>
  </si>
  <si>
    <t>SMD0603-430R-1%</t>
  </si>
  <si>
    <t>0805S8F4300T5E</t>
  </si>
  <si>
    <t>Resistor 430ohm, 0805, 1%</t>
  </si>
  <si>
    <t>SMD0805-430R-1%</t>
  </si>
  <si>
    <t>43k</t>
  </si>
  <si>
    <t>0603SAF4302T5E</t>
  </si>
  <si>
    <t>Rezystor: thick film; SMD; 0603; 43kΩ; 0,1W; ±1%; -55÷125°C</t>
  </si>
  <si>
    <t>SMD0603-43K-1%</t>
  </si>
  <si>
    <t>0805WAF 43K T5E</t>
  </si>
  <si>
    <t>Resistor 43kohm, 0805, 1%</t>
  </si>
  <si>
    <t>SMD0805-43K-1%</t>
  </si>
  <si>
    <t>470k</t>
  </si>
  <si>
    <t>0805S8F4703T5E</t>
  </si>
  <si>
    <t>Resistor 470kohm, 0805, 1%</t>
  </si>
  <si>
    <t>SMD0805-470K-1%</t>
  </si>
  <si>
    <t>470R 5%</t>
  </si>
  <si>
    <t>0805WAJ 470R T5E</t>
  </si>
  <si>
    <t>Resistor 470ohm, 0805, 5%</t>
  </si>
  <si>
    <t>SMD0805 470R</t>
  </si>
  <si>
    <t>1206S4F 470R T5E</t>
  </si>
  <si>
    <t>Resistor 470ohm, 1206, 5%</t>
  </si>
  <si>
    <t>SMD1206-470R</t>
  </si>
  <si>
    <t>47k</t>
  </si>
  <si>
    <t>0603SAF4702T5E</t>
  </si>
  <si>
    <t>Rezystor: thick film; SMD; 0603; 47kΩ; 0,1W; ±1%; -55÷125°C</t>
  </si>
  <si>
    <t>SMD0603-47K-1%</t>
  </si>
  <si>
    <t>0805WAF 47K T5E</t>
  </si>
  <si>
    <t>Resistor 47kohm, 0805, 1%</t>
  </si>
  <si>
    <t>SMD0805-47K-1%</t>
  </si>
  <si>
    <t>47R</t>
  </si>
  <si>
    <t>0603SAF470JT5E</t>
  </si>
  <si>
    <t>Resistor 0603 47ohm, 1%</t>
  </si>
  <si>
    <t>SMD0603-47R-1%</t>
  </si>
  <si>
    <t>0805WAF 47R T5E</t>
  </si>
  <si>
    <t>Resistor 0805 47ohm, 0805</t>
  </si>
  <si>
    <t>SMD0805-47R-1%</t>
  </si>
  <si>
    <t>47R/2W</t>
  </si>
  <si>
    <t>MOR02SJ0470A10</t>
  </si>
  <si>
    <t>Rezystor: metal oxide; THT; 47Ω; 2W; ±5%; Ø5x12mm; Wypr: osiowe</t>
  </si>
  <si>
    <t>2W-47R</t>
  </si>
  <si>
    <t>47R/5W</t>
  </si>
  <si>
    <t>MOF5WS-47R</t>
  </si>
  <si>
    <t>fi5x17</t>
  </si>
  <si>
    <t>5W</t>
  </si>
  <si>
    <t>RFI6X17X23</t>
  </si>
  <si>
    <t>Rezystor: metal oxide; THT; 47Ω; 5W; ±5%; Ø6x17mm; Wypr: osiowe</t>
  </si>
  <si>
    <t>AX5W-47R</t>
  </si>
  <si>
    <t>499R</t>
  </si>
  <si>
    <t>MCMR08X4990FTL</t>
  </si>
  <si>
    <t>Resistor 499R,0805, 1%</t>
  </si>
  <si>
    <t>2073789</t>
  </si>
  <si>
    <t>499R 0.1%</t>
  </si>
  <si>
    <t>ERA6AEB4990V</t>
  </si>
  <si>
    <t>PANASONIC - ERA6AEB4990V - OPORNIK, 0805, 499R, 0.1%, 0.125W</t>
  </si>
  <si>
    <t>1810472</t>
  </si>
  <si>
    <t>49R9</t>
  </si>
  <si>
    <t>805S8F499JT5E</t>
  </si>
  <si>
    <t>SMD0805-49R9-1%</t>
  </si>
  <si>
    <t>4k7</t>
  </si>
  <si>
    <t>0603SAF4701T5E</t>
  </si>
  <si>
    <t>Resistor 4.7kohm, 0603, 1%</t>
  </si>
  <si>
    <t>SMD0603-4K7-1%</t>
  </si>
  <si>
    <t>0805WAF 4K7 T5E</t>
  </si>
  <si>
    <t>Resistor 4.7kohm, 0805, 1%</t>
  </si>
  <si>
    <t>SMD0805-4K7-1%</t>
  </si>
  <si>
    <t>1206S4F4701T5E</t>
  </si>
  <si>
    <t>Rezystor: thick film; SMD; 1206; 4,7kΩ; 0,25W; ±1%; -55÷125°C</t>
  </si>
  <si>
    <t>SMD1206-4K7-1%</t>
  </si>
  <si>
    <t>4k7 0.5%</t>
  </si>
  <si>
    <t>RE1206DR-074K7L</t>
  </si>
  <si>
    <t>0.5%</t>
  </si>
  <si>
    <t>resistor 4.7k, 0.5%, 1206</t>
  </si>
  <si>
    <t>1840655</t>
  </si>
  <si>
    <t>4k99</t>
  </si>
  <si>
    <t>MF006FF4991A50</t>
  </si>
  <si>
    <t>Rezystor: metal film; THT; 4,99kΩ; 0,6W; ±1%; Ø2,5x6,8mm; 50ppm/°C</t>
  </si>
  <si>
    <t>M0.6W-4K99</t>
  </si>
  <si>
    <t>4k99 0.1%</t>
  </si>
  <si>
    <t>MCTC0525B4991T5E</t>
  </si>
  <si>
    <t>Resistor 4.99 kohm, 0805, 0.1%</t>
  </si>
  <si>
    <t>1575868</t>
  </si>
  <si>
    <t>4R7</t>
  </si>
  <si>
    <t>0805WAF4R7T5E</t>
  </si>
  <si>
    <t>Rezystor: thick film; SMD; 0805; 4,7Ω; 0,125W; ±1%; -55÷125°C</t>
  </si>
  <si>
    <t>SMD0805-4R7-1%</t>
  </si>
  <si>
    <t>4x0R</t>
  </si>
  <si>
    <t>YC164-JR-070R</t>
  </si>
  <si>
    <t>1206RP</t>
  </si>
  <si>
    <t>DR1206</t>
  </si>
  <si>
    <t>Drabinka rezystorowa: Y; 0Ω; SMD; 1206; Il.rezystorów:4; 63mW; ±5%</t>
  </si>
  <si>
    <t>4x1k</t>
  </si>
  <si>
    <t>4D03WGJ0102T</t>
  </si>
  <si>
    <t>Resistor network 4x1kohm</t>
  </si>
  <si>
    <t>DR1206-1K-4/8</t>
  </si>
  <si>
    <t>4x22k</t>
  </si>
  <si>
    <t>4D03WGJ0223T</t>
  </si>
  <si>
    <t>THICK FILM CHIP RESISTOR ARRAY 4x22k</t>
  </si>
  <si>
    <t>DR1206-22K-4/8</t>
  </si>
  <si>
    <t>4x22R</t>
  </si>
  <si>
    <t>4D03WGJ0220T</t>
  </si>
  <si>
    <t>Resistor network 4x22 ohm, 5%</t>
  </si>
  <si>
    <t>DR1206-22R-4/8</t>
  </si>
  <si>
    <t>4x47k</t>
  </si>
  <si>
    <t>4D03WGJ0473T</t>
  </si>
  <si>
    <t>THICK FILM CHIP RESISTOR ARRAY 4x47k</t>
  </si>
  <si>
    <t>DR1206-47K-4/8</t>
  </si>
  <si>
    <t>4x47R</t>
  </si>
  <si>
    <t>4D03WGJ0470T</t>
  </si>
  <si>
    <t>Drabinka rezystorowa: Y; 47Ω; SMD; 1206; Il.rezystorów:4; 63mW; ±5%</t>
  </si>
  <si>
    <t>DR1206-47R-4/8</t>
  </si>
  <si>
    <t>4x680R 1%</t>
  </si>
  <si>
    <t>CAY16-6800F4</t>
  </si>
  <si>
    <t>1206RPS</t>
  </si>
  <si>
    <t>resistor network 4x680R 1%, 1206</t>
  </si>
  <si>
    <t>CAY16-6800F4LF</t>
  </si>
  <si>
    <t>510k 5%</t>
  </si>
  <si>
    <t>0805WAJ 510K T5E</t>
  </si>
  <si>
    <t>Resistor 510kohm, 0805, 5%</t>
  </si>
  <si>
    <t>SMD0805 510K</t>
  </si>
  <si>
    <t>510R</t>
  </si>
  <si>
    <t>0805WAF 510R T5E</t>
  </si>
  <si>
    <t>Resistor 510ohm, 0805, 1%</t>
  </si>
  <si>
    <t>SMD0805-510R-1%</t>
  </si>
  <si>
    <t>MFR 0.6W 510E 1%</t>
  </si>
  <si>
    <t>Resistor metalized 0.6W 510 ohm 1%</t>
  </si>
  <si>
    <t>M0.6W-510R</t>
  </si>
  <si>
    <t>51k</t>
  </si>
  <si>
    <t>0805WAF 51K T5E</t>
  </si>
  <si>
    <t>Resistor 51kohm, 0805, 1%</t>
  </si>
  <si>
    <t>SMD0805-51K-1%</t>
  </si>
  <si>
    <t>RC0805FR-0751KL</t>
  </si>
  <si>
    <t>RC0805FR-0751K</t>
  </si>
  <si>
    <t>MFR 0.6W 51K 1%</t>
  </si>
  <si>
    <t>Resistor metalized 0.6W 51 kohm 1%</t>
  </si>
  <si>
    <t>M0.6W-51K</t>
  </si>
  <si>
    <t>51R 0.1% 10ppm</t>
  </si>
  <si>
    <t>RR1220P-51R0-B-T1</t>
  </si>
  <si>
    <t>resistor 0805 51ohm, 0.1%, 10ppm</t>
  </si>
  <si>
    <t>1653324</t>
  </si>
  <si>
    <t>51R 0.1% 25ppm</t>
  </si>
  <si>
    <t>ERA6AEB510V</t>
  </si>
  <si>
    <t>resistor 0805 51ohm, 0.1%, 25ppm</t>
  </si>
  <si>
    <t>1670210</t>
  </si>
  <si>
    <t>523R</t>
  </si>
  <si>
    <t>CRCW0805523RFKEA</t>
  </si>
  <si>
    <t>Rezystor chipowy SMD, Grubowarstwowy, Seria AEC-Q200 CRCW, 523 ohm, 125 mW, ± 1%, 150 V</t>
  </si>
  <si>
    <t>56k</t>
  </si>
  <si>
    <t>0805S8F5602T5E</t>
  </si>
  <si>
    <t>Resistor 56kohm, 0805, 0.125W, 1%</t>
  </si>
  <si>
    <t>SMD0805-56K-1%</t>
  </si>
  <si>
    <t>1206S4F5602T5E</t>
  </si>
  <si>
    <t>Resistor 56kohm, 1206, 0.25W, 1%</t>
  </si>
  <si>
    <t>SMD1206-56K-1%</t>
  </si>
  <si>
    <t>56R</t>
  </si>
  <si>
    <t>0603WGJ 56R T5E</t>
  </si>
  <si>
    <t>Resistor 56 ohm, 1%, 0.1W,0603</t>
  </si>
  <si>
    <t>SMD0603-56R-1%</t>
  </si>
  <si>
    <t>5k1</t>
  </si>
  <si>
    <t>0603SAF5101T5E</t>
  </si>
  <si>
    <t>Resistor 5.1kohm, 0603, 1%</t>
  </si>
  <si>
    <t>SMD0603-5K1-1%</t>
  </si>
  <si>
    <t>0805WAF 5K1 T5E</t>
  </si>
  <si>
    <t>Resistor 5.1kohm, 0805, 1%</t>
  </si>
  <si>
    <t>SMD0805-5K1-1%</t>
  </si>
  <si>
    <t>1206S4F5101T5E</t>
  </si>
  <si>
    <t>Rezystor: thick film; SMD; 1206; 5,1kΩ; 0,25W; ±1%; -55÷125°C</t>
  </si>
  <si>
    <t>SMD1206-5K1-1%</t>
  </si>
  <si>
    <t>5k6</t>
  </si>
  <si>
    <t>0805S8F5601T5E</t>
  </si>
  <si>
    <t>Rezystor: thick film; SMD; 0805; 5,6kΩ; 0,125W; ±1%; -55÷125°C</t>
  </si>
  <si>
    <t>SMD0805-5K6-1%</t>
  </si>
  <si>
    <t>5k76</t>
  </si>
  <si>
    <t>CRCW06035K76FKEA</t>
  </si>
  <si>
    <t>REZYSTOR, 0603, 5K76, 1%</t>
  </si>
  <si>
    <t>2138406</t>
  </si>
  <si>
    <t>5R1</t>
  </si>
  <si>
    <t>CRCW08055R10FKTABC</t>
  </si>
  <si>
    <t>Rezystor: thick film; SMD; 0805; 5,1Ω; 125mW; ±1%; -55÷155°C</t>
  </si>
  <si>
    <t>620R 0.1%</t>
  </si>
  <si>
    <t>ERA6AEB621V</t>
  </si>
  <si>
    <t>PANASONIC - ERA6AEB621V - OPORNIK, 620R, 0805, 0.1%, 0.125W</t>
  </si>
  <si>
    <t>1670225</t>
  </si>
  <si>
    <t>62k</t>
  </si>
  <si>
    <t>0603WGF62KT5E</t>
  </si>
  <si>
    <t>Resistor 62kohm, 0603, 1%</t>
  </si>
  <si>
    <t>SMD0603-62K-1%</t>
  </si>
  <si>
    <t>0603WGF 62K T5E</t>
  </si>
  <si>
    <t>0805WAF 62K T5E</t>
  </si>
  <si>
    <t>Resistor 62kohm, 0805, 1%</t>
  </si>
  <si>
    <t>SMD0805-62K-1%</t>
  </si>
  <si>
    <t>62k 0.1%</t>
  </si>
  <si>
    <t>ERA6AEB623V</t>
  </si>
  <si>
    <t xml:space="preserve">ERA6AEB623V - OPORNIK, 62K, 0805, 0.1%, 0.125W </t>
  </si>
  <si>
    <t>1670251</t>
  </si>
  <si>
    <t>64R9 0.5%</t>
  </si>
  <si>
    <t>MCMF0W4DF649JA50</t>
  </si>
  <si>
    <t>Resisitor 64.9ohm, THT, 0.5%, 0.25W</t>
  </si>
  <si>
    <t>1563249</t>
  </si>
  <si>
    <t>680R</t>
  </si>
  <si>
    <t>0805S8F6800T5E</t>
  </si>
  <si>
    <t>Resistor 680ohm, 0805, 1%</t>
  </si>
  <si>
    <t>SMD0805-680R-1%</t>
  </si>
  <si>
    <t>68k</t>
  </si>
  <si>
    <t>0603WGF68KT5E</t>
  </si>
  <si>
    <t>Resistor 68kohm, 0603, 1%</t>
  </si>
  <si>
    <t>SMD0603-68K-1%</t>
  </si>
  <si>
    <t>CRCW080568K0FKTABC</t>
  </si>
  <si>
    <t>Resistor 68kohm, 0805, 1%</t>
  </si>
  <si>
    <t>MF006FF6802A50</t>
  </si>
  <si>
    <t>Resistor metalized 0.6W 75 kohm 1%</t>
  </si>
  <si>
    <t>M0.6W-68K</t>
  </si>
  <si>
    <t>68R</t>
  </si>
  <si>
    <t>0603SAF680JT5E</t>
  </si>
  <si>
    <t>Resistor 68ohm, 0603, 5%</t>
  </si>
  <si>
    <t>SMD0603-68R-1%</t>
  </si>
  <si>
    <t>0805S8F680JT5E</t>
  </si>
  <si>
    <t>Resistor 68ohm, 0805, 1%</t>
  </si>
  <si>
    <t>SMD0805 68R-1%</t>
  </si>
  <si>
    <t>6k19 0.1% 25ppm</t>
  </si>
  <si>
    <t>MCTC0525B6191T5E</t>
  </si>
  <si>
    <t>Resistor 0805 6.19kohm, 0.1%, 25ppm</t>
  </si>
  <si>
    <t>1575877</t>
  </si>
  <si>
    <t>6k2</t>
  </si>
  <si>
    <t>0805WAF 6K2 T5E</t>
  </si>
  <si>
    <t>Resistor 0805 6k2 1% 0805</t>
  </si>
  <si>
    <t>SMD0805-6K2-1%</t>
  </si>
  <si>
    <t>6k8</t>
  </si>
  <si>
    <t>0805WAF 6K8 T5E</t>
  </si>
  <si>
    <t>Resistor 6.8kohm, 0805, 1%</t>
  </si>
  <si>
    <t>SMD0805-6K8-1%</t>
  </si>
  <si>
    <t>6R8/25W</t>
  </si>
  <si>
    <t>AX25WR-6R8</t>
  </si>
  <si>
    <t>17x10mm</t>
  </si>
  <si>
    <t>25W</t>
  </si>
  <si>
    <t>aluminium housed power resisitor 6R8, 25W</t>
  </si>
  <si>
    <t>6-1625971-4</t>
  </si>
  <si>
    <t>750R 5%</t>
  </si>
  <si>
    <t>0805WAJ 750R T5E</t>
  </si>
  <si>
    <t>Resistor 750ohm, 0805, 5%</t>
  </si>
  <si>
    <t>SMD0805 750R</t>
  </si>
  <si>
    <t>75k</t>
  </si>
  <si>
    <t>0603SAF7502T5E</t>
  </si>
  <si>
    <t>Rezystor: thick film; SMD; 0603; 75kΩ; 0,1W; ±1%; -55÷125°C</t>
  </si>
  <si>
    <t>SMD0603-75K-1%</t>
  </si>
  <si>
    <t>CRCW080575K0FKTABC</t>
  </si>
  <si>
    <t>Resistor 75kohm, 0805, 1%, 0805, 0.125W</t>
  </si>
  <si>
    <t>MFR 0.6W 75K 1%</t>
  </si>
  <si>
    <t>M0.6W-75K</t>
  </si>
  <si>
    <t>7k32 0.1% 25ppm</t>
  </si>
  <si>
    <t>PCF0805R 7K32BI.T1</t>
  </si>
  <si>
    <t>Resistor 0805 7.32kohm, 0.1%, 25ppm</t>
  </si>
  <si>
    <t>1160193</t>
  </si>
  <si>
    <t>Welwyn</t>
  </si>
  <si>
    <t>7k5</t>
  </si>
  <si>
    <t>0603WGJ7K5T5E</t>
  </si>
  <si>
    <t>Resistor 91kohm, 0805, 5%</t>
  </si>
  <si>
    <t>SMD0603-7K5</t>
  </si>
  <si>
    <t>820k</t>
  </si>
  <si>
    <t>MC 0.1W 0805 1% 820K</t>
  </si>
  <si>
    <t>Resistor 820kohm, 1%, 0805, 0.1W</t>
  </si>
  <si>
    <t>9333606</t>
  </si>
  <si>
    <t>820R</t>
  </si>
  <si>
    <t>0603SAF8200T5E</t>
  </si>
  <si>
    <t>Rezystor: thick film; SMD; 0603; 820Ω; 0,1W; ±1%; -55÷125°C</t>
  </si>
  <si>
    <t>SMD0603-820R-1%</t>
  </si>
  <si>
    <t>0805WAF 820R T5E</t>
  </si>
  <si>
    <t>Resistor 820ohm, 0805, 1%</t>
  </si>
  <si>
    <t>SMD0805-820R-1%</t>
  </si>
  <si>
    <t>MF006FF8200A50</t>
  </si>
  <si>
    <t>Rezystor: metal film; THT; 820Ω; 0,6W; ±1%; Ø2,5x6,8mm; 50ppm/°C</t>
  </si>
  <si>
    <t>M0.6W-820R</t>
  </si>
  <si>
    <t>820R/2W</t>
  </si>
  <si>
    <t>MOR02SJ0821A10</t>
  </si>
  <si>
    <t>Resistor 820 ohm, 2W</t>
  </si>
  <si>
    <t>2W-820R</t>
  </si>
  <si>
    <t>820R/2W/1%</t>
  </si>
  <si>
    <t>MF02SFF8200A10</t>
  </si>
  <si>
    <t>Rezystor: metal film; THT; 820Ω; 2W; ±1%; Ø5x12mm; 50ppm/°C</t>
  </si>
  <si>
    <t>2W-820R-1%</t>
  </si>
  <si>
    <t>82k</t>
  </si>
  <si>
    <t>RC0805FR-0782KL</t>
  </si>
  <si>
    <t>Resistor 82kohm, 1%, 0805, 0.1W</t>
  </si>
  <si>
    <t>RC0805FR-0782K</t>
  </si>
  <si>
    <t>MFR 0.6W 82K 1%</t>
  </si>
  <si>
    <t>Resistor metalized 0.6W 82 kohm 1%</t>
  </si>
  <si>
    <t>M0.6W-82K</t>
  </si>
  <si>
    <t>MF006FF8202A50</t>
  </si>
  <si>
    <t>82R/5W</t>
  </si>
  <si>
    <t>PRW 5W 82E</t>
  </si>
  <si>
    <t>10x9x22</t>
  </si>
  <si>
    <t>R28X22X10</t>
  </si>
  <si>
    <t>R28X22X10V</t>
  </si>
  <si>
    <t>82R, 5W</t>
  </si>
  <si>
    <t>AX5W-82R</t>
  </si>
  <si>
    <t>8k2</t>
  </si>
  <si>
    <t>0805WAJ 8K2 T5E</t>
  </si>
  <si>
    <t>SMD0805-8K2-1%</t>
  </si>
  <si>
    <t>910k</t>
  </si>
  <si>
    <t>MCSR06X9103FTL</t>
  </si>
  <si>
    <t>resistor 0603 1% 910k</t>
  </si>
  <si>
    <t>MuLTICOMP</t>
  </si>
  <si>
    <t>910k 5%</t>
  </si>
  <si>
    <t>25121WJ 910K T5E</t>
  </si>
  <si>
    <t>Resistor 91kohm, 2512, 1W, 5%</t>
  </si>
  <si>
    <t>SMD2512-910K</t>
  </si>
  <si>
    <t>9k1</t>
  </si>
  <si>
    <t>0805WAF 9K1 T5E</t>
  </si>
  <si>
    <t>Resistor 9.1kohm, 0805, 1%</t>
  </si>
  <si>
    <t>SMD0805-9K1-1%</t>
  </si>
  <si>
    <t>9k53</t>
  </si>
  <si>
    <t>CRCW08059K53FKEA</t>
  </si>
  <si>
    <t>Resisitor 9.53k, 1%, 0805</t>
  </si>
  <si>
    <t>1469961</t>
  </si>
  <si>
    <t>SHORT0805</t>
  </si>
  <si>
    <t>SHORT</t>
  </si>
  <si>
    <t>0</t>
  </si>
  <si>
    <t>SHORT5MM</t>
  </si>
  <si>
    <t>XR10MM_SIPR</t>
  </si>
  <si>
    <t>R10MM_SIPR</t>
  </si>
  <si>
    <t>Resistor No Name</t>
  </si>
  <si>
    <t>Supplier</t>
  </si>
  <si>
    <t>reference</t>
  </si>
  <si>
    <t>Manufacturer</t>
  </si>
  <si>
    <t>Typ</t>
  </si>
  <si>
    <t>XR4025100</t>
  </si>
  <si>
    <t>XR4025101</t>
  </si>
  <si>
    <t>XR4025102</t>
  </si>
  <si>
    <t>XR4025103</t>
  </si>
  <si>
    <t>XR4025104</t>
  </si>
  <si>
    <t>XR4025105</t>
  </si>
  <si>
    <t>XR4025106</t>
  </si>
  <si>
    <t>ZR006030</t>
  </si>
  <si>
    <t>ZR006031</t>
  </si>
  <si>
    <t>ZR0060310</t>
  </si>
  <si>
    <t>ZR0060311</t>
  </si>
  <si>
    <t>ZR0060312</t>
  </si>
  <si>
    <t>ZR0060313</t>
  </si>
  <si>
    <t>ZR0060314</t>
  </si>
  <si>
    <t>ZR0060315</t>
  </si>
  <si>
    <t>ZR0060316</t>
  </si>
  <si>
    <t>ZR0060317</t>
  </si>
  <si>
    <t>ZR0060318</t>
  </si>
  <si>
    <t>ZR0060319</t>
  </si>
  <si>
    <t>ZR006032</t>
  </si>
  <si>
    <t>ZR0060320</t>
  </si>
  <si>
    <t>ZR0060321</t>
  </si>
  <si>
    <t>ZR0060322</t>
  </si>
  <si>
    <t>ZR0060323</t>
  </si>
  <si>
    <t>ZR0060324</t>
  </si>
  <si>
    <t>ZR0060325</t>
  </si>
  <si>
    <t>ZR0060326</t>
  </si>
  <si>
    <t>ZR0060327</t>
  </si>
  <si>
    <t>ZR006033</t>
  </si>
  <si>
    <t>ZR006034</t>
  </si>
  <si>
    <t>ZR006035</t>
  </si>
  <si>
    <t>ZR006036</t>
  </si>
  <si>
    <t>ZR006037</t>
  </si>
  <si>
    <t>ZR006038</t>
  </si>
  <si>
    <t>ZR006039</t>
  </si>
  <si>
    <t>ZR08050</t>
  </si>
  <si>
    <t>ZR08051</t>
  </si>
  <si>
    <t>ZR08052</t>
  </si>
  <si>
    <t>ZR08053</t>
  </si>
  <si>
    <t>ZR08054</t>
  </si>
  <si>
    <t>ZR08055</t>
  </si>
  <si>
    <t>ASDXRRX-025CDA5</t>
  </si>
  <si>
    <t>14x16.8</t>
  </si>
  <si>
    <t>ASDXRRX</t>
  </si>
  <si>
    <t>pressure sensor</t>
  </si>
  <si>
    <t>ASDXRRX005NDAA5</t>
  </si>
  <si>
    <t>ASDX_HSC</t>
  </si>
  <si>
    <t>Czujnik: ciśnienia; Zakres:0÷±5 in H2O; różnicowy; -20÷105°C</t>
  </si>
  <si>
    <t>Honeywell</t>
  </si>
  <si>
    <t>14x16.8_1</t>
  </si>
  <si>
    <t>DC001NGR4</t>
  </si>
  <si>
    <t>Ultra low pressure sensor 1inch H2O, gage, 0.25-4.25 Vdc regulated</t>
  </si>
  <si>
    <t>Hydrogen sulfide electrochemical sensor</t>
  </si>
  <si>
    <t>EC410</t>
  </si>
  <si>
    <t>Electrochemical sensor oxygen</t>
  </si>
  <si>
    <t>EKP-1/N</t>
  </si>
  <si>
    <t>EKP-1_N</t>
  </si>
  <si>
    <t>EKP-1_NWearnes</t>
  </si>
  <si>
    <t>explosimetric sensor head</t>
  </si>
  <si>
    <t>HSCDRRN005NGAA5</t>
  </si>
  <si>
    <t>MPX4250AP</t>
  </si>
  <si>
    <t>MPX4250APH</t>
  </si>
  <si>
    <t>Integrated pressure sensor 20 to 250kPa</t>
  </si>
  <si>
    <t>Motorola</t>
  </si>
  <si>
    <t>MPX5010DP</t>
  </si>
  <si>
    <t>Differential pressure sensor 10kPa</t>
  </si>
  <si>
    <t>SHT11</t>
  </si>
  <si>
    <t>7.5x5mm</t>
  </si>
  <si>
    <t>Humidity and temperature sensor</t>
  </si>
  <si>
    <t>SHT31-ARP-B</t>
  </si>
  <si>
    <t>TDFN8</t>
  </si>
  <si>
    <t>SHT3x-ARP</t>
  </si>
  <si>
    <t>SHT31</t>
  </si>
  <si>
    <t>Czujnik wilgotności, 2 %, 3.3 V, 0% do 100% wilgotności względnej, TDFN, 8 piny/-ów, 8 s</t>
  </si>
  <si>
    <t>Sensisrion</t>
  </si>
  <si>
    <t>2N6488</t>
  </si>
  <si>
    <t>TO-220</t>
  </si>
  <si>
    <t>NPN_TO220</t>
  </si>
  <si>
    <t>TO-220H</t>
  </si>
  <si>
    <t>NPN, 80V, 15A</t>
  </si>
  <si>
    <t>2N7002</t>
  </si>
  <si>
    <t>MOSFET_N_SOT23-3</t>
  </si>
  <si>
    <t>Tranzystor: N-MOSFET; unipolarny; 60V; 800mA; 200mW; SOT23</t>
  </si>
  <si>
    <t>2N7002F</t>
  </si>
  <si>
    <t>N-channel enhacement-mode vertical DMOS FET</t>
  </si>
  <si>
    <t>1894722</t>
  </si>
  <si>
    <t>2N7002PW</t>
  </si>
  <si>
    <t>SOT323-3</t>
  </si>
  <si>
    <t>SOT323-3_FLOW</t>
  </si>
  <si>
    <t>SOT323-3_WAVE</t>
  </si>
  <si>
    <t>1829184</t>
  </si>
  <si>
    <t>2SC3039</t>
  </si>
  <si>
    <t>NPN, 400V, 7A</t>
  </si>
  <si>
    <t>SavantIC</t>
  </si>
  <si>
    <t>2STC5242</t>
  </si>
  <si>
    <t>TO-3P</t>
  </si>
  <si>
    <t>TO-3PV</t>
  </si>
  <si>
    <t>TO-3PH</t>
  </si>
  <si>
    <t>Tranzystor: NPN; bipolarny; 230V; 15A; 150W; TO3P</t>
  </si>
  <si>
    <t>STMIcroelectronics</t>
  </si>
  <si>
    <t>AP20T03GH-HF-3</t>
  </si>
  <si>
    <t>MOSFET_TO252</t>
  </si>
  <si>
    <t>Transistor n-MOSFET 30V 12.5A 12.5W, TO252</t>
  </si>
  <si>
    <t>BC177</t>
  </si>
  <si>
    <t>CE35V4</t>
  </si>
  <si>
    <t>PNP_TO92</t>
  </si>
  <si>
    <t>BC177 Tranzystor: PNP; bipolarny; 45V; 200mA; 310mW; TO18</t>
  </si>
  <si>
    <t>zapasy własne</t>
  </si>
  <si>
    <t>BC547</t>
  </si>
  <si>
    <t>NPN_CE35V4</t>
  </si>
  <si>
    <t>45V, 100mA NPN general-purpose transistor</t>
  </si>
  <si>
    <t>BC547A</t>
  </si>
  <si>
    <t>BC817</t>
  </si>
  <si>
    <t>NPN_SOT23-3</t>
  </si>
  <si>
    <t>SMD transistor, SOT23, 500mA, 45V</t>
  </si>
  <si>
    <t>BC817-16.215</t>
  </si>
  <si>
    <t>BC847</t>
  </si>
  <si>
    <t>SMD transistor 50V 0.1A</t>
  </si>
  <si>
    <t>BC847A.215</t>
  </si>
  <si>
    <t>BCP52-16</t>
  </si>
  <si>
    <t>SOT223</t>
  </si>
  <si>
    <t>PNP_SOT223</t>
  </si>
  <si>
    <t>Transistor pnp, 1A, 60V, SOT223</t>
  </si>
  <si>
    <t>BCP52-16.115</t>
  </si>
  <si>
    <t>BCX52</t>
  </si>
  <si>
    <t>PNP_SOT89</t>
  </si>
  <si>
    <t>SOT-89_WAVE_V2</t>
  </si>
  <si>
    <t>60V, 1A PNP medium power transistor</t>
  </si>
  <si>
    <t>BCX52-16</t>
  </si>
  <si>
    <t>BCX52-16.115</t>
  </si>
  <si>
    <t>BD643</t>
  </si>
  <si>
    <t>tranzystor NPN, Darlington, hFE-750, 45V, 8A, TO220</t>
  </si>
  <si>
    <t>CEMI</t>
  </si>
  <si>
    <t>BD911</t>
  </si>
  <si>
    <t>Tranzystor: NPN; bipolarny; 100V; 15A; 90W; TO220</t>
  </si>
  <si>
    <t>BDP947</t>
  </si>
  <si>
    <t>NPN_SOT223</t>
  </si>
  <si>
    <t>NPN, 45V, 3A, SOT-223</t>
  </si>
  <si>
    <t>Infineon</t>
  </si>
  <si>
    <t>BDW42G</t>
  </si>
  <si>
    <t>NPN, Darlington, 80V, 15A</t>
  </si>
  <si>
    <t>BSL215CH6327XTSA1</t>
  </si>
  <si>
    <t>TSOP6</t>
  </si>
  <si>
    <t>Tranzystor: N/P-MOSFET; 20/-20V; 1,5/-1,5A; 0,5W; PG-TSOP-6,TSOP6</t>
  </si>
  <si>
    <t>BSL316CH6327XTSA1</t>
  </si>
  <si>
    <t>Tranzystor: N/P-MOSFET; 30/-30V; 1,4/-1,5A; 0,5W; PG-TSOP-6,TSOP6</t>
  </si>
  <si>
    <t>BSS84LT1G</t>
  </si>
  <si>
    <t>MOSFET_P_SOT23-3</t>
  </si>
  <si>
    <t>Power MOSFET, 130 mA, 50 V,P−Channel SOT−23</t>
  </si>
  <si>
    <t>BUT11AI</t>
  </si>
  <si>
    <t>Tranzystor: NPN; bipolarny; 400V; 5A; 100W; TO220</t>
  </si>
  <si>
    <t>FDY4000CZ</t>
  </si>
  <si>
    <t>SC-89</t>
  </si>
  <si>
    <t>Tranzystor: N/P-MOSFET; unipolarny; 20V; 600mA; 625mW; SC89</t>
  </si>
  <si>
    <t>IRF4905SPBF</t>
  </si>
  <si>
    <t>IRF4905</t>
  </si>
  <si>
    <t>D2_DPAK</t>
  </si>
  <si>
    <t>HEXFET Power MOSFET -55V,-74A, D2PAK</t>
  </si>
  <si>
    <t>International Rectifier</t>
  </si>
  <si>
    <t>IRF5305SPBF</t>
  </si>
  <si>
    <t>Tranzystor: P-MOSFET; unipolarny; HEXFET; -55V; -31A; 110W; D2PAK</t>
  </si>
  <si>
    <t>IRF640NPBF</t>
  </si>
  <si>
    <t>IRFR3303</t>
  </si>
  <si>
    <t>Tranzystor: N-MOSFET; unipolarny; HEXFET; 200V; 18A; 150W; TO220AB</t>
  </si>
  <si>
    <t>IRF7204PBF</t>
  </si>
  <si>
    <t>IRF7204</t>
  </si>
  <si>
    <t>Transistor p-MOSFET, 20V, 5.3A, SOIC8</t>
  </si>
  <si>
    <t>IRF7205PBF</t>
  </si>
  <si>
    <t>Transistor p-MOSFET, 30V, 4.6A, SOIC8</t>
  </si>
  <si>
    <t>IRF7240PBF</t>
  </si>
  <si>
    <t xml:space="preserve">HEXFET Power P-MOSFET -40V,-10A, 0.02Ohm, 8SOIC </t>
  </si>
  <si>
    <t>IRF7319PBF</t>
  </si>
  <si>
    <t>IRF7319</t>
  </si>
  <si>
    <t>Dual N and P-channel MOSFET 30V, 6.5A (n-ch.), 4.9A (p-ch.)</t>
  </si>
  <si>
    <t>IRF7318PBF</t>
  </si>
  <si>
    <t>IRF7468PBF</t>
  </si>
  <si>
    <t>IRF7468</t>
  </si>
  <si>
    <t>SMPS MOSFET, HEXFET, 9.4A, 40V, SOIC8, n-channel</t>
  </si>
  <si>
    <t>IRF7484PBF</t>
  </si>
  <si>
    <t>HEXFET N-MOSFET, 14A, 40V, 0.010ohm, SOIC8</t>
  </si>
  <si>
    <t>IRF7805PBF</t>
  </si>
  <si>
    <t>HEXFET N-MOSFET, 10A, 30V, 0.011ohm, SOIC8</t>
  </si>
  <si>
    <t>IRF9530NPBF</t>
  </si>
  <si>
    <t>HEXFET Power P-MOSFET -100V, -14A, 0.20ohm, TO220AB</t>
  </si>
  <si>
    <t>IRFR220N</t>
  </si>
  <si>
    <t>Transistor n-MOSFET 200V 5A 43W, TO252AA</t>
  </si>
  <si>
    <t>IRFR220NPBF</t>
  </si>
  <si>
    <t>HEXFET Power MOSFET 33V 33A TO252AA</t>
  </si>
  <si>
    <t>IRFR3303PBF</t>
  </si>
  <si>
    <t>IRFR9024NPBF</t>
  </si>
  <si>
    <t>Tranzystor: P-MOSFET; unipolarny; HEXFET; -55V; -11A; 38W; DPAK</t>
  </si>
  <si>
    <t>IRFZ24NPBF</t>
  </si>
  <si>
    <t>HEXFET Power N-MOSFET 55V, 17A, 0.07ohm, TO220AB</t>
  </si>
  <si>
    <t>IRFZ44EPBF</t>
  </si>
  <si>
    <t>Tranzystor: N-MOSFET; unipolarny; HEXFET; 60V; 48A; 110W; TO220AB</t>
  </si>
  <si>
    <t>IRL2703SPBF</t>
  </si>
  <si>
    <t>N-MOSFET; unipolarny; HEXFET; 30V; 24A; 45W; D2PAK</t>
  </si>
  <si>
    <t>IRL3103PBF</t>
  </si>
  <si>
    <t>Tranzystor: N-MOSFET; unipolarny; HEXFET; 30V; 56A; 83W; TO220AB</t>
  </si>
  <si>
    <t>IRL3713SPBF</t>
  </si>
  <si>
    <t>HEXFET Power MOSFET 30V, 200A, D2PAK</t>
  </si>
  <si>
    <t>IRLHS6376TR2PBF</t>
  </si>
  <si>
    <t>PQFN2X2DUAL</t>
  </si>
  <si>
    <t>Dual N-cahnnel HEXFET Power MOSFET, 3.4A 30V</t>
  </si>
  <si>
    <t>IRLML0060TRPBF</t>
  </si>
  <si>
    <t>HEXFET N-MOSFET, 2.7A, 60V, 0.092ohm, SOT23</t>
  </si>
  <si>
    <t>IRLML2246TRPBF</t>
  </si>
  <si>
    <t>HEXFET Power P-Channel MOSFET 20V 2.6A SOT23</t>
  </si>
  <si>
    <t>IRLML2803TRPBF</t>
  </si>
  <si>
    <t>HEXFET Power MOSFET 30V, 1.2A, SOT23</t>
  </si>
  <si>
    <t>IRLR8743</t>
  </si>
  <si>
    <t>MOSFET_N_TO252</t>
  </si>
  <si>
    <t>HEXFET Power MOSFET 30V, 160A, DPAK</t>
  </si>
  <si>
    <t>IRLR8743PBF</t>
  </si>
  <si>
    <t>MMBFJ177LT1G</t>
  </si>
  <si>
    <t>MMBFJ177</t>
  </si>
  <si>
    <t>P-channel switch, 50mA, 30V</t>
  </si>
  <si>
    <t>MMBT2222A</t>
  </si>
  <si>
    <t>Tranzystor: NPN; bipolarny; 40V; 600mA; SOT23</t>
  </si>
  <si>
    <t>MMBT2222ALT1G</t>
  </si>
  <si>
    <t>NTMFS4852NT3G</t>
  </si>
  <si>
    <t>SO-8FL</t>
  </si>
  <si>
    <t>Power MOSFET 30 V, 155 A, Single N−Channel, SO−8FL</t>
  </si>
  <si>
    <t>1879969</t>
  </si>
  <si>
    <t>Si7149DP</t>
  </si>
  <si>
    <t>SO-8POWERPAK</t>
  </si>
  <si>
    <t>PowerTrench MOSFET 30V 49A</t>
  </si>
  <si>
    <t>1794808</t>
  </si>
  <si>
    <t>SI7149DP-T1-GE3</t>
  </si>
  <si>
    <t>TIP48</t>
  </si>
  <si>
    <t>NPN Silicon transistor 400V, 1A</t>
  </si>
  <si>
    <t>1467913</t>
  </si>
  <si>
    <t>Length</t>
  </si>
  <si>
    <t>ComponentLink1Description</t>
  </si>
  <si>
    <t>ComponentLink1URL</t>
  </si>
  <si>
    <t>BELDEN9534</t>
  </si>
  <si>
    <t>CABLEx5</t>
  </si>
  <si>
    <t>Datasheet</t>
  </si>
  <si>
    <t>http://www.mrq-ml.com/Parts/Electromechanical/Belden_9534.pdf</t>
  </si>
  <si>
    <t xml:space="preserve">Cable 4x0.2mm2, shielded, </t>
  </si>
  <si>
    <t>1218692</t>
  </si>
  <si>
    <t>Belden</t>
  </si>
  <si>
    <t>9534</t>
  </si>
  <si>
    <t>BELDEN9538</t>
  </si>
  <si>
    <t>CABLEx9</t>
  </si>
  <si>
    <t>http://www.mrq-ml.com/Parts/Electromechanical/Belden_9538.pdf</t>
  </si>
  <si>
    <t xml:space="preserve">Cable 8x0.2mm2, shielded, </t>
  </si>
  <si>
    <t>3855170</t>
  </si>
  <si>
    <t>9538</t>
  </si>
  <si>
    <t>COLORFLEX CY4x0.14</t>
  </si>
  <si>
    <t>4x0.14mm2</t>
  </si>
  <si>
    <t>CABLEx4SHIELD_DIN47100</t>
  </si>
  <si>
    <t>cable 4x0.14mm2, with shield</t>
  </si>
  <si>
    <t>elfa.se</t>
  </si>
  <si>
    <t>55-735-58</t>
  </si>
  <si>
    <t>Cabloswiss</t>
  </si>
  <si>
    <t>COLORFLEX CY5x0.14</t>
  </si>
  <si>
    <t>CABLEx5SHIELD_DIN47100</t>
  </si>
  <si>
    <t>http://www.mrq-ml.com/Parts/Cable/apColorflexCY_en.pdf</t>
  </si>
  <si>
    <t>55-735-59</t>
  </si>
  <si>
    <t>DINFLEX-Y 4X0,14</t>
  </si>
  <si>
    <t>CABLEx4_DIN47100</t>
  </si>
  <si>
    <t>cable 4x0.14mm2, without shield</t>
  </si>
  <si>
    <t>55-721-28</t>
  </si>
  <si>
    <t>H05V-K 0,75-0.5</t>
  </si>
  <si>
    <t>CABLEx1</t>
  </si>
  <si>
    <t>0,5</t>
  </si>
  <si>
    <t>Cable 0.75mm2, price for 1m, length 0.5m</t>
  </si>
  <si>
    <t>H05V-K 0,75-0.7</t>
  </si>
  <si>
    <t>0,7</t>
  </si>
  <si>
    <t>Cable 0.75mm2, price for 1m, length 0.7m</t>
  </si>
  <si>
    <t>LI2Y(St)-CY 120 1x2x0.22</t>
  </si>
  <si>
    <t>CABLEx3</t>
  </si>
  <si>
    <t>Cable 1x2x0.22mm2, shielded, impedance 120 ohm price for 1m</t>
  </si>
  <si>
    <t>technokabel.pl</t>
  </si>
  <si>
    <t>technokabel</t>
  </si>
  <si>
    <t>LIYCY10x0.25</t>
  </si>
  <si>
    <t>CABLEx11</t>
  </si>
  <si>
    <t>Cable 10x0.25mm2, shielded, price for 1m</t>
  </si>
  <si>
    <t>LIYCY12x0.25</t>
  </si>
  <si>
    <t>CABLEx13</t>
  </si>
  <si>
    <t>Cable 12x0.25mm2, shielded, price for 1m</t>
  </si>
  <si>
    <t>LIYCY2x0.25</t>
  </si>
  <si>
    <t>Cable 2x0.25mm2, shielded, price for 1m</t>
  </si>
  <si>
    <t>LIYCY3x0.14</t>
  </si>
  <si>
    <t>CABLEx3SHIELD</t>
  </si>
  <si>
    <t>Cable 3x0.14mm2, shielded, price for 1m</t>
  </si>
  <si>
    <t>LiYCY3x0.14</t>
  </si>
  <si>
    <t>20002</t>
  </si>
  <si>
    <t>LIYCY3x0.25</t>
  </si>
  <si>
    <t>CABLEx4</t>
  </si>
  <si>
    <t>Cable 3x0.25mm2, shielded, price for 1m</t>
  </si>
  <si>
    <t>LIYCY6x0.25</t>
  </si>
  <si>
    <t>CABLEx7</t>
  </si>
  <si>
    <t>Cable 6x0.25mm2, shielded, price for 1m</t>
  </si>
  <si>
    <t>LIYY2x0.34</t>
  </si>
  <si>
    <t>CABLEx2</t>
  </si>
  <si>
    <t>Cable 2x0.34mm2, non-shielded</t>
  </si>
  <si>
    <t>LIYY3x1.5</t>
  </si>
  <si>
    <t>Cable 3x1.5mm2, non-shielded</t>
  </si>
  <si>
    <t>LIYY4x0.34</t>
  </si>
  <si>
    <t>Cable 4x0.34mm2, non-shielded, price for 1m</t>
  </si>
  <si>
    <t>LIYY5x0.34</t>
  </si>
  <si>
    <t>Cable 5x0.34mm2, non-shielded, price for 1m</t>
  </si>
  <si>
    <t>LIYY7x0.34</t>
  </si>
  <si>
    <t>Cable 7x0.34, non-shielded, price for 1m</t>
  </si>
  <si>
    <t>SAC-4P-1,5-PUR/M12FS</t>
  </si>
  <si>
    <t>SAC-4P-1,5</t>
  </si>
  <si>
    <t>cable female, 4 pins, 1.5m length</t>
  </si>
  <si>
    <t>TLWY2x0.22</t>
  </si>
  <si>
    <t>http://www.mrq-ml.com/Parts/Cable/Technokabel_tlwy.pdf</t>
  </si>
  <si>
    <t>cable 2x0.22mm2, flat,</t>
  </si>
  <si>
    <t>5.2.130</t>
  </si>
  <si>
    <t>TLWY6x0.22</t>
  </si>
  <si>
    <t>TLWY2x0.35</t>
  </si>
  <si>
    <t>cable 2x0.35mm2, flat,</t>
  </si>
  <si>
    <t>TLWY3x0.22</t>
  </si>
  <si>
    <t>cable 3x0.22mm2, flat,</t>
  </si>
  <si>
    <t>TLWY3x0.35</t>
  </si>
  <si>
    <t>cable 3x0.35mm2, flat,</t>
  </si>
  <si>
    <t>TLWY4x0.22</t>
  </si>
  <si>
    <t>cable 4x0.22mm2, flat</t>
  </si>
  <si>
    <t>TLWY5x0.22</t>
  </si>
  <si>
    <t>cable 5x0.22mm2, flat,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</si>
</sst>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dd\-mm\-yyyy"/>
    <numFmt numFmtId="166" formatCode="#,##0.0000\ [$zł-415];[Red]\-#,##0.0000\ [$zł-415]"/>
    <numFmt numFmtId="167" formatCode="d/mm/yyyy"/>
    <numFmt numFmtId="168" formatCode="d\-mm\-yyyy"/>
    <numFmt numFmtId="169" formatCode="#,##0.00\ [$zł-415];[Red]\-#,##0.00\ [$zł-415]"/>
    <numFmt numFmtId="170" formatCode="#,##0.00\ [$€-407];[Red]\-#,##0.00\ [$€-407]"/>
    <numFmt numFmtId="171" formatCode="0.00000"/>
  </numFmts>
  <fonts count="7"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color indexed="12"/>
      <name val="Arial"/>
      <family val="2"/>
      <charset val="238"/>
    </font>
    <font>
      <sz val="8"/>
      <color indexed="8"/>
      <name val="Arial"/>
      <family val="2"/>
      <charset val="238"/>
    </font>
    <font>
      <i/>
      <sz val="8"/>
      <color indexed="8"/>
      <name val="Arial"/>
      <family val="2"/>
      <charset val="238"/>
    </font>
    <font>
      <sz val="8"/>
      <name val="Arial-BoldMT"/>
      <charset val="238"/>
    </font>
    <font>
      <sz val="8"/>
      <color indexed="63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49" fontId="3" fillId="0" borderId="0" xfId="0" applyNumberFormat="1" applyFont="1"/>
    <xf numFmtId="0" fontId="3" fillId="0" borderId="0" xfId="0" applyFont="1"/>
    <xf numFmtId="0" fontId="1" fillId="0" borderId="1" xfId="0" applyNumberFormat="1" applyFont="1" applyBorder="1" applyAlignment="1"/>
    <xf numFmtId="170" fontId="1" fillId="0" borderId="0" xfId="0" applyNumberFormat="1" applyFont="1"/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171" fontId="1" fillId="0" borderId="0" xfId="0" applyNumberFormat="1" applyFont="1"/>
    <xf numFmtId="0" fontId="0" fillId="0" borderId="0" xfId="0" applyFont="1"/>
    <xf numFmtId="49" fontId="6" fillId="0" borderId="0" xfId="0" applyNumberFormat="1" applyFo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31F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CTR@If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rq-ml.com/Parts/Cable/Technokabel_tlwy.pdf" TargetMode="External"/><Relationship Id="rId3" Type="http://schemas.openxmlformats.org/officeDocument/2006/relationships/hyperlink" Target="http://www.mrq-ml.com/Parts/Cable/apColorflexCY_en.pdf" TargetMode="External"/><Relationship Id="rId7" Type="http://schemas.openxmlformats.org/officeDocument/2006/relationships/hyperlink" Target="http://www.mrq-ml.com/Parts/Cable/Technokabel_tlwy.pdf" TargetMode="External"/><Relationship Id="rId2" Type="http://schemas.openxmlformats.org/officeDocument/2006/relationships/hyperlink" Target="http://www.mrq-ml.com/Parts/Electromechanical/Belden_9538.pdf" TargetMode="External"/><Relationship Id="rId1" Type="http://schemas.openxmlformats.org/officeDocument/2006/relationships/hyperlink" Target="http://www.mrq-ml.com/Parts/Electromechanical/Belden_9534.pdf" TargetMode="External"/><Relationship Id="rId6" Type="http://schemas.openxmlformats.org/officeDocument/2006/relationships/hyperlink" Target="http://www.mrq-ml.com/Parts/Cable/Technokabel_tlwy.pdf" TargetMode="External"/><Relationship Id="rId5" Type="http://schemas.openxmlformats.org/officeDocument/2006/relationships/hyperlink" Target="http://www.mrq-ml.com/Parts/Cable/Technokabel_tlwy.pdf" TargetMode="External"/><Relationship Id="rId4" Type="http://schemas.openxmlformats.org/officeDocument/2006/relationships/hyperlink" Target="http://www.mrq-ml.com/Parts/Cable/Technokabel_tlwy.pdf" TargetMode="External"/><Relationship Id="rId9" Type="http://schemas.openxmlformats.org/officeDocument/2006/relationships/hyperlink" Target="http://www.mrq-ml.com/Parts/Cable/Technokabel_tlwy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eltashop.pl/p/198/518/wtyczki-t-connector-chropowate-akcesoria-akumulatory-i-ladowarki.html" TargetMode="External"/><Relationship Id="rId1" Type="http://schemas.openxmlformats.org/officeDocument/2006/relationships/hyperlink" Target="http://deltashop.pl/p/198/518/wtyczki-t-connector-chropowate-akcesoria-akumulatory-i-ladowar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nocentswitch.c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zoomScale="90" zoomScaleNormal="90" workbookViewId="0">
      <pane xSplit="1" ySplit="1" topLeftCell="B25" activePane="bottomRight" state="frozen"/>
      <selection pane="topRight" activeCell="B1" sqref="B1"/>
      <selection pane="bottomLeft" activeCell="A25" sqref="A25"/>
      <selection pane="bottomRight" activeCell="P28" sqref="P28"/>
    </sheetView>
  </sheetViews>
  <sheetFormatPr defaultColWidth="11.5703125" defaultRowHeight="11.25"/>
  <cols>
    <col min="1" max="2" width="11.5703125" style="1"/>
    <col min="3" max="5" width="11.5703125" style="2"/>
    <col min="6" max="11" width="11.5703125" style="1"/>
    <col min="12" max="12" width="11.5703125" style="2"/>
    <col min="13" max="14" width="11.5703125" style="1"/>
    <col min="15" max="15" width="11.5703125" style="3"/>
    <col min="16" max="16" width="11.5703125" style="1"/>
    <col min="17" max="17" width="11.5703125" style="4"/>
    <col min="18" max="16384" width="11.5703125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5" t="s">
        <v>15</v>
      </c>
      <c r="Q1" s="4" t="s">
        <v>16</v>
      </c>
    </row>
    <row r="2" spans="1:17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/>
      <c r="I2" s="2"/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3">
        <v>0.35</v>
      </c>
      <c r="P2" s="5" t="s">
        <v>29</v>
      </c>
      <c r="Q2" s="4">
        <v>42824</v>
      </c>
    </row>
    <row r="3" spans="1:17">
      <c r="A3" s="2" t="s">
        <v>30</v>
      </c>
      <c r="B3" s="2" t="s">
        <v>31</v>
      </c>
      <c r="C3" s="2" t="s">
        <v>32</v>
      </c>
      <c r="D3" s="2" t="s">
        <v>33</v>
      </c>
      <c r="E3" s="2" t="s">
        <v>21</v>
      </c>
      <c r="F3" s="2" t="s">
        <v>22</v>
      </c>
      <c r="G3" s="2" t="s">
        <v>34</v>
      </c>
      <c r="H3" s="2"/>
      <c r="I3" s="2"/>
      <c r="J3" s="2" t="s">
        <v>35</v>
      </c>
      <c r="K3" s="2" t="s">
        <v>25</v>
      </c>
      <c r="L3" s="2" t="s">
        <v>31</v>
      </c>
      <c r="M3" s="2" t="s">
        <v>36</v>
      </c>
      <c r="N3" s="2" t="s">
        <v>31</v>
      </c>
      <c r="O3" s="3">
        <v>1.69</v>
      </c>
      <c r="P3" s="5" t="s">
        <v>29</v>
      </c>
      <c r="Q3" s="4">
        <v>41933</v>
      </c>
    </row>
    <row r="4" spans="1:17">
      <c r="A4" s="2" t="s">
        <v>30</v>
      </c>
      <c r="B4" s="2" t="s">
        <v>37</v>
      </c>
      <c r="C4" s="2" t="s">
        <v>38</v>
      </c>
      <c r="D4" s="2" t="s">
        <v>33</v>
      </c>
      <c r="E4" s="2" t="s">
        <v>21</v>
      </c>
      <c r="F4" s="2" t="s">
        <v>22</v>
      </c>
      <c r="G4" s="2" t="s">
        <v>39</v>
      </c>
      <c r="H4" s="2"/>
      <c r="I4" s="2"/>
      <c r="J4" s="2" t="s">
        <v>40</v>
      </c>
      <c r="K4" s="2" t="s">
        <v>25</v>
      </c>
      <c r="L4" s="2" t="s">
        <v>37</v>
      </c>
      <c r="M4" s="2" t="s">
        <v>27</v>
      </c>
      <c r="N4" s="2" t="s">
        <v>41</v>
      </c>
      <c r="O4" s="3">
        <v>0.79</v>
      </c>
      <c r="P4" s="5" t="s">
        <v>29</v>
      </c>
      <c r="Q4" s="4">
        <v>40692</v>
      </c>
    </row>
    <row r="5" spans="1:17">
      <c r="A5" s="2" t="s">
        <v>42</v>
      </c>
      <c r="B5" s="2" t="s">
        <v>43</v>
      </c>
      <c r="C5" s="2" t="s">
        <v>44</v>
      </c>
      <c r="D5" s="2" t="s">
        <v>45</v>
      </c>
      <c r="E5" s="2" t="s">
        <v>21</v>
      </c>
      <c r="F5" s="2" t="s">
        <v>22</v>
      </c>
      <c r="G5" s="2" t="s">
        <v>34</v>
      </c>
      <c r="H5" s="2"/>
      <c r="I5" s="2"/>
      <c r="J5" s="2" t="s">
        <v>46</v>
      </c>
      <c r="K5" s="2" t="s">
        <v>25</v>
      </c>
      <c r="L5" s="2" t="s">
        <v>47</v>
      </c>
      <c r="M5" s="2" t="s">
        <v>27</v>
      </c>
      <c r="N5" s="2" t="s">
        <v>48</v>
      </c>
      <c r="O5" s="3">
        <v>1.35</v>
      </c>
      <c r="P5" s="5" t="s">
        <v>29</v>
      </c>
      <c r="Q5" s="4">
        <v>42930</v>
      </c>
    </row>
    <row r="6" spans="1:17">
      <c r="A6" s="2" t="s">
        <v>42</v>
      </c>
      <c r="B6" s="2" t="s">
        <v>49</v>
      </c>
      <c r="C6" s="2" t="s">
        <v>44</v>
      </c>
      <c r="D6" s="2" t="s">
        <v>45</v>
      </c>
      <c r="E6" s="2" t="s">
        <v>21</v>
      </c>
      <c r="F6" s="2" t="s">
        <v>22</v>
      </c>
      <c r="G6" s="2" t="s">
        <v>34</v>
      </c>
      <c r="H6" s="2"/>
      <c r="I6" s="2"/>
      <c r="J6" s="2" t="s">
        <v>46</v>
      </c>
      <c r="K6" s="2" t="s">
        <v>25</v>
      </c>
      <c r="L6" s="2" t="s">
        <v>49</v>
      </c>
      <c r="M6" s="2" t="s">
        <v>36</v>
      </c>
      <c r="N6" s="2" t="s">
        <v>49</v>
      </c>
      <c r="O6" s="3">
        <v>0.96</v>
      </c>
      <c r="P6" s="5" t="s">
        <v>29</v>
      </c>
      <c r="Q6" s="4">
        <v>41444</v>
      </c>
    </row>
    <row r="7" spans="1:17">
      <c r="A7" s="1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/>
      <c r="J7" s="2" t="s">
        <v>58</v>
      </c>
      <c r="K7" s="1" t="s">
        <v>25</v>
      </c>
      <c r="L7" s="2" t="s">
        <v>51</v>
      </c>
      <c r="M7" s="1" t="s">
        <v>59</v>
      </c>
      <c r="N7" s="2" t="s">
        <v>51</v>
      </c>
      <c r="O7" s="3">
        <v>0.03</v>
      </c>
      <c r="P7" s="1" t="s">
        <v>29</v>
      </c>
      <c r="Q7" s="4">
        <v>42814</v>
      </c>
    </row>
    <row r="8" spans="1:17">
      <c r="A8" s="2" t="s">
        <v>50</v>
      </c>
      <c r="B8" s="2" t="s">
        <v>60</v>
      </c>
      <c r="C8" s="2" t="s">
        <v>61</v>
      </c>
      <c r="D8" s="2" t="s">
        <v>53</v>
      </c>
      <c r="E8" s="2" t="s">
        <v>54</v>
      </c>
      <c r="F8" s="2" t="s">
        <v>55</v>
      </c>
      <c r="G8" s="2" t="s">
        <v>61</v>
      </c>
      <c r="H8" s="2" t="s">
        <v>62</v>
      </c>
      <c r="I8" s="2" t="s">
        <v>57</v>
      </c>
      <c r="J8" s="2" t="s">
        <v>63</v>
      </c>
      <c r="K8" s="2" t="s">
        <v>25</v>
      </c>
      <c r="L8" s="2" t="s">
        <v>60</v>
      </c>
      <c r="M8" s="2" t="s">
        <v>59</v>
      </c>
      <c r="N8" s="2" t="s">
        <v>60</v>
      </c>
      <c r="O8" s="3">
        <v>0.04</v>
      </c>
      <c r="P8" s="5" t="s">
        <v>29</v>
      </c>
      <c r="Q8" s="4">
        <v>42870</v>
      </c>
    </row>
    <row r="9" spans="1:17">
      <c r="A9" s="2" t="s">
        <v>50</v>
      </c>
      <c r="B9" s="2" t="s">
        <v>64</v>
      </c>
      <c r="C9" s="2" t="s">
        <v>65</v>
      </c>
      <c r="D9" s="2" t="s">
        <v>53</v>
      </c>
      <c r="E9" s="2" t="s">
        <v>54</v>
      </c>
      <c r="F9" s="2" t="s">
        <v>55</v>
      </c>
      <c r="G9" s="2" t="s">
        <v>66</v>
      </c>
      <c r="H9" s="2" t="s">
        <v>62</v>
      </c>
      <c r="I9" s="2"/>
      <c r="J9" s="2" t="s">
        <v>67</v>
      </c>
      <c r="K9" s="2" t="s">
        <v>25</v>
      </c>
      <c r="L9" s="2" t="s">
        <v>64</v>
      </c>
      <c r="M9" s="2" t="s">
        <v>59</v>
      </c>
      <c r="N9" s="2" t="s">
        <v>64</v>
      </c>
      <c r="O9" s="3">
        <v>4.4999999999999998E-2</v>
      </c>
      <c r="P9" s="5" t="s">
        <v>29</v>
      </c>
      <c r="Q9" s="4">
        <v>41443</v>
      </c>
    </row>
    <row r="10" spans="1:17">
      <c r="A10" s="2" t="s">
        <v>50</v>
      </c>
      <c r="B10" s="2" t="s">
        <v>68</v>
      </c>
      <c r="C10" s="2" t="s">
        <v>69</v>
      </c>
      <c r="D10" s="2" t="s">
        <v>53</v>
      </c>
      <c r="E10" s="2" t="s">
        <v>54</v>
      </c>
      <c r="F10" s="2" t="s">
        <v>55</v>
      </c>
      <c r="G10" s="2" t="s">
        <v>69</v>
      </c>
      <c r="H10" s="2"/>
      <c r="I10" s="2"/>
      <c r="J10" s="2" t="s">
        <v>70</v>
      </c>
      <c r="K10" s="2" t="s">
        <v>25</v>
      </c>
      <c r="L10" s="2" t="s">
        <v>68</v>
      </c>
      <c r="M10" s="2" t="s">
        <v>71</v>
      </c>
      <c r="N10" s="2" t="s">
        <v>68</v>
      </c>
      <c r="O10" s="3">
        <v>0.27912000000000003</v>
      </c>
      <c r="P10" s="5" t="s">
        <v>29</v>
      </c>
      <c r="Q10" s="4">
        <v>42556</v>
      </c>
    </row>
    <row r="11" spans="1:17">
      <c r="A11" s="1" t="s">
        <v>72</v>
      </c>
      <c r="B11" s="2" t="s">
        <v>73</v>
      </c>
      <c r="C11" s="2" t="s">
        <v>52</v>
      </c>
      <c r="D11" s="2" t="s">
        <v>53</v>
      </c>
      <c r="E11" s="2" t="s">
        <v>74</v>
      </c>
      <c r="F11" s="2" t="s">
        <v>55</v>
      </c>
      <c r="G11" s="2" t="s">
        <v>56</v>
      </c>
      <c r="H11" s="2" t="s">
        <v>57</v>
      </c>
      <c r="I11" s="2"/>
      <c r="J11" s="2" t="s">
        <v>75</v>
      </c>
      <c r="K11" s="2" t="s">
        <v>25</v>
      </c>
      <c r="L11" s="2" t="s">
        <v>73</v>
      </c>
      <c r="M11" s="2" t="s">
        <v>59</v>
      </c>
      <c r="N11" s="2" t="s">
        <v>73</v>
      </c>
      <c r="O11" s="3">
        <v>2.5320000000000002E-2</v>
      </c>
      <c r="P11" s="5" t="s">
        <v>29</v>
      </c>
      <c r="Q11" s="4">
        <v>42600</v>
      </c>
    </row>
    <row r="12" spans="1:17">
      <c r="A12" s="1" t="s">
        <v>72</v>
      </c>
      <c r="B12" s="2" t="s">
        <v>76</v>
      </c>
      <c r="C12" s="2" t="s">
        <v>61</v>
      </c>
      <c r="D12" s="2" t="s">
        <v>53</v>
      </c>
      <c r="E12" s="2" t="s">
        <v>74</v>
      </c>
      <c r="F12" s="2" t="s">
        <v>55</v>
      </c>
      <c r="G12" s="2" t="s">
        <v>61</v>
      </c>
      <c r="H12" s="2" t="s">
        <v>62</v>
      </c>
      <c r="I12" s="2" t="s">
        <v>57</v>
      </c>
      <c r="J12" s="2" t="s">
        <v>77</v>
      </c>
      <c r="K12" s="2" t="s">
        <v>25</v>
      </c>
      <c r="L12" s="2" t="s">
        <v>76</v>
      </c>
      <c r="M12" s="2" t="s">
        <v>59</v>
      </c>
      <c r="N12" s="2" t="s">
        <v>76</v>
      </c>
      <c r="O12" s="3">
        <v>0.04</v>
      </c>
      <c r="P12" s="5" t="s">
        <v>29</v>
      </c>
      <c r="Q12" s="4">
        <v>42814</v>
      </c>
    </row>
    <row r="13" spans="1:17">
      <c r="A13" s="1" t="s">
        <v>78</v>
      </c>
      <c r="B13" s="2" t="s">
        <v>79</v>
      </c>
      <c r="C13" s="2" t="s">
        <v>80</v>
      </c>
      <c r="D13" s="2" t="s">
        <v>81</v>
      </c>
      <c r="E13" s="2" t="s">
        <v>21</v>
      </c>
      <c r="F13" s="2" t="s">
        <v>22</v>
      </c>
      <c r="G13" s="2" t="s">
        <v>82</v>
      </c>
      <c r="H13" s="2" t="s">
        <v>83</v>
      </c>
      <c r="I13" s="2"/>
      <c r="J13" s="2" t="s">
        <v>84</v>
      </c>
      <c r="K13" s="2" t="s">
        <v>25</v>
      </c>
      <c r="L13" s="2" t="s">
        <v>79</v>
      </c>
      <c r="M13" s="2" t="s">
        <v>85</v>
      </c>
      <c r="N13" s="2" t="s">
        <v>79</v>
      </c>
      <c r="O13" s="3">
        <v>0.12</v>
      </c>
      <c r="P13" s="5" t="s">
        <v>29</v>
      </c>
      <c r="Q13" s="4">
        <v>40571</v>
      </c>
    </row>
    <row r="14" spans="1:17">
      <c r="A14" s="2" t="s">
        <v>78</v>
      </c>
      <c r="B14" s="2" t="s">
        <v>86</v>
      </c>
      <c r="C14" s="2" t="s">
        <v>87</v>
      </c>
      <c r="D14" s="2" t="s">
        <v>81</v>
      </c>
      <c r="E14" s="2" t="s">
        <v>54</v>
      </c>
      <c r="F14" s="2" t="s">
        <v>22</v>
      </c>
      <c r="G14" s="2" t="s">
        <v>87</v>
      </c>
      <c r="H14" s="2"/>
      <c r="I14" s="2"/>
      <c r="J14" s="2" t="s">
        <v>88</v>
      </c>
      <c r="K14" s="2" t="s">
        <v>25</v>
      </c>
      <c r="L14" s="2" t="s">
        <v>86</v>
      </c>
      <c r="M14" s="2" t="s">
        <v>89</v>
      </c>
      <c r="N14" s="2" t="s">
        <v>86</v>
      </c>
      <c r="O14" s="3">
        <v>2.4</v>
      </c>
      <c r="P14" s="5" t="s">
        <v>29</v>
      </c>
      <c r="Q14" s="4">
        <v>42895</v>
      </c>
    </row>
    <row r="15" spans="1:17">
      <c r="A15" s="2" t="s">
        <v>90</v>
      </c>
      <c r="B15" s="2" t="s">
        <v>91</v>
      </c>
      <c r="C15" s="2" t="s">
        <v>92</v>
      </c>
      <c r="D15" s="2" t="s">
        <v>33</v>
      </c>
      <c r="E15" s="2" t="s">
        <v>21</v>
      </c>
      <c r="F15" s="2" t="s">
        <v>22</v>
      </c>
      <c r="G15" s="2" t="s">
        <v>92</v>
      </c>
      <c r="H15" s="2"/>
      <c r="I15" s="2"/>
      <c r="J15" s="2" t="s">
        <v>93</v>
      </c>
      <c r="K15" s="2" t="s">
        <v>25</v>
      </c>
      <c r="L15" s="2" t="s">
        <v>91</v>
      </c>
      <c r="M15" s="2" t="s">
        <v>85</v>
      </c>
      <c r="N15" s="2" t="s">
        <v>91</v>
      </c>
      <c r="O15" s="3">
        <v>0.24</v>
      </c>
      <c r="P15" s="5" t="s">
        <v>29</v>
      </c>
      <c r="Q15" s="4">
        <v>41559</v>
      </c>
    </row>
    <row r="16" spans="1:17">
      <c r="A16" s="1" t="s">
        <v>94</v>
      </c>
      <c r="B16" s="2" t="s">
        <v>95</v>
      </c>
      <c r="C16" s="2" t="s">
        <v>92</v>
      </c>
      <c r="D16" s="2" t="s">
        <v>45</v>
      </c>
      <c r="E16" s="2" t="s">
        <v>21</v>
      </c>
      <c r="F16" s="2" t="s">
        <v>22</v>
      </c>
      <c r="G16" s="2" t="s">
        <v>92</v>
      </c>
      <c r="H16" s="2"/>
      <c r="I16" s="2"/>
      <c r="J16" s="2" t="s">
        <v>96</v>
      </c>
      <c r="K16" s="1" t="s">
        <v>25</v>
      </c>
      <c r="L16" s="2" t="s">
        <v>95</v>
      </c>
      <c r="M16" s="1" t="s">
        <v>36</v>
      </c>
      <c r="N16" s="2" t="s">
        <v>95</v>
      </c>
      <c r="O16" s="3">
        <v>0.16</v>
      </c>
      <c r="P16" s="1" t="s">
        <v>29</v>
      </c>
      <c r="Q16" s="4">
        <v>42919</v>
      </c>
    </row>
    <row r="17" spans="1:17">
      <c r="A17" s="2" t="s">
        <v>97</v>
      </c>
      <c r="B17" s="2" t="s">
        <v>98</v>
      </c>
      <c r="C17" s="2" t="s">
        <v>99</v>
      </c>
      <c r="D17" s="2" t="s">
        <v>100</v>
      </c>
      <c r="E17" s="2" t="s">
        <v>21</v>
      </c>
      <c r="F17" s="2" t="s">
        <v>22</v>
      </c>
      <c r="G17" s="2" t="s">
        <v>99</v>
      </c>
      <c r="H17" s="2"/>
      <c r="I17" s="2"/>
      <c r="J17" s="2" t="s">
        <v>101</v>
      </c>
      <c r="K17" s="2" t="s">
        <v>102</v>
      </c>
      <c r="L17" s="2" t="s">
        <v>103</v>
      </c>
      <c r="M17" s="2" t="s">
        <v>104</v>
      </c>
      <c r="N17" s="2" t="s">
        <v>98</v>
      </c>
      <c r="O17" s="3">
        <v>1.98</v>
      </c>
      <c r="P17" s="5" t="s">
        <v>29</v>
      </c>
      <c r="Q17" s="4">
        <v>42373</v>
      </c>
    </row>
    <row r="18" spans="1:17">
      <c r="A18" s="2" t="s">
        <v>97</v>
      </c>
      <c r="B18" s="2" t="s">
        <v>105</v>
      </c>
      <c r="C18" s="2" t="s">
        <v>106</v>
      </c>
      <c r="D18" s="2" t="s">
        <v>100</v>
      </c>
      <c r="E18" s="2" t="s">
        <v>21</v>
      </c>
      <c r="F18" s="2" t="s">
        <v>22</v>
      </c>
      <c r="G18" s="2" t="s">
        <v>107</v>
      </c>
      <c r="H18" s="2"/>
      <c r="I18" s="2"/>
      <c r="J18" s="2" t="s">
        <v>108</v>
      </c>
      <c r="K18" s="2" t="s">
        <v>25</v>
      </c>
      <c r="L18" s="2" t="s">
        <v>105</v>
      </c>
      <c r="M18" s="2" t="s">
        <v>85</v>
      </c>
      <c r="N18" s="2" t="s">
        <v>105</v>
      </c>
      <c r="O18" s="3">
        <v>0.34</v>
      </c>
      <c r="P18" s="5" t="s">
        <v>29</v>
      </c>
      <c r="Q18" s="4">
        <v>42606</v>
      </c>
    </row>
    <row r="19" spans="1:17">
      <c r="A19" s="1" t="s">
        <v>109</v>
      </c>
      <c r="B19" s="2" t="s">
        <v>110</v>
      </c>
      <c r="C19" s="2" t="s">
        <v>111</v>
      </c>
      <c r="D19" s="2" t="s">
        <v>112</v>
      </c>
      <c r="E19" s="2" t="s">
        <v>21</v>
      </c>
      <c r="F19" s="2" t="s">
        <v>55</v>
      </c>
      <c r="G19" s="2" t="s">
        <v>111</v>
      </c>
      <c r="H19" s="2"/>
      <c r="I19" s="2"/>
      <c r="J19" s="2" t="s">
        <v>113</v>
      </c>
      <c r="K19" s="1" t="s">
        <v>25</v>
      </c>
      <c r="L19" s="2" t="s">
        <v>110</v>
      </c>
      <c r="M19" s="1" t="s">
        <v>114</v>
      </c>
      <c r="N19" s="2" t="s">
        <v>110</v>
      </c>
      <c r="O19" s="3">
        <v>0.53</v>
      </c>
      <c r="P19" s="1" t="s">
        <v>29</v>
      </c>
      <c r="Q19" s="4">
        <v>42131</v>
      </c>
    </row>
    <row r="20" spans="1:17">
      <c r="A20" s="1" t="s">
        <v>115</v>
      </c>
      <c r="B20" s="2" t="s">
        <v>116</v>
      </c>
      <c r="C20" s="2" t="s">
        <v>117</v>
      </c>
      <c r="D20" s="2" t="s">
        <v>118</v>
      </c>
      <c r="E20" s="2" t="s">
        <v>54</v>
      </c>
      <c r="F20" s="2" t="s">
        <v>55</v>
      </c>
      <c r="G20" s="2" t="s">
        <v>117</v>
      </c>
      <c r="H20" s="2"/>
      <c r="I20" s="2"/>
      <c r="J20" s="2" t="s">
        <v>119</v>
      </c>
      <c r="K20" s="1" t="s">
        <v>25</v>
      </c>
      <c r="L20" s="2" t="s">
        <v>120</v>
      </c>
      <c r="M20" s="1" t="s">
        <v>121</v>
      </c>
      <c r="N20" s="2" t="s">
        <v>116</v>
      </c>
      <c r="O20" s="3">
        <v>0.62481000000000009</v>
      </c>
      <c r="P20" s="1" t="s">
        <v>29</v>
      </c>
      <c r="Q20" s="4">
        <v>42593</v>
      </c>
    </row>
    <row r="21" spans="1:17">
      <c r="A21" s="2" t="s">
        <v>122</v>
      </c>
      <c r="B21" s="2" t="s">
        <v>123</v>
      </c>
      <c r="C21" s="2" t="s">
        <v>52</v>
      </c>
      <c r="D21" s="2" t="s">
        <v>124</v>
      </c>
      <c r="E21" s="2" t="s">
        <v>54</v>
      </c>
      <c r="F21" s="2" t="s">
        <v>55</v>
      </c>
      <c r="G21" s="2" t="s">
        <v>56</v>
      </c>
      <c r="H21" s="2" t="s">
        <v>57</v>
      </c>
      <c r="I21" s="2"/>
      <c r="J21" s="2" t="s">
        <v>125</v>
      </c>
      <c r="K21" s="2" t="s">
        <v>25</v>
      </c>
      <c r="L21" s="2" t="s">
        <v>123</v>
      </c>
      <c r="M21" s="2" t="s">
        <v>89</v>
      </c>
      <c r="N21" s="2" t="s">
        <v>123</v>
      </c>
      <c r="O21" s="3">
        <v>0.03</v>
      </c>
      <c r="P21" s="5" t="s">
        <v>29</v>
      </c>
      <c r="Q21" s="4">
        <v>43003</v>
      </c>
    </row>
    <row r="22" spans="1:17">
      <c r="A22" s="2" t="s">
        <v>122</v>
      </c>
      <c r="B22" s="2" t="s">
        <v>126</v>
      </c>
      <c r="C22" s="2" t="s">
        <v>61</v>
      </c>
      <c r="D22" s="2" t="s">
        <v>53</v>
      </c>
      <c r="E22" s="2" t="s">
        <v>54</v>
      </c>
      <c r="F22" s="2" t="s">
        <v>55</v>
      </c>
      <c r="G22" s="2" t="s">
        <v>61</v>
      </c>
      <c r="H22" s="2" t="s">
        <v>62</v>
      </c>
      <c r="I22" s="2" t="s">
        <v>57</v>
      </c>
      <c r="J22" s="2" t="s">
        <v>127</v>
      </c>
      <c r="K22" s="2" t="s">
        <v>25</v>
      </c>
      <c r="L22" s="2" t="s">
        <v>126</v>
      </c>
      <c r="M22" s="2" t="s">
        <v>59</v>
      </c>
      <c r="N22" s="2" t="s">
        <v>126</v>
      </c>
      <c r="O22" s="3">
        <v>0.04</v>
      </c>
      <c r="P22" s="5" t="s">
        <v>29</v>
      </c>
      <c r="Q22" s="4">
        <v>42814</v>
      </c>
    </row>
    <row r="23" spans="1:17">
      <c r="A23" s="1" t="s">
        <v>128</v>
      </c>
      <c r="B23" s="2" t="s">
        <v>129</v>
      </c>
      <c r="C23" s="2" t="s">
        <v>52</v>
      </c>
      <c r="D23" s="2" t="s">
        <v>53</v>
      </c>
      <c r="E23" s="2" t="s">
        <v>74</v>
      </c>
      <c r="F23" s="2" t="s">
        <v>55</v>
      </c>
      <c r="G23" s="2" t="s">
        <v>56</v>
      </c>
      <c r="H23" s="2" t="s">
        <v>57</v>
      </c>
      <c r="I23" s="2"/>
      <c r="J23" s="2" t="s">
        <v>130</v>
      </c>
      <c r="K23" s="2" t="s">
        <v>25</v>
      </c>
      <c r="L23" s="2" t="s">
        <v>131</v>
      </c>
      <c r="M23" s="2" t="s">
        <v>132</v>
      </c>
      <c r="N23" s="2" t="s">
        <v>129</v>
      </c>
      <c r="O23" s="3">
        <v>2.6000000000000002E-2</v>
      </c>
      <c r="P23" s="5" t="s">
        <v>29</v>
      </c>
      <c r="Q23" s="4">
        <v>41806</v>
      </c>
    </row>
    <row r="24" spans="1:17">
      <c r="A24" s="2" t="s">
        <v>128</v>
      </c>
      <c r="B24" s="2" t="s">
        <v>133</v>
      </c>
      <c r="C24" s="2" t="s">
        <v>61</v>
      </c>
      <c r="D24" s="2" t="s">
        <v>53</v>
      </c>
      <c r="E24" s="2" t="s">
        <v>74</v>
      </c>
      <c r="F24" s="2" t="s">
        <v>55</v>
      </c>
      <c r="G24" s="2" t="s">
        <v>61</v>
      </c>
      <c r="H24" s="2" t="s">
        <v>62</v>
      </c>
      <c r="I24" s="2" t="s">
        <v>57</v>
      </c>
      <c r="J24" s="2" t="s">
        <v>134</v>
      </c>
      <c r="K24" s="2" t="s">
        <v>25</v>
      </c>
      <c r="L24" s="2" t="s">
        <v>135</v>
      </c>
      <c r="M24" s="2" t="s">
        <v>59</v>
      </c>
      <c r="N24" s="2" t="s">
        <v>135</v>
      </c>
      <c r="O24" s="3">
        <v>0.04</v>
      </c>
      <c r="P24" s="5" t="s">
        <v>29</v>
      </c>
      <c r="Q24" s="4">
        <v>42895</v>
      </c>
    </row>
    <row r="25" spans="1:17">
      <c r="A25" s="2" t="s">
        <v>136</v>
      </c>
      <c r="B25" s="2" t="s">
        <v>137</v>
      </c>
      <c r="C25" s="2" t="s">
        <v>52</v>
      </c>
      <c r="D25" s="2" t="s">
        <v>20</v>
      </c>
      <c r="E25" s="2" t="s">
        <v>21</v>
      </c>
      <c r="F25" s="2" t="s">
        <v>55</v>
      </c>
      <c r="G25" s="2" t="s">
        <v>56</v>
      </c>
      <c r="H25" s="2" t="s">
        <v>57</v>
      </c>
      <c r="I25" s="2"/>
      <c r="J25" s="2" t="s">
        <v>138</v>
      </c>
      <c r="K25" s="2" t="s">
        <v>25</v>
      </c>
      <c r="L25" s="2" t="s">
        <v>137</v>
      </c>
      <c r="M25" s="2" t="s">
        <v>89</v>
      </c>
      <c r="N25" s="2" t="s">
        <v>137</v>
      </c>
      <c r="O25" s="3">
        <v>0.27954000000000001</v>
      </c>
      <c r="P25" s="5" t="s">
        <v>29</v>
      </c>
      <c r="Q25" s="4">
        <v>42465</v>
      </c>
    </row>
    <row r="26" spans="1:17">
      <c r="A26" s="1" t="s">
        <v>136</v>
      </c>
      <c r="B26" s="2" t="s">
        <v>139</v>
      </c>
      <c r="C26" s="2" t="s">
        <v>61</v>
      </c>
      <c r="D26" s="2" t="s">
        <v>20</v>
      </c>
      <c r="E26" s="2" t="s">
        <v>54</v>
      </c>
      <c r="F26" s="2" t="s">
        <v>55</v>
      </c>
      <c r="G26" s="2" t="s">
        <v>61</v>
      </c>
      <c r="H26" s="2" t="s">
        <v>62</v>
      </c>
      <c r="I26" s="2" t="s">
        <v>57</v>
      </c>
      <c r="J26" s="2" t="s">
        <v>140</v>
      </c>
      <c r="K26" s="1" t="s">
        <v>25</v>
      </c>
      <c r="L26" s="2" t="s">
        <v>139</v>
      </c>
      <c r="M26" s="1" t="s">
        <v>89</v>
      </c>
      <c r="N26" s="2" t="s">
        <v>139</v>
      </c>
      <c r="O26" s="3">
        <v>0.21</v>
      </c>
      <c r="P26" s="1" t="s">
        <v>29</v>
      </c>
      <c r="Q26" s="4">
        <v>42814</v>
      </c>
    </row>
    <row r="27" spans="1:17">
      <c r="A27" s="2" t="s">
        <v>141</v>
      </c>
      <c r="B27" s="2" t="s">
        <v>142</v>
      </c>
      <c r="C27" s="2" t="s">
        <v>65</v>
      </c>
      <c r="D27" s="2" t="s">
        <v>81</v>
      </c>
      <c r="E27" s="2" t="s">
        <v>54</v>
      </c>
      <c r="F27" s="2" t="s">
        <v>55</v>
      </c>
      <c r="G27" s="2" t="s">
        <v>66</v>
      </c>
      <c r="H27" s="2" t="s">
        <v>62</v>
      </c>
      <c r="I27" s="2"/>
      <c r="J27" s="2" t="s">
        <v>143</v>
      </c>
      <c r="K27" s="2" t="s">
        <v>25</v>
      </c>
      <c r="L27" s="2" t="s">
        <v>144</v>
      </c>
      <c r="M27" s="2" t="s">
        <v>71</v>
      </c>
      <c r="N27" s="2" t="s">
        <v>144</v>
      </c>
      <c r="O27" s="3">
        <v>0.32</v>
      </c>
      <c r="P27" s="5" t="s">
        <v>29</v>
      </c>
      <c r="Q27" s="4">
        <v>42919</v>
      </c>
    </row>
    <row r="28" spans="1:17">
      <c r="A28" s="1" t="s">
        <v>145</v>
      </c>
      <c r="B28" s="2" t="s">
        <v>146</v>
      </c>
      <c r="C28" s="2" t="s">
        <v>65</v>
      </c>
      <c r="D28" s="2" t="s">
        <v>33</v>
      </c>
      <c r="E28" s="2" t="s">
        <v>54</v>
      </c>
      <c r="F28" s="2" t="s">
        <v>55</v>
      </c>
      <c r="G28" s="2" t="s">
        <v>66</v>
      </c>
      <c r="H28" s="2" t="s">
        <v>147</v>
      </c>
      <c r="I28" s="2"/>
      <c r="J28" s="2" t="s">
        <v>148</v>
      </c>
      <c r="K28" s="1" t="s">
        <v>25</v>
      </c>
      <c r="L28" s="2" t="s">
        <v>146</v>
      </c>
      <c r="M28" s="1" t="s">
        <v>59</v>
      </c>
      <c r="N28" s="2" t="s">
        <v>146</v>
      </c>
      <c r="O28" s="3">
        <v>0.2</v>
      </c>
      <c r="P28" s="1" t="s">
        <v>29</v>
      </c>
      <c r="Q28" s="4">
        <v>43010</v>
      </c>
    </row>
    <row r="29" spans="1:17">
      <c r="A29" s="1" t="s">
        <v>145</v>
      </c>
      <c r="B29" s="2" t="s">
        <v>149</v>
      </c>
      <c r="C29" s="2" t="s">
        <v>150</v>
      </c>
      <c r="D29" s="2" t="s">
        <v>33</v>
      </c>
      <c r="E29" s="2" t="s">
        <v>54</v>
      </c>
      <c r="F29" s="2" t="s">
        <v>55</v>
      </c>
      <c r="G29" s="2" t="s">
        <v>150</v>
      </c>
      <c r="H29" s="2"/>
      <c r="I29" s="2"/>
      <c r="J29" s="2" t="s">
        <v>151</v>
      </c>
      <c r="K29" s="1" t="s">
        <v>25</v>
      </c>
      <c r="L29" s="2" t="s">
        <v>149</v>
      </c>
      <c r="M29" s="1" t="s">
        <v>59</v>
      </c>
      <c r="N29" s="2" t="s">
        <v>149</v>
      </c>
      <c r="O29" s="3">
        <v>0.34</v>
      </c>
      <c r="P29" s="1" t="s">
        <v>29</v>
      </c>
      <c r="Q29" s="4">
        <v>43003</v>
      </c>
    </row>
    <row r="30" spans="1:17">
      <c r="A30" s="1" t="s">
        <v>145</v>
      </c>
      <c r="B30" s="2" t="s">
        <v>152</v>
      </c>
      <c r="C30" s="2" t="s">
        <v>150</v>
      </c>
      <c r="D30" s="2" t="s">
        <v>33</v>
      </c>
      <c r="E30" s="2" t="s">
        <v>54</v>
      </c>
      <c r="F30" s="2" t="s">
        <v>55</v>
      </c>
      <c r="G30" s="2" t="s">
        <v>150</v>
      </c>
      <c r="H30" s="2"/>
      <c r="I30" s="2"/>
      <c r="J30" s="2" t="s">
        <v>153</v>
      </c>
      <c r="K30" s="1" t="s">
        <v>25</v>
      </c>
      <c r="L30" s="2" t="s">
        <v>152</v>
      </c>
      <c r="M30" s="1" t="s">
        <v>59</v>
      </c>
      <c r="N30" s="1" t="s">
        <v>152</v>
      </c>
      <c r="O30" s="3">
        <v>0.29899999999999999</v>
      </c>
      <c r="P30" s="1" t="s">
        <v>29</v>
      </c>
      <c r="Q30" s="4">
        <v>41844</v>
      </c>
    </row>
    <row r="31" spans="1:17">
      <c r="A31" s="2" t="s">
        <v>154</v>
      </c>
      <c r="B31" s="2" t="s">
        <v>155</v>
      </c>
      <c r="C31" s="2" t="s">
        <v>156</v>
      </c>
      <c r="D31" s="2" t="s">
        <v>53</v>
      </c>
      <c r="E31" s="2" t="s">
        <v>21</v>
      </c>
      <c r="F31" s="2" t="s">
        <v>22</v>
      </c>
      <c r="G31" s="2" t="s">
        <v>156</v>
      </c>
      <c r="H31" s="2"/>
      <c r="I31" s="2"/>
      <c r="J31" s="2" t="s">
        <v>157</v>
      </c>
      <c r="K31" s="2" t="s">
        <v>25</v>
      </c>
      <c r="L31" s="2" t="s">
        <v>155</v>
      </c>
      <c r="M31" s="2"/>
      <c r="N31" s="2"/>
      <c r="O31" s="3">
        <v>0.28999999999999998</v>
      </c>
      <c r="P31" s="5" t="s">
        <v>29</v>
      </c>
      <c r="Q31" s="4">
        <v>40848</v>
      </c>
    </row>
    <row r="32" spans="1:17">
      <c r="A32" s="1" t="s">
        <v>158</v>
      </c>
      <c r="B32" s="2" t="s">
        <v>159</v>
      </c>
      <c r="C32" s="2" t="s">
        <v>111</v>
      </c>
      <c r="D32" s="2" t="s">
        <v>118</v>
      </c>
      <c r="E32" s="2" t="s">
        <v>54</v>
      </c>
      <c r="F32" s="2" t="s">
        <v>55</v>
      </c>
      <c r="G32" s="2" t="s">
        <v>111</v>
      </c>
      <c r="H32" s="2"/>
      <c r="I32" s="2"/>
      <c r="J32" s="2" t="s">
        <v>160</v>
      </c>
      <c r="K32" s="1" t="s">
        <v>25</v>
      </c>
      <c r="L32" s="2" t="s">
        <v>161</v>
      </c>
      <c r="M32" s="1" t="s">
        <v>121</v>
      </c>
      <c r="N32" s="1" t="s">
        <v>159</v>
      </c>
      <c r="O32" s="3">
        <v>0.49299999999999999</v>
      </c>
      <c r="P32" s="1" t="s">
        <v>29</v>
      </c>
      <c r="Q32" s="4">
        <v>42074</v>
      </c>
    </row>
    <row r="33" spans="1:17">
      <c r="A33" s="1" t="s">
        <v>162</v>
      </c>
      <c r="B33" s="1" t="s">
        <v>163</v>
      </c>
      <c r="C33" s="2" t="s">
        <v>61</v>
      </c>
      <c r="D33" s="2" t="s">
        <v>53</v>
      </c>
      <c r="E33" s="2" t="s">
        <v>74</v>
      </c>
      <c r="F33" s="2" t="s">
        <v>55</v>
      </c>
      <c r="G33" s="2" t="s">
        <v>61</v>
      </c>
      <c r="H33" s="2" t="s">
        <v>62</v>
      </c>
      <c r="I33" s="2" t="s">
        <v>57</v>
      </c>
      <c r="J33" s="1" t="s">
        <v>164</v>
      </c>
      <c r="K33" s="1" t="s">
        <v>25</v>
      </c>
      <c r="L33" s="1" t="s">
        <v>163</v>
      </c>
      <c r="M33" s="1" t="s">
        <v>59</v>
      </c>
      <c r="N33" s="1" t="s">
        <v>163</v>
      </c>
      <c r="O33" s="3">
        <v>0.05</v>
      </c>
      <c r="P33" s="1" t="s">
        <v>29</v>
      </c>
      <c r="Q33" s="4">
        <v>42677</v>
      </c>
    </row>
    <row r="34" spans="1:17">
      <c r="A34" s="1" t="s">
        <v>165</v>
      </c>
      <c r="B34" s="2" t="s">
        <v>166</v>
      </c>
      <c r="C34" s="2" t="s">
        <v>52</v>
      </c>
      <c r="D34" s="2" t="s">
        <v>53</v>
      </c>
      <c r="E34" s="2" t="s">
        <v>167</v>
      </c>
      <c r="F34" s="2" t="s">
        <v>55</v>
      </c>
      <c r="G34" s="2" t="s">
        <v>56</v>
      </c>
      <c r="H34" s="2" t="s">
        <v>57</v>
      </c>
      <c r="I34" s="2"/>
      <c r="J34" s="2" t="s">
        <v>168</v>
      </c>
      <c r="K34" s="2" t="s">
        <v>25</v>
      </c>
      <c r="L34" s="2" t="s">
        <v>166</v>
      </c>
      <c r="M34" s="2" t="s">
        <v>59</v>
      </c>
      <c r="N34" s="2" t="s">
        <v>166</v>
      </c>
      <c r="O34" s="3">
        <v>5.2900000000000003E-2</v>
      </c>
      <c r="P34" s="5" t="s">
        <v>29</v>
      </c>
      <c r="Q34" s="4">
        <v>41123</v>
      </c>
    </row>
    <row r="35" spans="1:17">
      <c r="A35" s="2" t="s">
        <v>169</v>
      </c>
      <c r="B35" s="2" t="s">
        <v>170</v>
      </c>
      <c r="C35" s="2" t="s">
        <v>61</v>
      </c>
      <c r="D35" s="2" t="s">
        <v>53</v>
      </c>
      <c r="E35" s="2" t="s">
        <v>54</v>
      </c>
      <c r="F35" s="2" t="s">
        <v>55</v>
      </c>
      <c r="G35" s="2" t="s">
        <v>61</v>
      </c>
      <c r="H35" s="2" t="s">
        <v>62</v>
      </c>
      <c r="I35" s="2" t="s">
        <v>57</v>
      </c>
      <c r="J35" s="2" t="s">
        <v>171</v>
      </c>
      <c r="K35" s="2" t="s">
        <v>25</v>
      </c>
      <c r="L35" s="2" t="s">
        <v>170</v>
      </c>
      <c r="M35" s="2" t="s">
        <v>59</v>
      </c>
      <c r="N35" s="2" t="s">
        <v>170</v>
      </c>
      <c r="O35" s="3">
        <v>0.03</v>
      </c>
      <c r="P35" s="5" t="s">
        <v>29</v>
      </c>
      <c r="Q35" s="4">
        <v>42870</v>
      </c>
    </row>
    <row r="36" spans="1:17">
      <c r="A36" s="1" t="s">
        <v>172</v>
      </c>
      <c r="B36" s="2" t="s">
        <v>173</v>
      </c>
      <c r="C36" s="2" t="s">
        <v>150</v>
      </c>
      <c r="D36" s="2" t="s">
        <v>174</v>
      </c>
      <c r="E36" s="2" t="s">
        <v>54</v>
      </c>
      <c r="F36" s="2" t="s">
        <v>55</v>
      </c>
      <c r="G36" s="2" t="s">
        <v>150</v>
      </c>
      <c r="H36" s="2"/>
      <c r="I36" s="2"/>
      <c r="J36" s="2" t="s">
        <v>175</v>
      </c>
      <c r="K36" s="1" t="s">
        <v>102</v>
      </c>
      <c r="L36" s="2" t="s">
        <v>176</v>
      </c>
      <c r="M36" s="1" t="s">
        <v>177</v>
      </c>
      <c r="N36" s="1" t="s">
        <v>173</v>
      </c>
      <c r="O36" s="3">
        <v>1.7000000000000002</v>
      </c>
      <c r="P36" s="1" t="s">
        <v>29</v>
      </c>
      <c r="Q36" s="4">
        <v>42884</v>
      </c>
    </row>
    <row r="37" spans="1:17">
      <c r="A37" s="1" t="s">
        <v>178</v>
      </c>
      <c r="B37" s="2" t="s">
        <v>179</v>
      </c>
      <c r="C37" s="2" t="s">
        <v>180</v>
      </c>
      <c r="D37" s="2" t="s">
        <v>181</v>
      </c>
      <c r="E37" s="2" t="s">
        <v>21</v>
      </c>
      <c r="F37" s="2" t="s">
        <v>55</v>
      </c>
      <c r="G37" s="2" t="s">
        <v>182</v>
      </c>
      <c r="H37" s="2"/>
      <c r="I37" s="2"/>
      <c r="J37" s="2" t="s">
        <v>183</v>
      </c>
      <c r="K37" s="2" t="s">
        <v>25</v>
      </c>
      <c r="L37" s="2" t="s">
        <v>179</v>
      </c>
      <c r="M37" s="2" t="s">
        <v>114</v>
      </c>
      <c r="N37" s="2" t="s">
        <v>179</v>
      </c>
      <c r="O37" s="3">
        <v>0.30000000000000004</v>
      </c>
      <c r="P37" s="5" t="s">
        <v>29</v>
      </c>
      <c r="Q37" s="4">
        <v>42606</v>
      </c>
    </row>
    <row r="38" spans="1:17">
      <c r="A38" s="1" t="s">
        <v>184</v>
      </c>
      <c r="B38" s="2" t="s">
        <v>185</v>
      </c>
      <c r="C38" s="2" t="s">
        <v>52</v>
      </c>
      <c r="D38" s="2" t="s">
        <v>81</v>
      </c>
      <c r="E38" s="2" t="s">
        <v>54</v>
      </c>
      <c r="F38" s="2" t="s">
        <v>55</v>
      </c>
      <c r="G38" s="2" t="s">
        <v>56</v>
      </c>
      <c r="H38" s="2" t="s">
        <v>57</v>
      </c>
      <c r="I38" s="2"/>
      <c r="J38" s="2" t="s">
        <v>186</v>
      </c>
      <c r="K38" s="1" t="s">
        <v>25</v>
      </c>
      <c r="L38" s="2" t="s">
        <v>185</v>
      </c>
      <c r="M38" s="1" t="s">
        <v>59</v>
      </c>
      <c r="N38" s="2" t="s">
        <v>185</v>
      </c>
      <c r="O38" s="3">
        <v>0.03</v>
      </c>
      <c r="P38" s="1" t="s">
        <v>29</v>
      </c>
      <c r="Q38" s="4">
        <v>43003</v>
      </c>
    </row>
    <row r="39" spans="1:17">
      <c r="A39" s="1" t="s">
        <v>187</v>
      </c>
      <c r="B39" s="2" t="s">
        <v>188</v>
      </c>
      <c r="C39" s="2" t="s">
        <v>61</v>
      </c>
      <c r="D39" s="2" t="s">
        <v>33</v>
      </c>
      <c r="E39" s="2" t="s">
        <v>54</v>
      </c>
      <c r="F39" s="2" t="s">
        <v>55</v>
      </c>
      <c r="G39" s="2" t="s">
        <v>61</v>
      </c>
      <c r="H39" s="2" t="s">
        <v>62</v>
      </c>
      <c r="I39" s="2" t="s">
        <v>57</v>
      </c>
      <c r="J39" s="2" t="s">
        <v>189</v>
      </c>
      <c r="K39" s="1" t="s">
        <v>25</v>
      </c>
      <c r="L39" s="2" t="s">
        <v>188</v>
      </c>
      <c r="M39" s="1" t="s">
        <v>59</v>
      </c>
      <c r="N39" s="2" t="s">
        <v>188</v>
      </c>
      <c r="O39" s="3">
        <v>0.06</v>
      </c>
      <c r="P39" s="1" t="s">
        <v>29</v>
      </c>
      <c r="Q39" s="4">
        <v>42870</v>
      </c>
    </row>
    <row r="40" spans="1:17">
      <c r="A40" s="2" t="s">
        <v>190</v>
      </c>
      <c r="B40" s="2" t="s">
        <v>191</v>
      </c>
      <c r="C40" s="2" t="s">
        <v>65</v>
      </c>
      <c r="D40" s="2" t="s">
        <v>53</v>
      </c>
      <c r="E40" s="2" t="s">
        <v>54</v>
      </c>
      <c r="F40" s="2" t="s">
        <v>55</v>
      </c>
      <c r="G40" s="2" t="s">
        <v>66</v>
      </c>
      <c r="H40" s="2" t="s">
        <v>62</v>
      </c>
      <c r="I40" s="2"/>
      <c r="J40" s="2" t="s">
        <v>192</v>
      </c>
      <c r="K40" s="2" t="s">
        <v>25</v>
      </c>
      <c r="L40" s="2" t="s">
        <v>191</v>
      </c>
      <c r="M40" s="2" t="s">
        <v>71</v>
      </c>
      <c r="N40" s="2" t="s">
        <v>191</v>
      </c>
      <c r="O40" s="3">
        <v>0.19</v>
      </c>
      <c r="P40" s="5" t="s">
        <v>29</v>
      </c>
      <c r="Q40" s="4">
        <v>42718</v>
      </c>
    </row>
    <row r="41" spans="1:17">
      <c r="A41" s="2" t="s">
        <v>193</v>
      </c>
      <c r="B41" s="2" t="s">
        <v>194</v>
      </c>
      <c r="C41" s="2" t="s">
        <v>195</v>
      </c>
      <c r="D41" s="2" t="s">
        <v>45</v>
      </c>
      <c r="E41" s="2" t="s">
        <v>21</v>
      </c>
      <c r="F41" s="2" t="s">
        <v>22</v>
      </c>
      <c r="G41" s="2" t="s">
        <v>196</v>
      </c>
      <c r="H41" s="2"/>
      <c r="I41" s="2"/>
      <c r="J41" s="2" t="s">
        <v>197</v>
      </c>
      <c r="K41" s="2" t="s">
        <v>25</v>
      </c>
      <c r="L41" s="2" t="s">
        <v>194</v>
      </c>
      <c r="M41" s="2" t="s">
        <v>27</v>
      </c>
      <c r="N41" s="2" t="s">
        <v>194</v>
      </c>
      <c r="O41" s="3">
        <v>2.4</v>
      </c>
      <c r="P41" s="5" t="s">
        <v>29</v>
      </c>
      <c r="Q41" s="4">
        <v>42824</v>
      </c>
    </row>
    <row r="42" spans="1:17">
      <c r="A42" s="1" t="s">
        <v>198</v>
      </c>
      <c r="B42" s="2" t="s">
        <v>199</v>
      </c>
      <c r="C42" s="2" t="s">
        <v>200</v>
      </c>
      <c r="D42" s="2" t="s">
        <v>53</v>
      </c>
      <c r="E42" s="2" t="s">
        <v>21</v>
      </c>
      <c r="F42" s="2" t="s">
        <v>22</v>
      </c>
      <c r="G42" s="2" t="s">
        <v>201</v>
      </c>
      <c r="H42" s="2"/>
      <c r="I42" s="2"/>
      <c r="J42" s="2" t="s">
        <v>202</v>
      </c>
      <c r="K42" s="1" t="s">
        <v>25</v>
      </c>
      <c r="L42" s="2" t="s">
        <v>203</v>
      </c>
      <c r="M42" s="1" t="s">
        <v>71</v>
      </c>
      <c r="N42" s="2" t="s">
        <v>199</v>
      </c>
      <c r="O42" s="3">
        <v>2.69</v>
      </c>
      <c r="P42" s="1" t="s">
        <v>29</v>
      </c>
      <c r="Q42" s="4">
        <v>42605</v>
      </c>
    </row>
    <row r="43" spans="1:17">
      <c r="A43" s="1" t="s">
        <v>198</v>
      </c>
      <c r="B43" s="2" t="s">
        <v>204</v>
      </c>
      <c r="C43" s="2" t="s">
        <v>200</v>
      </c>
      <c r="D43" s="2" t="s">
        <v>53</v>
      </c>
      <c r="E43" s="2" t="s">
        <v>21</v>
      </c>
      <c r="F43" s="2" t="s">
        <v>22</v>
      </c>
      <c r="G43" s="2" t="s">
        <v>201</v>
      </c>
      <c r="H43" s="2"/>
      <c r="I43" s="2"/>
      <c r="J43" s="2" t="s">
        <v>202</v>
      </c>
      <c r="K43" s="1" t="s">
        <v>25</v>
      </c>
      <c r="L43" s="2" t="s">
        <v>204</v>
      </c>
      <c r="M43" s="1" t="s">
        <v>85</v>
      </c>
      <c r="N43" s="2" t="s">
        <v>204</v>
      </c>
      <c r="O43" s="3">
        <v>3.71</v>
      </c>
      <c r="P43" s="1" t="s">
        <v>29</v>
      </c>
      <c r="Q43" s="4">
        <v>42823</v>
      </c>
    </row>
    <row r="44" spans="1:17">
      <c r="A44" s="1" t="s">
        <v>205</v>
      </c>
      <c r="B44" s="2" t="s">
        <v>206</v>
      </c>
      <c r="C44" s="2" t="s">
        <v>69</v>
      </c>
      <c r="D44" s="2" t="s">
        <v>207</v>
      </c>
      <c r="E44" s="2" t="s">
        <v>54</v>
      </c>
      <c r="F44" s="2" t="s">
        <v>55</v>
      </c>
      <c r="G44" s="2" t="s">
        <v>69</v>
      </c>
      <c r="H44" s="2"/>
      <c r="I44" s="2"/>
      <c r="J44" s="2" t="s">
        <v>208</v>
      </c>
      <c r="K44" s="2" t="s">
        <v>25</v>
      </c>
      <c r="L44" s="2" t="s">
        <v>206</v>
      </c>
      <c r="M44" s="2" t="s">
        <v>71</v>
      </c>
      <c r="N44" s="2" t="s">
        <v>206</v>
      </c>
      <c r="O44" s="3">
        <v>2.99</v>
      </c>
      <c r="P44" s="5" t="s">
        <v>29</v>
      </c>
      <c r="Q44" s="4">
        <v>41585</v>
      </c>
    </row>
    <row r="45" spans="1:17">
      <c r="A45" s="2" t="s">
        <v>209</v>
      </c>
      <c r="B45" s="2" t="s">
        <v>210</v>
      </c>
      <c r="C45" s="2" t="s">
        <v>61</v>
      </c>
      <c r="D45" s="2" t="s">
        <v>33</v>
      </c>
      <c r="E45" s="2" t="s">
        <v>54</v>
      </c>
      <c r="F45" s="2" t="s">
        <v>55</v>
      </c>
      <c r="G45" s="2" t="s">
        <v>61</v>
      </c>
      <c r="H45" s="2" t="s">
        <v>62</v>
      </c>
      <c r="I45" s="2" t="s">
        <v>57</v>
      </c>
      <c r="J45" s="2" t="s">
        <v>211</v>
      </c>
      <c r="K45" s="2" t="s">
        <v>25</v>
      </c>
      <c r="L45" s="2" t="s">
        <v>210</v>
      </c>
      <c r="M45" s="2" t="s">
        <v>71</v>
      </c>
      <c r="N45" s="2" t="s">
        <v>210</v>
      </c>
      <c r="O45" s="3">
        <v>9.1999999999999998E-2</v>
      </c>
      <c r="P45" s="5" t="s">
        <v>29</v>
      </c>
      <c r="Q45" s="4">
        <v>42606</v>
      </c>
    </row>
    <row r="46" spans="1:17">
      <c r="A46" s="1" t="s">
        <v>212</v>
      </c>
      <c r="B46" s="2" t="s">
        <v>213</v>
      </c>
      <c r="C46" s="2" t="s">
        <v>52</v>
      </c>
      <c r="D46" s="2" t="s">
        <v>53</v>
      </c>
      <c r="E46" s="2" t="s">
        <v>54</v>
      </c>
      <c r="F46" s="2" t="s">
        <v>55</v>
      </c>
      <c r="G46" s="2" t="s">
        <v>56</v>
      </c>
      <c r="H46" s="2" t="s">
        <v>57</v>
      </c>
      <c r="I46" s="2"/>
      <c r="J46" s="2" t="s">
        <v>214</v>
      </c>
      <c r="K46" s="1" t="s">
        <v>25</v>
      </c>
      <c r="L46" s="2" t="s">
        <v>213</v>
      </c>
      <c r="M46" s="1" t="s">
        <v>59</v>
      </c>
      <c r="N46" s="2" t="s">
        <v>213</v>
      </c>
      <c r="O46" s="3">
        <v>0.03</v>
      </c>
      <c r="P46" s="1" t="s">
        <v>29</v>
      </c>
      <c r="Q46" s="4">
        <v>42919</v>
      </c>
    </row>
    <row r="47" spans="1:17">
      <c r="A47" s="2" t="s">
        <v>215</v>
      </c>
      <c r="B47" s="2" t="s">
        <v>216</v>
      </c>
      <c r="C47" s="2" t="s">
        <v>217</v>
      </c>
      <c r="D47" s="2" t="s">
        <v>45</v>
      </c>
      <c r="E47" s="2" t="s">
        <v>21</v>
      </c>
      <c r="F47" s="2" t="s">
        <v>22</v>
      </c>
      <c r="G47" s="2" t="s">
        <v>217</v>
      </c>
      <c r="H47" s="2"/>
      <c r="I47" s="2"/>
      <c r="J47" s="2" t="s">
        <v>218</v>
      </c>
      <c r="K47" s="2" t="s">
        <v>25</v>
      </c>
      <c r="L47" s="2" t="s">
        <v>219</v>
      </c>
      <c r="M47" s="2" t="s">
        <v>27</v>
      </c>
      <c r="N47" s="2" t="s">
        <v>216</v>
      </c>
      <c r="O47" s="3">
        <v>0.99</v>
      </c>
      <c r="P47" s="5" t="s">
        <v>29</v>
      </c>
      <c r="Q47" s="4">
        <v>40092</v>
      </c>
    </row>
    <row r="48" spans="1:17">
      <c r="A48" s="2" t="s">
        <v>215</v>
      </c>
      <c r="B48" s="2" t="s">
        <v>216</v>
      </c>
      <c r="C48" s="2" t="s">
        <v>217</v>
      </c>
      <c r="D48" s="2" t="s">
        <v>45</v>
      </c>
      <c r="E48" s="2" t="s">
        <v>21</v>
      </c>
      <c r="F48" s="2" t="s">
        <v>22</v>
      </c>
      <c r="G48" s="2" t="s">
        <v>217</v>
      </c>
      <c r="H48" s="2"/>
      <c r="I48" s="2"/>
      <c r="J48" s="2" t="s">
        <v>218</v>
      </c>
      <c r="K48" s="2" t="s">
        <v>25</v>
      </c>
      <c r="L48" s="2" t="s">
        <v>219</v>
      </c>
      <c r="M48" s="2" t="s">
        <v>27</v>
      </c>
      <c r="N48" s="2" t="s">
        <v>216</v>
      </c>
      <c r="O48" s="3">
        <v>0.99</v>
      </c>
      <c r="P48" s="5" t="s">
        <v>29</v>
      </c>
      <c r="Q48" s="4">
        <v>40092</v>
      </c>
    </row>
    <row r="49" spans="1:17">
      <c r="A49" s="1" t="s">
        <v>220</v>
      </c>
      <c r="B49" s="2" t="s">
        <v>221</v>
      </c>
      <c r="C49" s="2" t="s">
        <v>222</v>
      </c>
      <c r="D49" s="2" t="s">
        <v>45</v>
      </c>
      <c r="E49" s="2" t="s">
        <v>21</v>
      </c>
      <c r="F49" s="2" t="s">
        <v>55</v>
      </c>
      <c r="G49" s="2" t="s">
        <v>223</v>
      </c>
      <c r="H49" s="2"/>
      <c r="I49" s="2"/>
      <c r="J49" s="2" t="s">
        <v>224</v>
      </c>
      <c r="K49" s="1" t="s">
        <v>102</v>
      </c>
      <c r="L49" s="2" t="s">
        <v>225</v>
      </c>
      <c r="M49" s="1" t="s">
        <v>177</v>
      </c>
      <c r="N49" s="2" t="s">
        <v>226</v>
      </c>
      <c r="O49" s="3">
        <v>1.78</v>
      </c>
      <c r="P49" s="1" t="s">
        <v>29</v>
      </c>
      <c r="Q49" s="4">
        <v>42605</v>
      </c>
    </row>
    <row r="50" spans="1:17">
      <c r="A50" s="1" t="s">
        <v>227</v>
      </c>
      <c r="B50" s="1" t="s">
        <v>228</v>
      </c>
      <c r="C50" s="2" t="s">
        <v>229</v>
      </c>
      <c r="D50" s="2" t="s">
        <v>230</v>
      </c>
      <c r="E50" s="2" t="s">
        <v>21</v>
      </c>
      <c r="F50" s="2" t="s">
        <v>22</v>
      </c>
      <c r="G50" s="2" t="s">
        <v>231</v>
      </c>
      <c r="H50" s="2"/>
      <c r="I50" s="2"/>
      <c r="J50" s="2" t="s">
        <v>232</v>
      </c>
      <c r="K50" s="1" t="s">
        <v>233</v>
      </c>
      <c r="L50" s="2" t="s">
        <v>234</v>
      </c>
      <c r="O50" s="3">
        <v>1.35</v>
      </c>
      <c r="P50" s="1" t="s">
        <v>29</v>
      </c>
      <c r="Q50" s="4">
        <v>41328</v>
      </c>
    </row>
    <row r="51" spans="1:17">
      <c r="A51" s="1" t="s">
        <v>235</v>
      </c>
      <c r="B51" s="2" t="s">
        <v>236</v>
      </c>
      <c r="C51" s="2" t="s">
        <v>111</v>
      </c>
      <c r="D51" s="2" t="s">
        <v>118</v>
      </c>
      <c r="E51" s="2" t="s">
        <v>54</v>
      </c>
      <c r="F51" s="2" t="s">
        <v>55</v>
      </c>
      <c r="G51" s="2" t="s">
        <v>111</v>
      </c>
      <c r="H51" s="2"/>
      <c r="I51" s="2"/>
      <c r="J51" s="2" t="s">
        <v>237</v>
      </c>
      <c r="K51" s="1" t="s">
        <v>25</v>
      </c>
      <c r="L51" s="2" t="s">
        <v>238</v>
      </c>
      <c r="M51" s="1" t="s">
        <v>121</v>
      </c>
      <c r="N51" s="1" t="s">
        <v>236</v>
      </c>
      <c r="O51" s="3">
        <v>0.60320000000000007</v>
      </c>
      <c r="P51" s="1" t="s">
        <v>29</v>
      </c>
      <c r="Q51" s="4">
        <v>42131</v>
      </c>
    </row>
    <row r="52" spans="1:17">
      <c r="A52" s="1" t="s">
        <v>239</v>
      </c>
      <c r="B52" s="2" t="s">
        <v>240</v>
      </c>
      <c r="C52" s="2" t="s">
        <v>52</v>
      </c>
      <c r="D52" s="2" t="s">
        <v>53</v>
      </c>
      <c r="E52" s="2" t="s">
        <v>54</v>
      </c>
      <c r="F52" s="2" t="s">
        <v>55</v>
      </c>
      <c r="G52" s="2" t="s">
        <v>56</v>
      </c>
      <c r="H52" s="2" t="s">
        <v>57</v>
      </c>
      <c r="I52" s="2"/>
      <c r="J52" s="2" t="s">
        <v>241</v>
      </c>
      <c r="K52" s="1" t="s">
        <v>25</v>
      </c>
      <c r="L52" s="2" t="s">
        <v>240</v>
      </c>
      <c r="M52" s="1" t="s">
        <v>59</v>
      </c>
      <c r="N52" s="2" t="s">
        <v>240</v>
      </c>
      <c r="O52" s="3">
        <v>0.03</v>
      </c>
      <c r="P52" s="1" t="s">
        <v>29</v>
      </c>
      <c r="Q52" s="4">
        <v>42919</v>
      </c>
    </row>
    <row r="53" spans="1:17">
      <c r="A53" s="1" t="s">
        <v>242</v>
      </c>
      <c r="B53" s="2" t="s">
        <v>243</v>
      </c>
      <c r="C53" s="2" t="s">
        <v>111</v>
      </c>
      <c r="D53" s="2" t="s">
        <v>118</v>
      </c>
      <c r="E53" s="2" t="s">
        <v>54</v>
      </c>
      <c r="F53" s="2" t="s">
        <v>55</v>
      </c>
      <c r="G53" s="2" t="s">
        <v>111</v>
      </c>
      <c r="H53" s="2"/>
      <c r="I53" s="2"/>
      <c r="J53" s="2" t="s">
        <v>244</v>
      </c>
      <c r="K53" s="1" t="s">
        <v>25</v>
      </c>
      <c r="L53" s="2" t="s">
        <v>245</v>
      </c>
      <c r="M53" s="1" t="s">
        <v>121</v>
      </c>
      <c r="N53" s="2" t="s">
        <v>243</v>
      </c>
      <c r="O53" s="3">
        <v>1.0487500000000001</v>
      </c>
      <c r="P53" s="1" t="s">
        <v>29</v>
      </c>
      <c r="Q53" s="4">
        <v>42593</v>
      </c>
    </row>
    <row r="54" spans="1:17">
      <c r="A54" s="1" t="s">
        <v>246</v>
      </c>
      <c r="B54" s="2" t="s">
        <v>247</v>
      </c>
      <c r="C54" s="2" t="s">
        <v>52</v>
      </c>
      <c r="D54" s="2" t="s">
        <v>53</v>
      </c>
      <c r="E54" s="2" t="s">
        <v>74</v>
      </c>
      <c r="F54" s="2" t="s">
        <v>55</v>
      </c>
      <c r="G54" s="2" t="s">
        <v>56</v>
      </c>
      <c r="H54" s="2" t="s">
        <v>57</v>
      </c>
      <c r="I54" s="2"/>
      <c r="J54" s="2" t="s">
        <v>248</v>
      </c>
      <c r="K54" s="2" t="s">
        <v>25</v>
      </c>
      <c r="L54" s="2" t="s">
        <v>249</v>
      </c>
      <c r="M54" s="2" t="s">
        <v>132</v>
      </c>
      <c r="N54" s="2" t="s">
        <v>247</v>
      </c>
      <c r="O54" s="3">
        <v>0.03</v>
      </c>
      <c r="P54" s="5" t="s">
        <v>29</v>
      </c>
      <c r="Q54" s="4">
        <v>43003</v>
      </c>
    </row>
    <row r="55" spans="1:17">
      <c r="A55" s="2" t="s">
        <v>246</v>
      </c>
      <c r="B55" s="2" t="s">
        <v>250</v>
      </c>
      <c r="C55" s="2" t="s">
        <v>61</v>
      </c>
      <c r="D55" s="2" t="s">
        <v>53</v>
      </c>
      <c r="E55" s="2" t="s">
        <v>74</v>
      </c>
      <c r="F55" s="2" t="s">
        <v>55</v>
      </c>
      <c r="G55" s="2" t="s">
        <v>61</v>
      </c>
      <c r="H55" s="2" t="s">
        <v>62</v>
      </c>
      <c r="I55" s="2" t="s">
        <v>57</v>
      </c>
      <c r="J55" s="2" t="s">
        <v>251</v>
      </c>
      <c r="K55" s="2" t="s">
        <v>25</v>
      </c>
      <c r="L55" s="2" t="s">
        <v>250</v>
      </c>
      <c r="M55" s="2" t="s">
        <v>59</v>
      </c>
      <c r="N55" s="2" t="s">
        <v>250</v>
      </c>
      <c r="O55" s="3">
        <v>0.04</v>
      </c>
      <c r="P55" s="5" t="s">
        <v>29</v>
      </c>
      <c r="Q55" s="4">
        <v>42919</v>
      </c>
    </row>
    <row r="56" spans="1:17">
      <c r="A56" s="1" t="s">
        <v>252</v>
      </c>
      <c r="B56" s="1" t="s">
        <v>253</v>
      </c>
      <c r="C56" s="2" t="s">
        <v>150</v>
      </c>
      <c r="D56" s="2" t="s">
        <v>33</v>
      </c>
      <c r="E56" s="2" t="s">
        <v>54</v>
      </c>
      <c r="F56" s="1" t="s">
        <v>55</v>
      </c>
      <c r="G56" s="1">
        <v>1210</v>
      </c>
      <c r="J56" s="1" t="s">
        <v>254</v>
      </c>
      <c r="K56" s="1" t="s">
        <v>102</v>
      </c>
      <c r="L56" s="2" t="s">
        <v>255</v>
      </c>
      <c r="M56" s="1" t="s">
        <v>256</v>
      </c>
      <c r="N56" s="1" t="s">
        <v>253</v>
      </c>
      <c r="O56" s="3">
        <v>6.1</v>
      </c>
      <c r="P56" s="1" t="s">
        <v>29</v>
      </c>
      <c r="Q56" s="4">
        <v>42718</v>
      </c>
    </row>
    <row r="57" spans="1:17">
      <c r="A57" s="1" t="s">
        <v>257</v>
      </c>
      <c r="B57" s="2" t="s">
        <v>258</v>
      </c>
      <c r="C57" s="2" t="s">
        <v>65</v>
      </c>
      <c r="D57" s="2" t="s">
        <v>100</v>
      </c>
      <c r="E57" s="2" t="s">
        <v>54</v>
      </c>
      <c r="F57" s="2" t="s">
        <v>55</v>
      </c>
      <c r="G57" s="2" t="s">
        <v>66</v>
      </c>
      <c r="H57" s="2"/>
      <c r="I57" s="2"/>
      <c r="J57" s="2" t="s">
        <v>259</v>
      </c>
      <c r="K57" s="2" t="s">
        <v>102</v>
      </c>
      <c r="L57" s="2" t="s">
        <v>260</v>
      </c>
      <c r="M57" s="2" t="s">
        <v>256</v>
      </c>
      <c r="N57" s="2" t="s">
        <v>258</v>
      </c>
      <c r="O57" s="3">
        <v>2.34</v>
      </c>
      <c r="P57" s="5" t="s">
        <v>29</v>
      </c>
      <c r="Q57" s="4">
        <v>41123</v>
      </c>
    </row>
    <row r="58" spans="1:17">
      <c r="A58" s="2" t="s">
        <v>261</v>
      </c>
      <c r="B58" s="2" t="s">
        <v>262</v>
      </c>
      <c r="C58" s="2" t="s">
        <v>180</v>
      </c>
      <c r="D58" s="2" t="s">
        <v>263</v>
      </c>
      <c r="E58" s="2" t="s">
        <v>21</v>
      </c>
      <c r="F58" s="2" t="s">
        <v>55</v>
      </c>
      <c r="G58" s="2" t="s">
        <v>182</v>
      </c>
      <c r="H58" s="2"/>
      <c r="I58" s="2"/>
      <c r="J58" s="2" t="s">
        <v>264</v>
      </c>
      <c r="K58" s="2" t="s">
        <v>25</v>
      </c>
      <c r="L58" s="2" t="s">
        <v>265</v>
      </c>
      <c r="M58" s="2"/>
      <c r="N58" s="2"/>
      <c r="O58" s="3">
        <v>0.39</v>
      </c>
      <c r="P58" s="5" t="s">
        <v>29</v>
      </c>
      <c r="Q58" s="4">
        <v>41654</v>
      </c>
    </row>
    <row r="59" spans="1:17">
      <c r="A59" s="1" t="s">
        <v>266</v>
      </c>
      <c r="B59" s="2" t="s">
        <v>267</v>
      </c>
      <c r="C59" s="2" t="s">
        <v>61</v>
      </c>
      <c r="D59" s="2" t="s">
        <v>53</v>
      </c>
      <c r="E59" s="2" t="s">
        <v>54</v>
      </c>
      <c r="F59" s="2" t="s">
        <v>55</v>
      </c>
      <c r="G59" s="2" t="s">
        <v>61</v>
      </c>
      <c r="H59" s="2" t="s">
        <v>62</v>
      </c>
      <c r="I59" s="2" t="s">
        <v>57</v>
      </c>
      <c r="J59" s="2" t="s">
        <v>268</v>
      </c>
      <c r="K59" s="1" t="s">
        <v>25</v>
      </c>
      <c r="L59" s="2" t="s">
        <v>267</v>
      </c>
      <c r="M59" s="1" t="s">
        <v>71</v>
      </c>
      <c r="N59" s="2" t="s">
        <v>267</v>
      </c>
      <c r="O59" s="3">
        <v>4.9000000000000002E-2</v>
      </c>
      <c r="P59" s="1" t="s">
        <v>29</v>
      </c>
      <c r="Q59" s="4">
        <v>41245</v>
      </c>
    </row>
    <row r="60" spans="1:17">
      <c r="A60" s="1" t="s">
        <v>269</v>
      </c>
      <c r="B60" s="1" t="s">
        <v>270</v>
      </c>
      <c r="C60" s="2" t="s">
        <v>52</v>
      </c>
      <c r="D60" s="2" t="s">
        <v>20</v>
      </c>
      <c r="E60" s="2" t="s">
        <v>54</v>
      </c>
      <c r="F60" s="1" t="s">
        <v>55</v>
      </c>
      <c r="G60" s="2" t="s">
        <v>56</v>
      </c>
      <c r="H60" s="2" t="s">
        <v>57</v>
      </c>
      <c r="J60" s="1" t="s">
        <v>271</v>
      </c>
      <c r="K60" s="1" t="s">
        <v>25</v>
      </c>
      <c r="L60" s="2" t="s">
        <v>270</v>
      </c>
      <c r="M60" s="1" t="s">
        <v>59</v>
      </c>
      <c r="N60" s="1" t="s">
        <v>270</v>
      </c>
      <c r="O60" s="3">
        <v>7.5870000000000007E-2</v>
      </c>
      <c r="P60" s="1" t="s">
        <v>29</v>
      </c>
      <c r="Q60" s="4">
        <v>42463</v>
      </c>
    </row>
    <row r="61" spans="1:17">
      <c r="A61" s="1" t="s">
        <v>272</v>
      </c>
      <c r="B61" s="2" t="s">
        <v>273</v>
      </c>
      <c r="C61" s="2" t="s">
        <v>150</v>
      </c>
      <c r="D61" s="2" t="s">
        <v>207</v>
      </c>
      <c r="E61" s="2" t="s">
        <v>54</v>
      </c>
      <c r="F61" s="2" t="s">
        <v>55</v>
      </c>
      <c r="G61" s="2" t="s">
        <v>150</v>
      </c>
      <c r="H61" s="2"/>
      <c r="I61" s="2"/>
      <c r="J61" s="2" t="s">
        <v>274</v>
      </c>
      <c r="K61" s="1" t="s">
        <v>102</v>
      </c>
      <c r="L61" s="2" t="s">
        <v>275</v>
      </c>
      <c r="M61" s="1" t="s">
        <v>276</v>
      </c>
      <c r="N61" s="2" t="s">
        <v>273</v>
      </c>
      <c r="O61" s="3">
        <v>2.02</v>
      </c>
      <c r="P61" s="1" t="s">
        <v>29</v>
      </c>
      <c r="Q61" s="4">
        <v>41520</v>
      </c>
    </row>
    <row r="62" spans="1:17">
      <c r="A62" s="2" t="s">
        <v>277</v>
      </c>
      <c r="B62" s="2" t="s">
        <v>278</v>
      </c>
      <c r="C62" s="2" t="s">
        <v>65</v>
      </c>
      <c r="D62" s="2" t="s">
        <v>81</v>
      </c>
      <c r="E62" s="2" t="s">
        <v>54</v>
      </c>
      <c r="F62" s="2" t="s">
        <v>55</v>
      </c>
      <c r="G62" s="2" t="s">
        <v>66</v>
      </c>
      <c r="H62" s="2"/>
      <c r="I62" s="2"/>
      <c r="J62" s="2" t="s">
        <v>279</v>
      </c>
      <c r="K62" s="2" t="s">
        <v>25</v>
      </c>
      <c r="L62" s="2" t="s">
        <v>278</v>
      </c>
      <c r="M62" s="2" t="s">
        <v>71</v>
      </c>
      <c r="N62" s="2" t="s">
        <v>278</v>
      </c>
      <c r="O62" s="3">
        <v>0.19</v>
      </c>
      <c r="P62" s="5" t="s">
        <v>29</v>
      </c>
      <c r="Q62" s="4">
        <v>41559</v>
      </c>
    </row>
    <row r="63" spans="1:17">
      <c r="A63" s="2" t="s">
        <v>280</v>
      </c>
      <c r="B63" s="2" t="s">
        <v>281</v>
      </c>
      <c r="C63" s="2" t="s">
        <v>61</v>
      </c>
      <c r="D63" s="2" t="s">
        <v>33</v>
      </c>
      <c r="E63" s="2" t="s">
        <v>54</v>
      </c>
      <c r="F63" s="2" t="s">
        <v>55</v>
      </c>
      <c r="G63" s="2" t="s">
        <v>61</v>
      </c>
      <c r="H63" s="2" t="s">
        <v>62</v>
      </c>
      <c r="I63" s="2" t="s">
        <v>57</v>
      </c>
      <c r="J63" s="2" t="s">
        <v>282</v>
      </c>
      <c r="K63" s="2" t="s">
        <v>25</v>
      </c>
      <c r="L63" s="2" t="s">
        <v>281</v>
      </c>
      <c r="M63" s="2" t="s">
        <v>59</v>
      </c>
      <c r="N63" s="2" t="s">
        <v>281</v>
      </c>
      <c r="O63" s="3">
        <v>0.15</v>
      </c>
      <c r="P63" s="5" t="s">
        <v>29</v>
      </c>
      <c r="Q63" s="4">
        <v>42811</v>
      </c>
    </row>
    <row r="64" spans="1:17">
      <c r="A64" s="2" t="s">
        <v>280</v>
      </c>
      <c r="B64" s="2" t="s">
        <v>283</v>
      </c>
      <c r="C64" s="2" t="s">
        <v>61</v>
      </c>
      <c r="D64" s="2" t="s">
        <v>33</v>
      </c>
      <c r="E64" s="2" t="s">
        <v>54</v>
      </c>
      <c r="F64" s="2" t="s">
        <v>55</v>
      </c>
      <c r="G64" s="2" t="s">
        <v>61</v>
      </c>
      <c r="H64" s="2" t="s">
        <v>62</v>
      </c>
      <c r="I64" s="2" t="s">
        <v>57</v>
      </c>
      <c r="J64" s="2" t="s">
        <v>284</v>
      </c>
      <c r="K64" s="2" t="s">
        <v>102</v>
      </c>
      <c r="L64" s="2" t="s">
        <v>285</v>
      </c>
      <c r="M64" s="2" t="s">
        <v>256</v>
      </c>
      <c r="N64" s="2" t="s">
        <v>283</v>
      </c>
      <c r="O64" s="3">
        <v>0.4</v>
      </c>
      <c r="P64" s="5" t="s">
        <v>29</v>
      </c>
      <c r="Q64" s="4">
        <v>42837</v>
      </c>
    </row>
    <row r="65" spans="1:17">
      <c r="A65" s="1" t="s">
        <v>286</v>
      </c>
      <c r="B65" s="2" t="s">
        <v>287</v>
      </c>
      <c r="C65" s="2" t="s">
        <v>65</v>
      </c>
      <c r="D65" s="2" t="s">
        <v>53</v>
      </c>
      <c r="E65" s="2" t="s">
        <v>54</v>
      </c>
      <c r="F65" s="2" t="s">
        <v>55</v>
      </c>
      <c r="G65" s="2" t="s">
        <v>66</v>
      </c>
      <c r="H65" s="2" t="s">
        <v>62</v>
      </c>
      <c r="I65" s="2"/>
      <c r="J65" s="2" t="s">
        <v>288</v>
      </c>
      <c r="K65" s="1" t="s">
        <v>25</v>
      </c>
      <c r="L65" s="2" t="s">
        <v>287</v>
      </c>
      <c r="M65" s="1" t="s">
        <v>59</v>
      </c>
      <c r="N65" s="2" t="s">
        <v>287</v>
      </c>
      <c r="O65" s="3">
        <v>0.32</v>
      </c>
      <c r="P65" s="1" t="s">
        <v>29</v>
      </c>
      <c r="Q65" s="4">
        <v>42751</v>
      </c>
    </row>
    <row r="66" spans="1:17">
      <c r="A66" s="2" t="s">
        <v>289</v>
      </c>
      <c r="B66" s="2" t="s">
        <v>290</v>
      </c>
      <c r="C66" s="2" t="s">
        <v>61</v>
      </c>
      <c r="D66" s="2" t="s">
        <v>81</v>
      </c>
      <c r="E66" s="2" t="s">
        <v>54</v>
      </c>
      <c r="F66" s="2" t="s">
        <v>55</v>
      </c>
      <c r="G66" s="2" t="s">
        <v>61</v>
      </c>
      <c r="H66" s="2" t="s">
        <v>62</v>
      </c>
      <c r="I66" s="2" t="s">
        <v>57</v>
      </c>
      <c r="J66" s="2" t="s">
        <v>291</v>
      </c>
      <c r="K66" s="2" t="s">
        <v>25</v>
      </c>
      <c r="L66" s="2" t="s">
        <v>290</v>
      </c>
      <c r="M66" s="2" t="s">
        <v>71</v>
      </c>
      <c r="N66" s="2" t="s">
        <v>290</v>
      </c>
      <c r="O66" s="3">
        <v>0.11</v>
      </c>
      <c r="P66" s="5" t="s">
        <v>29</v>
      </c>
      <c r="Q66" s="4">
        <v>40875</v>
      </c>
    </row>
    <row r="67" spans="1:17">
      <c r="A67" s="2" t="s">
        <v>292</v>
      </c>
      <c r="B67" s="2" t="s">
        <v>293</v>
      </c>
      <c r="C67" s="2" t="s">
        <v>87</v>
      </c>
      <c r="D67" s="2" t="s">
        <v>100</v>
      </c>
      <c r="E67" s="2" t="s">
        <v>54</v>
      </c>
      <c r="F67" s="2" t="s">
        <v>22</v>
      </c>
      <c r="G67" s="2" t="s">
        <v>87</v>
      </c>
      <c r="H67" s="2"/>
      <c r="I67" s="2"/>
      <c r="J67" s="2" t="s">
        <v>294</v>
      </c>
      <c r="K67" s="2" t="s">
        <v>25</v>
      </c>
      <c r="L67" s="2" t="s">
        <v>293</v>
      </c>
      <c r="M67" s="2"/>
      <c r="N67" s="2"/>
      <c r="O67" s="3">
        <v>3.33</v>
      </c>
      <c r="P67" s="5" t="s">
        <v>29</v>
      </c>
      <c r="Q67" s="4">
        <v>42411</v>
      </c>
    </row>
    <row r="68" spans="1:17">
      <c r="A68" s="2" t="s">
        <v>292</v>
      </c>
      <c r="B68" s="2" t="s">
        <v>295</v>
      </c>
      <c r="C68" s="2" t="s">
        <v>87</v>
      </c>
      <c r="D68" s="2" t="s">
        <v>100</v>
      </c>
      <c r="E68" s="2" t="s">
        <v>54</v>
      </c>
      <c r="F68" s="2" t="s">
        <v>22</v>
      </c>
      <c r="G68" s="2" t="s">
        <v>87</v>
      </c>
      <c r="H68" s="2"/>
      <c r="I68" s="2"/>
      <c r="J68" s="2" t="s">
        <v>294</v>
      </c>
      <c r="K68" s="2" t="s">
        <v>25</v>
      </c>
      <c r="L68" s="2" t="s">
        <v>295</v>
      </c>
      <c r="M68" s="2" t="s">
        <v>89</v>
      </c>
      <c r="N68" s="2" t="s">
        <v>295</v>
      </c>
      <c r="O68" s="3">
        <v>2.95</v>
      </c>
      <c r="P68" s="5" t="s">
        <v>29</v>
      </c>
      <c r="Q68" s="4">
        <v>41697</v>
      </c>
    </row>
    <row r="69" spans="1:17">
      <c r="A69" s="2" t="s">
        <v>296</v>
      </c>
      <c r="B69" s="2" t="s">
        <v>297</v>
      </c>
      <c r="C69" s="2" t="s">
        <v>61</v>
      </c>
      <c r="D69" s="2" t="s">
        <v>53</v>
      </c>
      <c r="E69" s="2" t="s">
        <v>54</v>
      </c>
      <c r="F69" s="2" t="s">
        <v>55</v>
      </c>
      <c r="G69" s="2" t="s">
        <v>61</v>
      </c>
      <c r="H69" s="2" t="s">
        <v>62</v>
      </c>
      <c r="I69" s="2" t="s">
        <v>57</v>
      </c>
      <c r="J69" s="2" t="s">
        <v>298</v>
      </c>
      <c r="K69" s="2" t="s">
        <v>25</v>
      </c>
      <c r="L69" s="2" t="s">
        <v>299</v>
      </c>
      <c r="M69" s="2" t="s">
        <v>89</v>
      </c>
      <c r="N69" s="2" t="s">
        <v>299</v>
      </c>
      <c r="O69" s="3">
        <v>5.9000000000000004E-2</v>
      </c>
      <c r="P69" s="5" t="s">
        <v>29</v>
      </c>
      <c r="Q69" s="4">
        <v>42605</v>
      </c>
    </row>
    <row r="70" spans="1:17">
      <c r="A70" s="1" t="s">
        <v>300</v>
      </c>
      <c r="B70" s="2" t="s">
        <v>301</v>
      </c>
      <c r="C70" s="2" t="s">
        <v>52</v>
      </c>
      <c r="D70" s="2" t="s">
        <v>53</v>
      </c>
      <c r="E70" s="2" t="s">
        <v>74</v>
      </c>
      <c r="F70" s="2" t="s">
        <v>55</v>
      </c>
      <c r="G70" s="2" t="s">
        <v>56</v>
      </c>
      <c r="H70" s="2" t="s">
        <v>57</v>
      </c>
      <c r="I70" s="2"/>
      <c r="J70" s="2" t="s">
        <v>302</v>
      </c>
      <c r="K70" s="2" t="s">
        <v>25</v>
      </c>
      <c r="L70" s="2" t="s">
        <v>301</v>
      </c>
      <c r="M70" s="2" t="s">
        <v>59</v>
      </c>
      <c r="N70" s="2" t="s">
        <v>301</v>
      </c>
      <c r="O70" s="3">
        <v>1.9900000000000001E-2</v>
      </c>
      <c r="P70" s="5" t="s">
        <v>29</v>
      </c>
      <c r="Q70" s="4">
        <v>40947</v>
      </c>
    </row>
    <row r="71" spans="1:17">
      <c r="A71" s="2" t="s">
        <v>300</v>
      </c>
      <c r="B71" s="2" t="s">
        <v>303</v>
      </c>
      <c r="C71" s="2" t="s">
        <v>61</v>
      </c>
      <c r="D71" s="2" t="s">
        <v>53</v>
      </c>
      <c r="E71" s="2" t="s">
        <v>74</v>
      </c>
      <c r="F71" s="2" t="s">
        <v>55</v>
      </c>
      <c r="G71" s="2" t="s">
        <v>61</v>
      </c>
      <c r="H71" s="2" t="s">
        <v>62</v>
      </c>
      <c r="I71" s="2" t="s">
        <v>57</v>
      </c>
      <c r="J71" s="2" t="s">
        <v>304</v>
      </c>
      <c r="K71" s="2" t="s">
        <v>25</v>
      </c>
      <c r="L71" s="2" t="s">
        <v>303</v>
      </c>
      <c r="M71" s="2" t="s">
        <v>71</v>
      </c>
      <c r="N71" s="2" t="s">
        <v>303</v>
      </c>
      <c r="O71" s="3">
        <v>3.6999999999999998E-2</v>
      </c>
      <c r="P71" s="5" t="s">
        <v>29</v>
      </c>
      <c r="Q71" s="4">
        <v>42606</v>
      </c>
    </row>
    <row r="72" spans="1:17">
      <c r="A72" s="2" t="s">
        <v>305</v>
      </c>
      <c r="B72" s="2" t="s">
        <v>306</v>
      </c>
      <c r="C72" s="2" t="s">
        <v>307</v>
      </c>
      <c r="D72" s="2" t="s">
        <v>45</v>
      </c>
      <c r="E72" s="2" t="s">
        <v>54</v>
      </c>
      <c r="F72" s="2" t="s">
        <v>22</v>
      </c>
      <c r="G72" s="2" t="s">
        <v>307</v>
      </c>
      <c r="H72" s="2"/>
      <c r="I72" s="2"/>
      <c r="J72" s="2" t="s">
        <v>308</v>
      </c>
      <c r="K72" s="2" t="s">
        <v>25</v>
      </c>
      <c r="L72" s="2" t="s">
        <v>306</v>
      </c>
      <c r="M72" s="2" t="s">
        <v>89</v>
      </c>
      <c r="N72" s="2" t="s">
        <v>306</v>
      </c>
      <c r="O72" s="3">
        <v>3.7</v>
      </c>
      <c r="P72" s="5" t="s">
        <v>29</v>
      </c>
      <c r="Q72" s="4">
        <v>42750</v>
      </c>
    </row>
    <row r="73" spans="1:17">
      <c r="A73" s="2" t="s">
        <v>309</v>
      </c>
      <c r="B73" s="2" t="s">
        <v>310</v>
      </c>
      <c r="C73" s="2" t="s">
        <v>61</v>
      </c>
      <c r="D73" s="2" t="s">
        <v>53</v>
      </c>
      <c r="E73" s="2" t="s">
        <v>74</v>
      </c>
      <c r="F73" s="2" t="s">
        <v>55</v>
      </c>
      <c r="G73" s="2" t="s">
        <v>61</v>
      </c>
      <c r="H73" s="2" t="s">
        <v>62</v>
      </c>
      <c r="I73" s="2" t="s">
        <v>57</v>
      </c>
      <c r="J73" s="2" t="s">
        <v>311</v>
      </c>
      <c r="K73" s="2" t="s">
        <v>25</v>
      </c>
      <c r="L73" s="2" t="s">
        <v>310</v>
      </c>
      <c r="M73" s="2" t="s">
        <v>59</v>
      </c>
      <c r="N73" s="2" t="s">
        <v>310</v>
      </c>
      <c r="O73" s="3">
        <v>3.5000000000000003E-2</v>
      </c>
      <c r="P73" s="5" t="s">
        <v>29</v>
      </c>
      <c r="Q73" s="4">
        <v>42328</v>
      </c>
    </row>
    <row r="74" spans="1:17">
      <c r="A74" s="2" t="s">
        <v>312</v>
      </c>
      <c r="B74" s="2" t="s">
        <v>313</v>
      </c>
      <c r="C74" s="2" t="s">
        <v>314</v>
      </c>
      <c r="D74" s="2" t="s">
        <v>33</v>
      </c>
      <c r="E74" s="2" t="s">
        <v>21</v>
      </c>
      <c r="F74" s="2" t="s">
        <v>22</v>
      </c>
      <c r="G74" s="2" t="s">
        <v>315</v>
      </c>
      <c r="H74" s="2"/>
      <c r="I74" s="2"/>
      <c r="J74" s="2" t="s">
        <v>316</v>
      </c>
      <c r="K74" s="2" t="s">
        <v>25</v>
      </c>
      <c r="L74" s="2" t="s">
        <v>313</v>
      </c>
      <c r="M74" s="2" t="s">
        <v>36</v>
      </c>
      <c r="N74" s="2" t="s">
        <v>313</v>
      </c>
      <c r="O74" s="3">
        <v>2.21</v>
      </c>
      <c r="P74" s="5" t="s">
        <v>29</v>
      </c>
      <c r="Q74" s="4">
        <v>42605</v>
      </c>
    </row>
    <row r="75" spans="1:17">
      <c r="A75" s="2" t="s">
        <v>312</v>
      </c>
      <c r="B75" s="2" t="s">
        <v>317</v>
      </c>
      <c r="C75" s="2" t="s">
        <v>314</v>
      </c>
      <c r="D75" s="2" t="s">
        <v>33</v>
      </c>
      <c r="E75" s="2" t="s">
        <v>21</v>
      </c>
      <c r="F75" s="2" t="s">
        <v>22</v>
      </c>
      <c r="G75" s="2" t="s">
        <v>315</v>
      </c>
      <c r="H75" s="2"/>
      <c r="I75" s="2"/>
      <c r="J75" s="2" t="s">
        <v>318</v>
      </c>
      <c r="K75" s="2" t="s">
        <v>25</v>
      </c>
      <c r="L75" s="2" t="s">
        <v>317</v>
      </c>
      <c r="M75" s="2" t="s">
        <v>36</v>
      </c>
      <c r="N75" s="2" t="s">
        <v>317</v>
      </c>
      <c r="O75" s="3">
        <v>3.1</v>
      </c>
      <c r="P75" s="5" t="s">
        <v>29</v>
      </c>
      <c r="Q75" s="4">
        <v>42824</v>
      </c>
    </row>
    <row r="76" spans="1:17">
      <c r="A76" s="2" t="s">
        <v>319</v>
      </c>
      <c r="B76" s="2" t="s">
        <v>320</v>
      </c>
      <c r="C76" s="2" t="s">
        <v>321</v>
      </c>
      <c r="D76" s="2" t="s">
        <v>45</v>
      </c>
      <c r="E76" s="2" t="s">
        <v>21</v>
      </c>
      <c r="F76" s="2" t="s">
        <v>22</v>
      </c>
      <c r="G76" s="2" t="s">
        <v>322</v>
      </c>
      <c r="H76" s="2"/>
      <c r="I76" s="2"/>
      <c r="J76" s="2" t="s">
        <v>323</v>
      </c>
      <c r="K76" s="2" t="s">
        <v>25</v>
      </c>
      <c r="L76" s="2" t="s">
        <v>320</v>
      </c>
      <c r="M76" s="2" t="s">
        <v>36</v>
      </c>
      <c r="N76" s="2" t="s">
        <v>320</v>
      </c>
      <c r="O76" s="3">
        <v>2.8936500000000001</v>
      </c>
      <c r="P76" s="5" t="s">
        <v>29</v>
      </c>
      <c r="Q76" s="4">
        <v>42593</v>
      </c>
    </row>
    <row r="77" spans="1:17">
      <c r="A77" s="2" t="s">
        <v>319</v>
      </c>
      <c r="B77" s="2" t="s">
        <v>324</v>
      </c>
      <c r="C77" s="2" t="s">
        <v>321</v>
      </c>
      <c r="D77" s="2" t="s">
        <v>45</v>
      </c>
      <c r="E77" s="2" t="s">
        <v>21</v>
      </c>
      <c r="F77" s="2" t="s">
        <v>22</v>
      </c>
      <c r="G77" s="2" t="s">
        <v>322</v>
      </c>
      <c r="H77" s="2"/>
      <c r="I77" s="2"/>
      <c r="J77" s="2" t="s">
        <v>325</v>
      </c>
      <c r="K77" s="2" t="s">
        <v>25</v>
      </c>
      <c r="L77" s="2" t="s">
        <v>324</v>
      </c>
      <c r="M77" s="2" t="s">
        <v>71</v>
      </c>
      <c r="N77" s="2" t="s">
        <v>324</v>
      </c>
      <c r="O77" s="3">
        <v>3.7688999999999999</v>
      </c>
      <c r="P77" s="5" t="s">
        <v>29</v>
      </c>
      <c r="Q77" s="4">
        <v>42607</v>
      </c>
    </row>
    <row r="78" spans="1:17">
      <c r="A78" s="1" t="s">
        <v>326</v>
      </c>
      <c r="B78" s="2" t="s">
        <v>327</v>
      </c>
      <c r="C78" s="2" t="s">
        <v>69</v>
      </c>
      <c r="D78" s="2" t="s">
        <v>207</v>
      </c>
      <c r="E78" s="2" t="s">
        <v>54</v>
      </c>
      <c r="F78" s="2" t="s">
        <v>55</v>
      </c>
      <c r="G78" s="2" t="s">
        <v>69</v>
      </c>
      <c r="H78" s="2"/>
      <c r="I78" s="2"/>
      <c r="J78" s="2" t="s">
        <v>328</v>
      </c>
      <c r="K78" s="2" t="s">
        <v>25</v>
      </c>
      <c r="L78" s="2" t="s">
        <v>327</v>
      </c>
      <c r="M78" s="2" t="s">
        <v>71</v>
      </c>
      <c r="N78" s="2" t="s">
        <v>327</v>
      </c>
      <c r="O78" s="3">
        <v>3.93</v>
      </c>
      <c r="P78" s="5" t="s">
        <v>29</v>
      </c>
      <c r="Q78" s="4">
        <v>41585</v>
      </c>
    </row>
    <row r="79" spans="1:17">
      <c r="A79" s="2" t="s">
        <v>329</v>
      </c>
      <c r="B79" s="2" t="s">
        <v>330</v>
      </c>
      <c r="C79" s="2" t="s">
        <v>52</v>
      </c>
      <c r="D79" s="2" t="s">
        <v>81</v>
      </c>
      <c r="E79" s="2" t="s">
        <v>54</v>
      </c>
      <c r="F79" s="2" t="s">
        <v>55</v>
      </c>
      <c r="G79" s="2" t="s">
        <v>56</v>
      </c>
      <c r="H79" s="2" t="s">
        <v>57</v>
      </c>
      <c r="I79" s="2"/>
      <c r="J79" s="2" t="s">
        <v>331</v>
      </c>
      <c r="K79" s="2" t="s">
        <v>25</v>
      </c>
      <c r="L79" s="2" t="s">
        <v>332</v>
      </c>
      <c r="M79" s="2" t="s">
        <v>132</v>
      </c>
      <c r="N79" s="2" t="s">
        <v>330</v>
      </c>
      <c r="O79" s="3">
        <v>0.04</v>
      </c>
      <c r="P79" s="5" t="s">
        <v>29</v>
      </c>
      <c r="Q79" s="4">
        <v>42920</v>
      </c>
    </row>
    <row r="80" spans="1:17">
      <c r="A80" s="2" t="s">
        <v>329</v>
      </c>
      <c r="B80" s="2" t="s">
        <v>333</v>
      </c>
      <c r="C80" s="2" t="s">
        <v>61</v>
      </c>
      <c r="D80" s="2" t="s">
        <v>81</v>
      </c>
      <c r="E80" s="2" t="s">
        <v>54</v>
      </c>
      <c r="F80" s="2" t="s">
        <v>55</v>
      </c>
      <c r="G80" s="2" t="s">
        <v>61</v>
      </c>
      <c r="H80" s="2" t="s">
        <v>62</v>
      </c>
      <c r="I80" s="2" t="s">
        <v>57</v>
      </c>
      <c r="J80" s="2" t="s">
        <v>334</v>
      </c>
      <c r="K80" s="2" t="s">
        <v>25</v>
      </c>
      <c r="L80" s="2" t="s">
        <v>333</v>
      </c>
      <c r="M80" s="2" t="s">
        <v>71</v>
      </c>
      <c r="N80" s="2" t="s">
        <v>333</v>
      </c>
      <c r="O80" s="3">
        <v>7.0000000000000007E-2</v>
      </c>
      <c r="P80" s="5" t="s">
        <v>29</v>
      </c>
      <c r="Q80" s="4">
        <v>42919</v>
      </c>
    </row>
    <row r="81" spans="1:17">
      <c r="A81" s="2" t="s">
        <v>335</v>
      </c>
      <c r="B81" s="2" t="s">
        <v>336</v>
      </c>
      <c r="C81" s="2" t="s">
        <v>65</v>
      </c>
      <c r="D81" s="2" t="s">
        <v>53</v>
      </c>
      <c r="E81" s="2" t="s">
        <v>54</v>
      </c>
      <c r="F81" s="2" t="s">
        <v>55</v>
      </c>
      <c r="G81" s="2" t="s">
        <v>66</v>
      </c>
      <c r="H81" s="2"/>
      <c r="I81" s="2"/>
      <c r="J81" s="2" t="s">
        <v>337</v>
      </c>
      <c r="K81" s="2" t="s">
        <v>25</v>
      </c>
      <c r="L81" s="2" t="s">
        <v>336</v>
      </c>
      <c r="M81" s="2" t="s">
        <v>59</v>
      </c>
      <c r="N81" s="2" t="s">
        <v>336</v>
      </c>
      <c r="O81" s="3">
        <v>7.7410000000000007E-2</v>
      </c>
      <c r="P81" s="5" t="s">
        <v>29</v>
      </c>
      <c r="Q81" s="4">
        <v>42510</v>
      </c>
    </row>
    <row r="82" spans="1:17">
      <c r="A82" s="2" t="s">
        <v>338</v>
      </c>
      <c r="B82" s="2" t="s">
        <v>339</v>
      </c>
      <c r="C82" s="2" t="s">
        <v>340</v>
      </c>
      <c r="D82" s="2" t="s">
        <v>33</v>
      </c>
      <c r="E82" s="2" t="s">
        <v>21</v>
      </c>
      <c r="F82" s="2" t="s">
        <v>22</v>
      </c>
      <c r="G82" s="2" t="s">
        <v>341</v>
      </c>
      <c r="H82" s="2"/>
      <c r="I82" s="2"/>
      <c r="J82" s="2" t="s">
        <v>342</v>
      </c>
      <c r="K82" s="2" t="s">
        <v>25</v>
      </c>
      <c r="L82" s="2" t="s">
        <v>343</v>
      </c>
      <c r="M82" s="2" t="s">
        <v>27</v>
      </c>
      <c r="N82" s="2" t="s">
        <v>339</v>
      </c>
      <c r="O82" s="3">
        <v>0.45</v>
      </c>
      <c r="P82" s="5" t="s">
        <v>29</v>
      </c>
      <c r="Q82" s="4">
        <v>42824</v>
      </c>
    </row>
    <row r="83" spans="1:17">
      <c r="A83" s="2" t="s">
        <v>338</v>
      </c>
      <c r="B83" s="2" t="s">
        <v>344</v>
      </c>
      <c r="C83" s="2" t="s">
        <v>345</v>
      </c>
      <c r="D83" s="2" t="s">
        <v>33</v>
      </c>
      <c r="E83" s="2" t="s">
        <v>21</v>
      </c>
      <c r="F83" s="2" t="s">
        <v>22</v>
      </c>
      <c r="G83" s="2" t="s">
        <v>346</v>
      </c>
      <c r="H83" s="2"/>
      <c r="I83" s="2"/>
      <c r="J83" s="2" t="s">
        <v>347</v>
      </c>
      <c r="K83" s="2" t="s">
        <v>25</v>
      </c>
      <c r="L83" s="2" t="s">
        <v>348</v>
      </c>
      <c r="M83" s="2" t="s">
        <v>27</v>
      </c>
      <c r="N83" s="2" t="s">
        <v>349</v>
      </c>
      <c r="O83" s="3">
        <v>0.5</v>
      </c>
      <c r="P83" s="5" t="s">
        <v>29</v>
      </c>
      <c r="Q83" s="4">
        <v>42605</v>
      </c>
    </row>
    <row r="84" spans="1:17">
      <c r="A84" s="1" t="s">
        <v>350</v>
      </c>
      <c r="B84" s="2" t="s">
        <v>351</v>
      </c>
      <c r="C84" s="2" t="s">
        <v>229</v>
      </c>
      <c r="D84" s="2" t="s">
        <v>45</v>
      </c>
      <c r="E84" s="2" t="s">
        <v>21</v>
      </c>
      <c r="F84" s="2" t="s">
        <v>22</v>
      </c>
      <c r="G84" s="2" t="s">
        <v>231</v>
      </c>
      <c r="H84" s="2"/>
      <c r="I84" s="2"/>
      <c r="J84" s="2" t="s">
        <v>352</v>
      </c>
      <c r="K84" s="1" t="s">
        <v>233</v>
      </c>
      <c r="L84" s="2" t="s">
        <v>353</v>
      </c>
      <c r="M84" s="1" t="s">
        <v>354</v>
      </c>
      <c r="O84" s="3">
        <v>0.44</v>
      </c>
      <c r="P84" s="5" t="s">
        <v>29</v>
      </c>
      <c r="Q84" s="4">
        <v>41328</v>
      </c>
    </row>
    <row r="85" spans="1:17">
      <c r="A85" s="1" t="s">
        <v>355</v>
      </c>
      <c r="B85" s="1" t="s">
        <v>356</v>
      </c>
      <c r="C85" s="2">
        <v>805</v>
      </c>
      <c r="D85" s="2" t="s">
        <v>53</v>
      </c>
      <c r="E85" s="2" t="s">
        <v>54</v>
      </c>
      <c r="F85" s="1" t="s">
        <v>55</v>
      </c>
      <c r="G85" s="2" t="s">
        <v>61</v>
      </c>
      <c r="H85" s="2" t="s">
        <v>62</v>
      </c>
      <c r="I85" s="2" t="s">
        <v>57</v>
      </c>
      <c r="J85" s="1" t="s">
        <v>357</v>
      </c>
      <c r="K85" s="1" t="s">
        <v>25</v>
      </c>
      <c r="L85" s="2" t="s">
        <v>356</v>
      </c>
      <c r="M85" s="1" t="s">
        <v>71</v>
      </c>
      <c r="N85" s="1" t="s">
        <v>356</v>
      </c>
      <c r="O85" s="3">
        <v>4.9000000000000002E-2</v>
      </c>
      <c r="P85" s="1" t="s">
        <v>29</v>
      </c>
      <c r="Q85" s="4">
        <v>42106</v>
      </c>
    </row>
    <row r="86" spans="1:17">
      <c r="A86" s="1" t="s">
        <v>358</v>
      </c>
      <c r="B86" s="2" t="s">
        <v>359</v>
      </c>
      <c r="C86" s="2" t="s">
        <v>52</v>
      </c>
      <c r="D86" s="2" t="s">
        <v>53</v>
      </c>
      <c r="E86" s="2" t="s">
        <v>74</v>
      </c>
      <c r="F86" s="2" t="s">
        <v>55</v>
      </c>
      <c r="G86" s="2" t="s">
        <v>56</v>
      </c>
      <c r="H86" s="2" t="s">
        <v>57</v>
      </c>
      <c r="I86" s="2"/>
      <c r="J86" s="2" t="s">
        <v>360</v>
      </c>
      <c r="K86" s="1" t="s">
        <v>25</v>
      </c>
      <c r="L86" s="2" t="s">
        <v>361</v>
      </c>
      <c r="M86" s="1" t="s">
        <v>132</v>
      </c>
      <c r="N86" s="2" t="s">
        <v>359</v>
      </c>
      <c r="O86" s="3">
        <v>0.04</v>
      </c>
      <c r="P86" s="1" t="s">
        <v>29</v>
      </c>
      <c r="Q86" s="4">
        <v>42884</v>
      </c>
    </row>
    <row r="87" spans="1:17">
      <c r="A87" s="1" t="s">
        <v>358</v>
      </c>
      <c r="B87" s="2" t="s">
        <v>362</v>
      </c>
      <c r="C87" s="2" t="s">
        <v>61</v>
      </c>
      <c r="D87" s="2" t="s">
        <v>53</v>
      </c>
      <c r="E87" s="2" t="s">
        <v>74</v>
      </c>
      <c r="F87" s="2" t="s">
        <v>55</v>
      </c>
      <c r="G87" s="2" t="s">
        <v>61</v>
      </c>
      <c r="H87" s="2" t="s">
        <v>62</v>
      </c>
      <c r="I87" s="2" t="s">
        <v>57</v>
      </c>
      <c r="J87" s="2" t="s">
        <v>363</v>
      </c>
      <c r="K87" s="1" t="s">
        <v>25</v>
      </c>
      <c r="L87" s="2" t="s">
        <v>362</v>
      </c>
      <c r="M87" s="1" t="s">
        <v>89</v>
      </c>
      <c r="N87" s="2" t="s">
        <v>362</v>
      </c>
      <c r="O87" s="3">
        <v>0.06</v>
      </c>
      <c r="P87" s="1" t="s">
        <v>29</v>
      </c>
      <c r="Q87" s="4">
        <v>42814</v>
      </c>
    </row>
    <row r="88" spans="1:17">
      <c r="A88" s="1" t="s">
        <v>364</v>
      </c>
      <c r="B88" s="1" t="s">
        <v>365</v>
      </c>
      <c r="C88" s="2" t="s">
        <v>366</v>
      </c>
      <c r="D88" s="2" t="s">
        <v>81</v>
      </c>
      <c r="E88" s="2" t="s">
        <v>21</v>
      </c>
      <c r="F88" s="1" t="s">
        <v>55</v>
      </c>
      <c r="G88" s="1">
        <v>2220</v>
      </c>
      <c r="J88" s="1" t="s">
        <v>367</v>
      </c>
      <c r="K88" s="1" t="s">
        <v>102</v>
      </c>
      <c r="L88" s="2" t="s">
        <v>368</v>
      </c>
      <c r="M88" s="1" t="s">
        <v>276</v>
      </c>
      <c r="N88" s="1" t="s">
        <v>365</v>
      </c>
      <c r="O88" s="3">
        <v>11.22</v>
      </c>
      <c r="P88" s="1" t="s">
        <v>29</v>
      </c>
      <c r="Q88" s="4">
        <v>42614</v>
      </c>
    </row>
    <row r="89" spans="1:17">
      <c r="A89" s="1" t="s">
        <v>364</v>
      </c>
      <c r="B89" s="2" t="s">
        <v>369</v>
      </c>
      <c r="C89" s="2" t="s">
        <v>87</v>
      </c>
      <c r="D89" s="2" t="s">
        <v>81</v>
      </c>
      <c r="E89" s="2" t="s">
        <v>54</v>
      </c>
      <c r="F89" s="2" t="s">
        <v>22</v>
      </c>
      <c r="G89" s="2" t="s">
        <v>87</v>
      </c>
      <c r="H89" s="2"/>
      <c r="I89" s="2"/>
      <c r="J89" s="2" t="s">
        <v>370</v>
      </c>
      <c r="K89" s="1" t="s">
        <v>25</v>
      </c>
      <c r="L89" s="2" t="s">
        <v>369</v>
      </c>
      <c r="M89" s="1" t="s">
        <v>71</v>
      </c>
      <c r="N89" s="2" t="s">
        <v>369</v>
      </c>
      <c r="O89" s="3">
        <v>0.85469000000000006</v>
      </c>
      <c r="P89" s="1" t="s">
        <v>29</v>
      </c>
      <c r="Q89" s="4">
        <v>42421</v>
      </c>
    </row>
    <row r="90" spans="1:17">
      <c r="A90" s="2" t="s">
        <v>371</v>
      </c>
      <c r="B90" s="2" t="s">
        <v>372</v>
      </c>
      <c r="C90" s="2" t="s">
        <v>373</v>
      </c>
      <c r="D90" s="2" t="s">
        <v>45</v>
      </c>
      <c r="E90" s="2" t="s">
        <v>21</v>
      </c>
      <c r="F90" s="2" t="s">
        <v>22</v>
      </c>
      <c r="G90" s="2" t="s">
        <v>92</v>
      </c>
      <c r="H90" s="2"/>
      <c r="I90" s="2"/>
      <c r="J90" s="2" t="s">
        <v>374</v>
      </c>
      <c r="K90" s="2" t="s">
        <v>25</v>
      </c>
      <c r="L90" s="2" t="s">
        <v>375</v>
      </c>
      <c r="M90" s="2" t="s">
        <v>27</v>
      </c>
      <c r="N90" s="2" t="s">
        <v>372</v>
      </c>
      <c r="O90" s="3">
        <v>0.12</v>
      </c>
      <c r="P90" s="5" t="s">
        <v>29</v>
      </c>
      <c r="Q90" s="4">
        <v>41170</v>
      </c>
    </row>
    <row r="91" spans="1:17">
      <c r="A91" s="1" t="s">
        <v>371</v>
      </c>
      <c r="B91" s="2" t="s">
        <v>376</v>
      </c>
      <c r="C91" s="2" t="s">
        <v>87</v>
      </c>
      <c r="D91" s="2" t="s">
        <v>45</v>
      </c>
      <c r="E91" s="2" t="s">
        <v>54</v>
      </c>
      <c r="F91" s="2" t="s">
        <v>22</v>
      </c>
      <c r="G91" s="2" t="s">
        <v>87</v>
      </c>
      <c r="H91" s="2"/>
      <c r="I91" s="2"/>
      <c r="J91" s="2" t="s">
        <v>377</v>
      </c>
      <c r="K91" s="1" t="s">
        <v>25</v>
      </c>
      <c r="L91" s="2" t="s">
        <v>376</v>
      </c>
      <c r="M91" s="1" t="s">
        <v>89</v>
      </c>
      <c r="N91" s="2" t="s">
        <v>376</v>
      </c>
      <c r="O91" s="3">
        <v>6.89</v>
      </c>
      <c r="P91" s="1" t="s">
        <v>29</v>
      </c>
      <c r="Q91" s="4">
        <v>41695</v>
      </c>
    </row>
    <row r="92" spans="1:17">
      <c r="A92" s="2" t="s">
        <v>378</v>
      </c>
      <c r="B92" s="2" t="s">
        <v>379</v>
      </c>
      <c r="C92" s="2" t="s">
        <v>69</v>
      </c>
      <c r="D92" s="2" t="s">
        <v>174</v>
      </c>
      <c r="E92" s="2" t="s">
        <v>54</v>
      </c>
      <c r="F92" s="2" t="s">
        <v>55</v>
      </c>
      <c r="G92" s="2" t="s">
        <v>69</v>
      </c>
      <c r="H92" s="2"/>
      <c r="I92" s="2"/>
      <c r="J92" s="2" t="s">
        <v>380</v>
      </c>
      <c r="K92" s="1" t="s">
        <v>25</v>
      </c>
      <c r="L92" s="2" t="s">
        <v>381</v>
      </c>
      <c r="M92" s="1" t="s">
        <v>114</v>
      </c>
      <c r="O92" s="3">
        <v>0.27</v>
      </c>
      <c r="P92" s="5" t="s">
        <v>29</v>
      </c>
      <c r="Q92" s="4">
        <v>41443</v>
      </c>
    </row>
    <row r="93" spans="1:17">
      <c r="A93" s="1" t="s">
        <v>382</v>
      </c>
      <c r="B93" s="2" t="s">
        <v>383</v>
      </c>
      <c r="C93" s="2" t="s">
        <v>111</v>
      </c>
      <c r="D93" s="2" t="s">
        <v>112</v>
      </c>
      <c r="E93" s="2" t="s">
        <v>21</v>
      </c>
      <c r="F93" s="2" t="s">
        <v>55</v>
      </c>
      <c r="G93" s="2" t="s">
        <v>111</v>
      </c>
      <c r="H93" s="2"/>
      <c r="I93" s="2"/>
      <c r="J93" s="2" t="s">
        <v>384</v>
      </c>
      <c r="K93" s="1" t="s">
        <v>25</v>
      </c>
      <c r="L93" s="2" t="s">
        <v>383</v>
      </c>
      <c r="M93" s="1" t="s">
        <v>114</v>
      </c>
      <c r="N93" s="2" t="s">
        <v>383</v>
      </c>
      <c r="O93" s="3">
        <v>0.37982000000000005</v>
      </c>
      <c r="P93" s="1" t="s">
        <v>29</v>
      </c>
      <c r="Q93" s="4">
        <v>42593</v>
      </c>
    </row>
    <row r="94" spans="1:17">
      <c r="A94" s="1" t="s">
        <v>385</v>
      </c>
      <c r="B94" s="1" t="s">
        <v>386</v>
      </c>
      <c r="C94" s="2" t="s">
        <v>52</v>
      </c>
      <c r="D94" s="2" t="s">
        <v>53</v>
      </c>
      <c r="E94" s="2" t="s">
        <v>74</v>
      </c>
      <c r="F94" s="2" t="s">
        <v>55</v>
      </c>
      <c r="G94" s="2" t="s">
        <v>56</v>
      </c>
      <c r="H94" s="2" t="s">
        <v>57</v>
      </c>
      <c r="I94" s="2"/>
      <c r="J94" s="2" t="s">
        <v>387</v>
      </c>
      <c r="K94" s="1" t="s">
        <v>25</v>
      </c>
      <c r="L94" s="2" t="s">
        <v>388</v>
      </c>
      <c r="M94" s="1" t="s">
        <v>132</v>
      </c>
      <c r="N94" s="1" t="s">
        <v>386</v>
      </c>
      <c r="O94" s="3">
        <v>2.9000000000000001E-2</v>
      </c>
      <c r="P94" s="1" t="s">
        <v>29</v>
      </c>
      <c r="Q94" s="4">
        <v>41521</v>
      </c>
    </row>
    <row r="95" spans="1:17">
      <c r="A95" s="2" t="s">
        <v>385</v>
      </c>
      <c r="B95" s="2" t="s">
        <v>389</v>
      </c>
      <c r="C95" s="2" t="s">
        <v>61</v>
      </c>
      <c r="D95" s="2" t="s">
        <v>53</v>
      </c>
      <c r="E95" s="2" t="s">
        <v>54</v>
      </c>
      <c r="F95" s="2" t="s">
        <v>55</v>
      </c>
      <c r="G95" s="2" t="s">
        <v>61</v>
      </c>
      <c r="H95" s="2" t="s">
        <v>62</v>
      </c>
      <c r="I95" s="2" t="s">
        <v>57</v>
      </c>
      <c r="J95" s="2" t="s">
        <v>390</v>
      </c>
      <c r="K95" s="2" t="s">
        <v>25</v>
      </c>
      <c r="L95" s="2" t="s">
        <v>389</v>
      </c>
      <c r="M95" s="2" t="s">
        <v>59</v>
      </c>
      <c r="N95" s="2" t="s">
        <v>389</v>
      </c>
      <c r="O95" s="3">
        <v>3.1E-2</v>
      </c>
      <c r="P95" s="5" t="s">
        <v>29</v>
      </c>
      <c r="Q95" s="4">
        <v>41443</v>
      </c>
    </row>
    <row r="96" spans="1:17">
      <c r="A96" s="1" t="s">
        <v>391</v>
      </c>
      <c r="B96" s="2" t="s">
        <v>392</v>
      </c>
      <c r="C96" s="2" t="s">
        <v>117</v>
      </c>
      <c r="D96" s="2" t="s">
        <v>393</v>
      </c>
      <c r="E96" s="2" t="s">
        <v>54</v>
      </c>
      <c r="F96" s="2" t="s">
        <v>55</v>
      </c>
      <c r="G96" s="2" t="s">
        <v>117</v>
      </c>
      <c r="H96" s="2"/>
      <c r="I96" s="2"/>
      <c r="J96" s="2" t="s">
        <v>394</v>
      </c>
      <c r="K96" s="1" t="s">
        <v>25</v>
      </c>
      <c r="L96" s="2" t="s">
        <v>395</v>
      </c>
      <c r="M96" s="1" t="s">
        <v>121</v>
      </c>
      <c r="N96" s="2" t="s">
        <v>392</v>
      </c>
      <c r="O96" s="3">
        <v>0.66700000000000004</v>
      </c>
      <c r="P96" s="1" t="s">
        <v>29</v>
      </c>
      <c r="Q96" s="4">
        <v>42131</v>
      </c>
    </row>
    <row r="97" spans="1:17">
      <c r="A97" s="1" t="s">
        <v>396</v>
      </c>
      <c r="B97" s="2" t="s">
        <v>397</v>
      </c>
      <c r="C97" s="2" t="s">
        <v>65</v>
      </c>
      <c r="D97" s="2" t="s">
        <v>20</v>
      </c>
      <c r="E97" s="2" t="s">
        <v>54</v>
      </c>
      <c r="F97" s="2" t="s">
        <v>55</v>
      </c>
      <c r="G97" s="2" t="s">
        <v>66</v>
      </c>
      <c r="H97" s="2" t="s">
        <v>62</v>
      </c>
      <c r="I97" s="2"/>
      <c r="J97" s="2" t="s">
        <v>398</v>
      </c>
      <c r="K97" s="2" t="s">
        <v>25</v>
      </c>
      <c r="L97" s="2" t="s">
        <v>397</v>
      </c>
      <c r="M97" s="2" t="s">
        <v>59</v>
      </c>
      <c r="N97" s="2" t="s">
        <v>397</v>
      </c>
      <c r="O97" s="3">
        <v>0.2</v>
      </c>
      <c r="P97" s="5" t="s">
        <v>29</v>
      </c>
      <c r="Q97" s="4">
        <v>42884</v>
      </c>
    </row>
    <row r="98" spans="1:17">
      <c r="A98" s="1" t="s">
        <v>399</v>
      </c>
      <c r="B98" s="2" t="s">
        <v>400</v>
      </c>
      <c r="C98" s="2" t="s">
        <v>61</v>
      </c>
      <c r="D98" s="2" t="s">
        <v>81</v>
      </c>
      <c r="E98" s="2" t="s">
        <v>54</v>
      </c>
      <c r="F98" s="2" t="s">
        <v>55</v>
      </c>
      <c r="G98" s="2" t="s">
        <v>61</v>
      </c>
      <c r="H98" s="2" t="s">
        <v>62</v>
      </c>
      <c r="I98" s="2"/>
      <c r="J98" s="2" t="s">
        <v>401</v>
      </c>
      <c r="K98" s="1" t="s">
        <v>25</v>
      </c>
      <c r="L98" s="2" t="s">
        <v>400</v>
      </c>
      <c r="M98" s="1" t="s">
        <v>89</v>
      </c>
      <c r="N98" s="2" t="s">
        <v>400</v>
      </c>
      <c r="O98" s="3">
        <v>0.25</v>
      </c>
      <c r="P98" s="1" t="s">
        <v>29</v>
      </c>
      <c r="Q98" s="4">
        <v>42895</v>
      </c>
    </row>
    <row r="99" spans="1:17">
      <c r="A99" s="1" t="s">
        <v>402</v>
      </c>
      <c r="B99" s="2" t="s">
        <v>403</v>
      </c>
      <c r="C99" s="2" t="s">
        <v>65</v>
      </c>
      <c r="D99" s="2" t="s">
        <v>33</v>
      </c>
      <c r="E99" s="2" t="s">
        <v>54</v>
      </c>
      <c r="F99" s="2" t="s">
        <v>55</v>
      </c>
      <c r="G99" s="2" t="s">
        <v>66</v>
      </c>
      <c r="H99" s="2" t="s">
        <v>62</v>
      </c>
      <c r="I99" s="2"/>
      <c r="J99" s="2" t="s">
        <v>404</v>
      </c>
      <c r="K99" s="1" t="s">
        <v>25</v>
      </c>
      <c r="L99" s="2" t="s">
        <v>403</v>
      </c>
      <c r="M99" s="1" t="s">
        <v>89</v>
      </c>
      <c r="N99" s="2" t="s">
        <v>403</v>
      </c>
      <c r="O99" s="3">
        <v>0.29899999999999999</v>
      </c>
      <c r="P99" s="1" t="s">
        <v>29</v>
      </c>
      <c r="Q99" s="4">
        <v>41123</v>
      </c>
    </row>
    <row r="100" spans="1:17">
      <c r="A100" s="1" t="s">
        <v>405</v>
      </c>
      <c r="B100" s="2" t="s">
        <v>406</v>
      </c>
      <c r="C100" s="2" t="s">
        <v>150</v>
      </c>
      <c r="D100" s="2" t="s">
        <v>53</v>
      </c>
      <c r="E100" s="2" t="s">
        <v>54</v>
      </c>
      <c r="F100" s="2" t="s">
        <v>55</v>
      </c>
      <c r="G100" s="2" t="s">
        <v>150</v>
      </c>
      <c r="H100" s="2"/>
      <c r="I100" s="2"/>
      <c r="J100" s="2" t="s">
        <v>407</v>
      </c>
      <c r="K100" s="1" t="s">
        <v>25</v>
      </c>
      <c r="L100" s="2" t="s">
        <v>406</v>
      </c>
      <c r="M100" s="1" t="s">
        <v>59</v>
      </c>
      <c r="N100" s="2" t="s">
        <v>406</v>
      </c>
      <c r="O100" s="3">
        <v>0.43</v>
      </c>
      <c r="P100" s="1" t="s">
        <v>29</v>
      </c>
      <c r="Q100" s="4">
        <v>42919</v>
      </c>
    </row>
    <row r="101" spans="1:17">
      <c r="A101" s="1" t="s">
        <v>408</v>
      </c>
      <c r="B101" s="2" t="s">
        <v>409</v>
      </c>
      <c r="C101" s="2" t="s">
        <v>52</v>
      </c>
      <c r="D101" s="2" t="s">
        <v>53</v>
      </c>
      <c r="E101" s="2" t="s">
        <v>410</v>
      </c>
      <c r="F101" s="2" t="s">
        <v>55</v>
      </c>
      <c r="G101" s="2" t="s">
        <v>56</v>
      </c>
      <c r="H101" s="2" t="s">
        <v>57</v>
      </c>
      <c r="I101" s="2"/>
      <c r="J101" s="2" t="s">
        <v>411</v>
      </c>
      <c r="K101" s="1" t="s">
        <v>25</v>
      </c>
      <c r="L101" s="2" t="s">
        <v>409</v>
      </c>
      <c r="M101" s="1" t="s">
        <v>59</v>
      </c>
      <c r="N101" s="2" t="s">
        <v>409</v>
      </c>
      <c r="O101" s="3">
        <v>0.03</v>
      </c>
      <c r="P101" s="1" t="s">
        <v>29</v>
      </c>
      <c r="Q101" s="4">
        <v>42919</v>
      </c>
    </row>
    <row r="102" spans="1:17">
      <c r="A102" s="1" t="s">
        <v>412</v>
      </c>
      <c r="B102" s="2" t="s">
        <v>413</v>
      </c>
      <c r="C102" s="2" t="s">
        <v>52</v>
      </c>
      <c r="D102" s="2" t="s">
        <v>53</v>
      </c>
      <c r="E102" s="2" t="s">
        <v>74</v>
      </c>
      <c r="F102" s="2" t="s">
        <v>55</v>
      </c>
      <c r="G102" s="2" t="s">
        <v>56</v>
      </c>
      <c r="H102" s="2" t="s">
        <v>57</v>
      </c>
      <c r="I102" s="2"/>
      <c r="J102" s="2" t="s">
        <v>414</v>
      </c>
      <c r="K102" s="1" t="s">
        <v>25</v>
      </c>
      <c r="L102" s="2" t="s">
        <v>413</v>
      </c>
      <c r="M102" s="1" t="s">
        <v>59</v>
      </c>
      <c r="N102" s="2" t="s">
        <v>413</v>
      </c>
      <c r="O102" s="3">
        <v>2.0900000000000002E-2</v>
      </c>
      <c r="P102" s="1" t="s">
        <v>29</v>
      </c>
      <c r="Q102" s="4">
        <v>41480</v>
      </c>
    </row>
    <row r="103" spans="1:17">
      <c r="A103" s="1" t="s">
        <v>415</v>
      </c>
      <c r="B103" s="2" t="s">
        <v>416</v>
      </c>
      <c r="C103" s="2" t="s">
        <v>111</v>
      </c>
      <c r="D103" s="2" t="s">
        <v>118</v>
      </c>
      <c r="E103" s="2" t="s">
        <v>54</v>
      </c>
      <c r="F103" s="2" t="s">
        <v>55</v>
      </c>
      <c r="G103" s="2" t="s">
        <v>111</v>
      </c>
      <c r="H103" s="2"/>
      <c r="I103" s="2"/>
      <c r="J103" s="2" t="s">
        <v>417</v>
      </c>
      <c r="K103" s="1" t="s">
        <v>25</v>
      </c>
      <c r="L103" s="2" t="s">
        <v>418</v>
      </c>
      <c r="M103" s="1" t="s">
        <v>121</v>
      </c>
      <c r="N103" s="2" t="s">
        <v>416</v>
      </c>
      <c r="O103" s="3">
        <v>0.78017000000000003</v>
      </c>
      <c r="P103" s="1" t="s">
        <v>29</v>
      </c>
      <c r="Q103" s="4">
        <v>42593</v>
      </c>
    </row>
    <row r="104" spans="1:17">
      <c r="A104" s="2" t="s">
        <v>419</v>
      </c>
      <c r="B104" s="2" t="s">
        <v>420</v>
      </c>
      <c r="C104" s="2" t="s">
        <v>61</v>
      </c>
      <c r="D104" s="2" t="s">
        <v>53</v>
      </c>
      <c r="E104" s="2" t="s">
        <v>74</v>
      </c>
      <c r="F104" s="2" t="s">
        <v>55</v>
      </c>
      <c r="G104" s="2" t="s">
        <v>61</v>
      </c>
      <c r="H104" s="2" t="s">
        <v>62</v>
      </c>
      <c r="I104" s="2" t="s">
        <v>57</v>
      </c>
      <c r="J104" s="2" t="s">
        <v>421</v>
      </c>
      <c r="K104" s="2" t="s">
        <v>25</v>
      </c>
      <c r="L104" s="2" t="s">
        <v>420</v>
      </c>
      <c r="M104" s="2" t="s">
        <v>59</v>
      </c>
      <c r="N104" s="2" t="s">
        <v>420</v>
      </c>
      <c r="O104" s="3">
        <v>3.6299999999999999E-2</v>
      </c>
      <c r="P104" s="5" t="s">
        <v>29</v>
      </c>
      <c r="Q104" s="4">
        <v>42510</v>
      </c>
    </row>
    <row r="105" spans="1:17">
      <c r="A105" s="1" t="s">
        <v>422</v>
      </c>
      <c r="B105" s="1" t="s">
        <v>423</v>
      </c>
      <c r="C105" s="2" t="s">
        <v>52</v>
      </c>
      <c r="D105" s="2" t="s">
        <v>53</v>
      </c>
      <c r="E105" s="2" t="s">
        <v>54</v>
      </c>
      <c r="F105" s="1" t="s">
        <v>55</v>
      </c>
      <c r="G105" s="2" t="s">
        <v>56</v>
      </c>
      <c r="H105" s="2" t="s">
        <v>57</v>
      </c>
      <c r="J105" s="1" t="s">
        <v>424</v>
      </c>
      <c r="K105" s="1" t="s">
        <v>25</v>
      </c>
      <c r="L105" s="1" t="s">
        <v>423</v>
      </c>
      <c r="M105" s="1" t="s">
        <v>89</v>
      </c>
      <c r="N105" s="1" t="s">
        <v>423</v>
      </c>
      <c r="O105" s="3">
        <v>0.03</v>
      </c>
      <c r="P105" s="1" t="s">
        <v>29</v>
      </c>
      <c r="Q105" s="4">
        <v>42787</v>
      </c>
    </row>
    <row r="106" spans="1:17">
      <c r="A106" s="1" t="s">
        <v>422</v>
      </c>
      <c r="B106" s="1" t="s">
        <v>425</v>
      </c>
      <c r="C106" s="2" t="s">
        <v>52</v>
      </c>
      <c r="D106" s="2" t="s">
        <v>53</v>
      </c>
      <c r="E106" s="2" t="s">
        <v>54</v>
      </c>
      <c r="F106" s="1" t="s">
        <v>55</v>
      </c>
      <c r="G106" s="2" t="s">
        <v>56</v>
      </c>
      <c r="H106" s="2" t="s">
        <v>57</v>
      </c>
      <c r="J106" s="1" t="s">
        <v>426</v>
      </c>
      <c r="K106" s="1" t="s">
        <v>102</v>
      </c>
      <c r="L106" s="1">
        <v>2280654</v>
      </c>
      <c r="M106" s="1" t="s">
        <v>89</v>
      </c>
      <c r="N106" s="1" t="s">
        <v>425</v>
      </c>
      <c r="O106" s="3">
        <v>0.31</v>
      </c>
      <c r="P106" s="1" t="s">
        <v>29</v>
      </c>
      <c r="Q106" s="4">
        <v>42836</v>
      </c>
    </row>
    <row r="107" spans="1:17">
      <c r="A107" s="1" t="s">
        <v>427</v>
      </c>
      <c r="B107" s="2" t="s">
        <v>428</v>
      </c>
      <c r="C107" s="2" t="s">
        <v>61</v>
      </c>
      <c r="D107" s="2" t="s">
        <v>81</v>
      </c>
      <c r="E107" s="2" t="s">
        <v>54</v>
      </c>
      <c r="F107" s="2" t="s">
        <v>55</v>
      </c>
      <c r="G107" s="2" t="s">
        <v>61</v>
      </c>
      <c r="H107" s="2" t="s">
        <v>62</v>
      </c>
      <c r="I107" s="2" t="s">
        <v>57</v>
      </c>
      <c r="J107" s="2" t="s">
        <v>429</v>
      </c>
      <c r="K107" s="2" t="s">
        <v>102</v>
      </c>
      <c r="L107" s="2" t="s">
        <v>430</v>
      </c>
      <c r="M107" s="2" t="s">
        <v>177</v>
      </c>
      <c r="N107" s="2" t="s">
        <v>428</v>
      </c>
      <c r="O107" s="3">
        <v>0.03</v>
      </c>
      <c r="P107" s="5" t="s">
        <v>29</v>
      </c>
      <c r="Q107" s="4">
        <v>40622</v>
      </c>
    </row>
    <row r="108" spans="1:17">
      <c r="A108" s="1" t="s">
        <v>431</v>
      </c>
      <c r="B108" s="2" t="s">
        <v>432</v>
      </c>
      <c r="C108" s="2" t="s">
        <v>61</v>
      </c>
      <c r="D108" s="2" t="s">
        <v>53</v>
      </c>
      <c r="E108" s="2" t="s">
        <v>74</v>
      </c>
      <c r="F108" s="2" t="s">
        <v>55</v>
      </c>
      <c r="G108" s="2" t="s">
        <v>61</v>
      </c>
      <c r="H108" s="2" t="s">
        <v>62</v>
      </c>
      <c r="I108" s="2" t="s">
        <v>57</v>
      </c>
      <c r="J108" s="2" t="s">
        <v>433</v>
      </c>
      <c r="K108" s="1" t="s">
        <v>25</v>
      </c>
      <c r="L108" s="2" t="s">
        <v>434</v>
      </c>
      <c r="M108" s="1" t="s">
        <v>132</v>
      </c>
      <c r="N108" s="2" t="s">
        <v>432</v>
      </c>
      <c r="O108" s="3">
        <v>3.9800000000000002E-2</v>
      </c>
      <c r="P108" s="1" t="s">
        <v>29</v>
      </c>
      <c r="Q108" s="4">
        <v>41520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90" zoomScaleNormal="90" workbookViewId="0">
      <pane xSplit="1" ySplit="1" topLeftCell="B24" activePane="bottomRight" state="frozen"/>
      <selection pane="topRight" activeCell="B1" sqref="B1"/>
      <selection pane="bottomLeft" activeCell="A24" sqref="A24"/>
      <selection pane="bottomRight" activeCell="L29" sqref="L29"/>
    </sheetView>
  </sheetViews>
  <sheetFormatPr defaultColWidth="11.5703125" defaultRowHeight="11.25"/>
  <cols>
    <col min="1" max="9" width="11.5703125" style="1"/>
    <col min="10" max="10" width="11.5703125" style="3"/>
    <col min="11" max="11" width="11.5703125" style="1"/>
    <col min="12" max="12" width="11.5703125" style="4"/>
    <col min="13" max="16384" width="11.5703125" style="1"/>
  </cols>
  <sheetData>
    <row r="1" spans="1:12">
      <c r="A1" s="2" t="s">
        <v>1</v>
      </c>
      <c r="B1" s="2" t="s">
        <v>2</v>
      </c>
      <c r="C1" s="1" t="s">
        <v>5</v>
      </c>
      <c r="D1" s="2" t="s">
        <v>435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3" t="s">
        <v>14</v>
      </c>
      <c r="K1" s="2" t="s">
        <v>15</v>
      </c>
      <c r="L1" s="4" t="s">
        <v>16</v>
      </c>
    </row>
    <row r="2" spans="1:12" ht="12.75">
      <c r="A2" s="1" t="s">
        <v>3635</v>
      </c>
      <c r="B2" s="1" t="s">
        <v>2210</v>
      </c>
      <c r="C2" s="21" t="s">
        <v>3635</v>
      </c>
      <c r="D2" s="1" t="s">
        <v>2210</v>
      </c>
      <c r="E2" s="1" t="s">
        <v>3636</v>
      </c>
      <c r="F2" s="1" t="s">
        <v>25</v>
      </c>
      <c r="G2" s="1" t="s">
        <v>3637</v>
      </c>
      <c r="H2" s="1" t="s">
        <v>3638</v>
      </c>
      <c r="I2" s="1" t="s">
        <v>3635</v>
      </c>
      <c r="J2" s="3">
        <v>2.21</v>
      </c>
      <c r="K2" s="1" t="s">
        <v>29</v>
      </c>
      <c r="L2" s="4">
        <v>42522</v>
      </c>
    </row>
    <row r="3" spans="1:12">
      <c r="A3" s="2" t="s">
        <v>3639</v>
      </c>
      <c r="B3" s="2" t="s">
        <v>3639</v>
      </c>
      <c r="C3" s="2" t="s">
        <v>3639</v>
      </c>
      <c r="D3" s="2" t="s">
        <v>3639</v>
      </c>
      <c r="E3" s="2" t="s">
        <v>3640</v>
      </c>
      <c r="F3" s="1" t="s">
        <v>3570</v>
      </c>
      <c r="G3" s="2" t="s">
        <v>3639</v>
      </c>
      <c r="H3" s="1" t="s">
        <v>104</v>
      </c>
      <c r="I3" s="2" t="s">
        <v>3639</v>
      </c>
      <c r="L3" s="4">
        <v>41443</v>
      </c>
    </row>
    <row r="4" spans="1:12">
      <c r="A4" s="2" t="s">
        <v>3641</v>
      </c>
      <c r="B4" s="2" t="s">
        <v>3641</v>
      </c>
      <c r="C4" s="2" t="s">
        <v>3642</v>
      </c>
      <c r="D4" s="2" t="s">
        <v>3641</v>
      </c>
      <c r="E4" s="2" t="s">
        <v>3643</v>
      </c>
      <c r="F4" s="2" t="s">
        <v>25</v>
      </c>
      <c r="G4" s="2" t="s">
        <v>3641</v>
      </c>
      <c r="H4" s="2"/>
      <c r="I4" s="2"/>
      <c r="J4" s="3">
        <v>2.09</v>
      </c>
      <c r="K4" s="5" t="s">
        <v>29</v>
      </c>
      <c r="L4" s="4">
        <v>42510</v>
      </c>
    </row>
    <row r="5" spans="1:12">
      <c r="A5" s="2" t="s">
        <v>3644</v>
      </c>
      <c r="B5" s="2" t="s">
        <v>3645</v>
      </c>
      <c r="C5" s="2" t="s">
        <v>3646</v>
      </c>
      <c r="D5" s="2" t="s">
        <v>3645</v>
      </c>
      <c r="E5" s="2" t="s">
        <v>3647</v>
      </c>
      <c r="F5" s="1" t="s">
        <v>102</v>
      </c>
      <c r="G5" s="2" t="s">
        <v>3648</v>
      </c>
      <c r="H5" s="1" t="s">
        <v>3649</v>
      </c>
      <c r="I5" s="2" t="s">
        <v>3644</v>
      </c>
      <c r="J5" s="3">
        <v>6.06</v>
      </c>
      <c r="K5" s="1" t="s">
        <v>29</v>
      </c>
      <c r="L5" s="4">
        <v>41222</v>
      </c>
    </row>
    <row r="6" spans="1:12">
      <c r="A6" s="2" t="s">
        <v>3650</v>
      </c>
      <c r="B6" s="2" t="s">
        <v>3645</v>
      </c>
      <c r="C6" s="2" t="s">
        <v>3645</v>
      </c>
      <c r="D6" s="2" t="s">
        <v>3645</v>
      </c>
      <c r="E6" s="2" t="s">
        <v>3651</v>
      </c>
      <c r="F6" s="1" t="s">
        <v>102</v>
      </c>
      <c r="G6" s="2" t="s">
        <v>3652</v>
      </c>
      <c r="H6" s="1" t="s">
        <v>3649</v>
      </c>
      <c r="I6" s="1" t="s">
        <v>3650</v>
      </c>
      <c r="J6" s="3">
        <v>8.4499999999999993</v>
      </c>
      <c r="K6" s="1" t="s">
        <v>29</v>
      </c>
      <c r="L6" s="4">
        <v>41222</v>
      </c>
    </row>
    <row r="7" spans="1:12">
      <c r="A7" s="2" t="s">
        <v>3653</v>
      </c>
      <c r="B7" s="2" t="s">
        <v>3653</v>
      </c>
      <c r="C7" s="2" t="s">
        <v>3653</v>
      </c>
      <c r="D7" s="2" t="s">
        <v>3653</v>
      </c>
      <c r="E7" s="22" t="s">
        <v>3654</v>
      </c>
      <c r="F7" s="1" t="s">
        <v>25</v>
      </c>
      <c r="G7" s="2" t="s">
        <v>3653</v>
      </c>
      <c r="H7" s="1" t="s">
        <v>3638</v>
      </c>
      <c r="I7" s="2" t="s">
        <v>3653</v>
      </c>
      <c r="J7" s="3">
        <v>2.2621000000000002</v>
      </c>
      <c r="K7" s="1" t="s">
        <v>29</v>
      </c>
      <c r="L7" s="4">
        <v>41532</v>
      </c>
    </row>
    <row r="8" spans="1:12">
      <c r="A8" s="2" t="s">
        <v>3655</v>
      </c>
      <c r="B8" s="2" t="s">
        <v>3656</v>
      </c>
      <c r="C8" s="1" t="s">
        <v>3657</v>
      </c>
      <c r="D8" s="2" t="s">
        <v>3656</v>
      </c>
      <c r="E8" s="2" t="s">
        <v>3658</v>
      </c>
      <c r="F8" s="2" t="s">
        <v>25</v>
      </c>
      <c r="G8" s="2" t="s">
        <v>3655</v>
      </c>
      <c r="H8" s="2" t="s">
        <v>3638</v>
      </c>
      <c r="I8" s="2" t="s">
        <v>3655</v>
      </c>
      <c r="J8" s="3">
        <v>0.95</v>
      </c>
      <c r="K8" s="5" t="s">
        <v>29</v>
      </c>
      <c r="L8" s="4">
        <v>42884</v>
      </c>
    </row>
    <row r="9" spans="1:12">
      <c r="A9" s="2" t="s">
        <v>3659</v>
      </c>
      <c r="B9" s="2" t="s">
        <v>52</v>
      </c>
      <c r="C9" s="2" t="s">
        <v>3660</v>
      </c>
      <c r="D9" s="2" t="s">
        <v>3661</v>
      </c>
      <c r="E9" s="2" t="s">
        <v>3662</v>
      </c>
      <c r="F9" s="1" t="s">
        <v>25</v>
      </c>
      <c r="G9" s="2" t="s">
        <v>3659</v>
      </c>
      <c r="H9" s="1" t="s">
        <v>3663</v>
      </c>
      <c r="I9" s="2" t="s">
        <v>3659</v>
      </c>
      <c r="J9" s="3">
        <v>0.43</v>
      </c>
      <c r="K9" s="1" t="s">
        <v>29</v>
      </c>
      <c r="L9" s="4">
        <v>42895</v>
      </c>
    </row>
    <row r="10" spans="1:12">
      <c r="A10" s="2" t="s">
        <v>3664</v>
      </c>
      <c r="B10" s="2" t="s">
        <v>1493</v>
      </c>
      <c r="C10" s="2" t="s">
        <v>3660</v>
      </c>
      <c r="D10" s="2" t="s">
        <v>1493</v>
      </c>
      <c r="E10" s="8" t="s">
        <v>3665</v>
      </c>
      <c r="F10" s="2" t="s">
        <v>25</v>
      </c>
      <c r="G10" s="2" t="s">
        <v>3664</v>
      </c>
      <c r="H10" s="2" t="s">
        <v>3663</v>
      </c>
      <c r="I10" s="2" t="s">
        <v>3664</v>
      </c>
      <c r="J10" s="3">
        <v>0.224</v>
      </c>
      <c r="K10" s="5" t="s">
        <v>29</v>
      </c>
      <c r="L10" s="4">
        <v>40856</v>
      </c>
    </row>
    <row r="11" spans="1:12">
      <c r="A11" s="2" t="s">
        <v>3666</v>
      </c>
      <c r="B11" s="2" t="s">
        <v>1493</v>
      </c>
      <c r="C11" s="2" t="s">
        <v>3660</v>
      </c>
      <c r="D11" s="2" t="s">
        <v>1493</v>
      </c>
      <c r="E11" s="8" t="s">
        <v>3667</v>
      </c>
      <c r="F11" s="2" t="s">
        <v>25</v>
      </c>
      <c r="G11" s="2" t="s">
        <v>3666</v>
      </c>
      <c r="H11" s="2" t="s">
        <v>3663</v>
      </c>
      <c r="I11" s="2" t="s">
        <v>3666</v>
      </c>
      <c r="J11" s="3">
        <v>0.42</v>
      </c>
      <c r="K11" s="5" t="s">
        <v>29</v>
      </c>
      <c r="L11" s="4">
        <v>42820</v>
      </c>
    </row>
    <row r="12" spans="1:12">
      <c r="A12" s="2" t="s">
        <v>3668</v>
      </c>
      <c r="B12" s="2" t="s">
        <v>3668</v>
      </c>
      <c r="C12" s="2" t="s">
        <v>3660</v>
      </c>
      <c r="D12" s="2" t="s">
        <v>3668</v>
      </c>
      <c r="E12" s="8" t="s">
        <v>3669</v>
      </c>
      <c r="F12" s="1" t="s">
        <v>102</v>
      </c>
      <c r="G12" s="2" t="s">
        <v>3670</v>
      </c>
      <c r="H12" s="1" t="s">
        <v>3663</v>
      </c>
      <c r="I12" s="2" t="s">
        <v>3668</v>
      </c>
      <c r="J12" s="3">
        <v>0.53</v>
      </c>
      <c r="K12" s="1" t="s">
        <v>29</v>
      </c>
      <c r="L12" s="4">
        <v>41253</v>
      </c>
    </row>
    <row r="13" spans="1:12">
      <c r="A13" s="2" t="s">
        <v>3671</v>
      </c>
      <c r="B13" s="2" t="s">
        <v>3671</v>
      </c>
      <c r="C13" s="2" t="s">
        <v>3660</v>
      </c>
      <c r="D13" s="2" t="s">
        <v>3672</v>
      </c>
      <c r="E13" s="8" t="s">
        <v>3673</v>
      </c>
      <c r="F13" s="1" t="s">
        <v>25</v>
      </c>
      <c r="G13" s="2" t="s">
        <v>3671</v>
      </c>
      <c r="H13" s="1" t="s">
        <v>3663</v>
      </c>
      <c r="I13" s="2" t="s">
        <v>3671</v>
      </c>
      <c r="J13" s="3">
        <v>0.49299999999999999</v>
      </c>
      <c r="K13" s="1" t="s">
        <v>29</v>
      </c>
      <c r="L13" s="4">
        <v>41543</v>
      </c>
    </row>
    <row r="14" spans="1:12">
      <c r="A14" s="2" t="s">
        <v>3674</v>
      </c>
      <c r="B14" s="2" t="s">
        <v>3674</v>
      </c>
      <c r="C14" s="2" t="s">
        <v>3660</v>
      </c>
      <c r="D14" s="2" t="s">
        <v>3674</v>
      </c>
      <c r="E14" s="8" t="s">
        <v>3675</v>
      </c>
      <c r="F14" s="1" t="s">
        <v>102</v>
      </c>
      <c r="G14" s="2" t="s">
        <v>3676</v>
      </c>
      <c r="H14" s="1" t="s">
        <v>3663</v>
      </c>
      <c r="I14" s="2" t="s">
        <v>3674</v>
      </c>
      <c r="J14" s="3">
        <v>0.76</v>
      </c>
      <c r="K14" s="1" t="s">
        <v>29</v>
      </c>
      <c r="L14" s="4">
        <v>41512</v>
      </c>
    </row>
    <row r="15" spans="1:12">
      <c r="A15" s="2" t="s">
        <v>3677</v>
      </c>
      <c r="B15" s="2" t="s">
        <v>3677</v>
      </c>
      <c r="C15" s="2" t="s">
        <v>3660</v>
      </c>
      <c r="D15" s="2" t="s">
        <v>3668</v>
      </c>
      <c r="E15" s="8" t="s">
        <v>3669</v>
      </c>
      <c r="F15" s="1" t="s">
        <v>25</v>
      </c>
      <c r="G15" s="2" t="s">
        <v>3677</v>
      </c>
      <c r="H15" s="1" t="s">
        <v>3663</v>
      </c>
      <c r="I15" s="2" t="s">
        <v>3677</v>
      </c>
      <c r="J15" s="3">
        <v>0.503</v>
      </c>
      <c r="K15" s="1" t="s">
        <v>29</v>
      </c>
      <c r="L15" s="4">
        <v>41512</v>
      </c>
    </row>
    <row r="16" spans="1:12">
      <c r="A16" s="2" t="s">
        <v>3672</v>
      </c>
      <c r="B16" s="2" t="s">
        <v>3672</v>
      </c>
      <c r="C16" s="2" t="s">
        <v>3660</v>
      </c>
      <c r="D16" s="2" t="s">
        <v>3672</v>
      </c>
      <c r="E16" s="8" t="s">
        <v>3678</v>
      </c>
      <c r="F16" s="1" t="s">
        <v>102</v>
      </c>
      <c r="G16" s="2" t="s">
        <v>3679</v>
      </c>
      <c r="H16" s="1" t="s">
        <v>3663</v>
      </c>
      <c r="I16" s="2" t="s">
        <v>3672</v>
      </c>
      <c r="J16" s="3">
        <v>0.53</v>
      </c>
      <c r="K16" s="1" t="s">
        <v>29</v>
      </c>
      <c r="L16" s="4">
        <v>41253</v>
      </c>
    </row>
    <row r="17" spans="1:12">
      <c r="A17" s="2" t="s">
        <v>3680</v>
      </c>
      <c r="B17" s="2" t="s">
        <v>3680</v>
      </c>
      <c r="C17" s="2" t="s">
        <v>3660</v>
      </c>
      <c r="D17" s="2" t="s">
        <v>3680</v>
      </c>
      <c r="E17" s="8" t="s">
        <v>3681</v>
      </c>
      <c r="F17" s="1" t="s">
        <v>102</v>
      </c>
      <c r="G17" s="2" t="s">
        <v>3682</v>
      </c>
      <c r="H17" s="1" t="s">
        <v>3663</v>
      </c>
      <c r="I17" s="2" t="s">
        <v>3680</v>
      </c>
      <c r="J17" s="3">
        <v>0.53</v>
      </c>
      <c r="K17" s="1" t="s">
        <v>29</v>
      </c>
      <c r="L17" s="4">
        <v>41253</v>
      </c>
    </row>
    <row r="18" spans="1:12">
      <c r="A18" s="2" t="s">
        <v>3683</v>
      </c>
      <c r="B18" s="2" t="s">
        <v>3683</v>
      </c>
      <c r="C18" s="2" t="s">
        <v>3660</v>
      </c>
      <c r="D18" s="2" t="s">
        <v>3680</v>
      </c>
      <c r="E18" s="8" t="s">
        <v>3684</v>
      </c>
      <c r="F18" s="1" t="s">
        <v>25</v>
      </c>
      <c r="G18" s="2" t="s">
        <v>3683</v>
      </c>
      <c r="H18" s="1" t="s">
        <v>3663</v>
      </c>
      <c r="I18" s="2" t="s">
        <v>3683</v>
      </c>
      <c r="J18" s="3">
        <v>0.51200000000000001</v>
      </c>
      <c r="K18" s="1" t="s">
        <v>29</v>
      </c>
      <c r="L18" s="4">
        <v>41512</v>
      </c>
    </row>
    <row r="19" spans="1:12">
      <c r="A19" s="2" t="s">
        <v>3685</v>
      </c>
      <c r="B19" s="2" t="s">
        <v>3685</v>
      </c>
      <c r="C19" s="2" t="s">
        <v>3685</v>
      </c>
      <c r="D19" s="2" t="s">
        <v>3685</v>
      </c>
      <c r="E19" s="2" t="s">
        <v>3686</v>
      </c>
      <c r="F19" s="1" t="s">
        <v>25</v>
      </c>
      <c r="G19" s="2" t="s">
        <v>3685</v>
      </c>
      <c r="H19" s="1" t="s">
        <v>3687</v>
      </c>
      <c r="I19" s="2" t="s">
        <v>3685</v>
      </c>
      <c r="J19" s="3">
        <v>4.3899999999999997</v>
      </c>
      <c r="K19" s="1" t="s">
        <v>29</v>
      </c>
      <c r="L19" s="4">
        <v>41197</v>
      </c>
    </row>
    <row r="20" spans="1:12">
      <c r="A20" s="2" t="s">
        <v>3688</v>
      </c>
      <c r="B20" s="2" t="s">
        <v>3689</v>
      </c>
      <c r="C20" s="2" t="s">
        <v>3660</v>
      </c>
      <c r="D20" s="2" t="s">
        <v>3688</v>
      </c>
      <c r="E20" s="8" t="s">
        <v>3690</v>
      </c>
      <c r="F20" s="1" t="s">
        <v>25</v>
      </c>
      <c r="G20" s="2" t="s">
        <v>3691</v>
      </c>
      <c r="H20" s="1" t="s">
        <v>3663</v>
      </c>
      <c r="I20" s="2" t="s">
        <v>3688</v>
      </c>
      <c r="J20" s="3">
        <v>0.27</v>
      </c>
      <c r="K20" s="1" t="s">
        <v>29</v>
      </c>
      <c r="L20" s="4">
        <v>41141</v>
      </c>
    </row>
    <row r="21" spans="1:12">
      <c r="A21" s="2" t="s">
        <v>3692</v>
      </c>
      <c r="B21" s="2" t="s">
        <v>3689</v>
      </c>
      <c r="C21" s="2" t="s">
        <v>3660</v>
      </c>
      <c r="D21" s="2" t="s">
        <v>3692</v>
      </c>
      <c r="E21" s="8" t="s">
        <v>3693</v>
      </c>
      <c r="F21" s="1" t="s">
        <v>25</v>
      </c>
      <c r="G21" s="2" t="s">
        <v>3694</v>
      </c>
      <c r="H21" s="1" t="s">
        <v>3663</v>
      </c>
      <c r="I21" s="2" t="s">
        <v>3692</v>
      </c>
      <c r="J21" s="3">
        <v>0.26</v>
      </c>
      <c r="K21" s="1" t="s">
        <v>29</v>
      </c>
      <c r="L21" s="4">
        <v>41141</v>
      </c>
    </row>
    <row r="22" spans="1:12">
      <c r="A22" s="2" t="s">
        <v>3695</v>
      </c>
      <c r="B22" s="2" t="s">
        <v>3689</v>
      </c>
      <c r="C22" s="2" t="s">
        <v>3660</v>
      </c>
      <c r="D22" s="2" t="s">
        <v>3695</v>
      </c>
      <c r="E22" s="8" t="s">
        <v>3696</v>
      </c>
      <c r="F22" s="1" t="s">
        <v>25</v>
      </c>
      <c r="G22" s="2" t="s">
        <v>3697</v>
      </c>
      <c r="H22" s="1" t="s">
        <v>3663</v>
      </c>
      <c r="I22" s="2" t="s">
        <v>3695</v>
      </c>
      <c r="J22" s="3">
        <v>0.52</v>
      </c>
      <c r="K22" s="1" t="s">
        <v>29</v>
      </c>
      <c r="L22" s="4">
        <v>41141</v>
      </c>
    </row>
    <row r="23" spans="1:12">
      <c r="A23" s="2" t="s">
        <v>3698</v>
      </c>
      <c r="B23" s="2" t="s">
        <v>3699</v>
      </c>
      <c r="C23" s="2" t="s">
        <v>3700</v>
      </c>
      <c r="D23" s="2" t="s">
        <v>3701</v>
      </c>
      <c r="E23" s="2" t="s">
        <v>3702</v>
      </c>
      <c r="F23" s="1" t="s">
        <v>2274</v>
      </c>
      <c r="G23" s="2" t="s">
        <v>3698</v>
      </c>
      <c r="J23" s="3">
        <f>ROUND(35.34/1.23, 4)</f>
        <v>28.7317</v>
      </c>
      <c r="K23" s="1" t="s">
        <v>29</v>
      </c>
      <c r="L23" s="4">
        <v>41779</v>
      </c>
    </row>
    <row r="24" spans="1:12">
      <c r="A24" s="2" t="s">
        <v>3703</v>
      </c>
      <c r="B24" s="2" t="s">
        <v>3704</v>
      </c>
      <c r="C24" s="2" t="s">
        <v>3700</v>
      </c>
      <c r="D24" s="2" t="s">
        <v>3705</v>
      </c>
      <c r="E24" s="2" t="s">
        <v>3706</v>
      </c>
      <c r="F24" s="1" t="s">
        <v>2274</v>
      </c>
      <c r="G24" s="2" t="s">
        <v>3703</v>
      </c>
      <c r="J24" s="3">
        <f>ROUND(35/1.23, 4)</f>
        <v>28.455300000000001</v>
      </c>
      <c r="K24" s="1" t="s">
        <v>29</v>
      </c>
      <c r="L24" s="4">
        <v>42919</v>
      </c>
    </row>
    <row r="25" spans="1:12">
      <c r="A25" s="2" t="s">
        <v>3707</v>
      </c>
      <c r="B25" s="2" t="s">
        <v>52</v>
      </c>
      <c r="C25" s="2" t="s">
        <v>3660</v>
      </c>
      <c r="D25" s="2" t="s">
        <v>3661</v>
      </c>
      <c r="E25" s="8" t="s">
        <v>3708</v>
      </c>
      <c r="F25" s="1" t="s">
        <v>481</v>
      </c>
      <c r="G25" s="2" t="s">
        <v>3707</v>
      </c>
      <c r="I25" s="2" t="s">
        <v>3707</v>
      </c>
      <c r="J25" s="3">
        <v>0.15</v>
      </c>
      <c r="K25" s="1" t="s">
        <v>29</v>
      </c>
      <c r="L25" s="4">
        <v>41646</v>
      </c>
    </row>
    <row r="26" spans="1:12">
      <c r="A26" s="2" t="s">
        <v>3709</v>
      </c>
      <c r="B26" s="2" t="s">
        <v>52</v>
      </c>
      <c r="C26" s="2" t="s">
        <v>3660</v>
      </c>
      <c r="D26" s="2" t="s">
        <v>3661</v>
      </c>
      <c r="E26" s="8" t="s">
        <v>3708</v>
      </c>
      <c r="F26" s="1" t="s">
        <v>481</v>
      </c>
      <c r="G26" s="2" t="s">
        <v>3709</v>
      </c>
      <c r="I26" s="2" t="s">
        <v>3709</v>
      </c>
      <c r="J26" s="3">
        <v>0.1</v>
      </c>
      <c r="K26" s="1" t="s">
        <v>29</v>
      </c>
      <c r="L26" s="4">
        <v>42884</v>
      </c>
    </row>
    <row r="27" spans="1:12">
      <c r="A27" s="2" t="s">
        <v>3710</v>
      </c>
      <c r="B27" s="2" t="s">
        <v>61</v>
      </c>
      <c r="C27" s="2" t="s">
        <v>3660</v>
      </c>
      <c r="D27" s="2" t="s">
        <v>1493</v>
      </c>
      <c r="E27" s="2" t="s">
        <v>3711</v>
      </c>
      <c r="F27" s="1" t="s">
        <v>481</v>
      </c>
      <c r="G27" s="2" t="s">
        <v>3710</v>
      </c>
      <c r="H27" s="1" t="s">
        <v>3712</v>
      </c>
      <c r="I27" s="2" t="s">
        <v>3710</v>
      </c>
      <c r="J27" s="3">
        <v>0.26</v>
      </c>
      <c r="K27" s="1" t="s">
        <v>29</v>
      </c>
      <c r="L27" s="4">
        <v>41952</v>
      </c>
    </row>
    <row r="28" spans="1:12">
      <c r="A28" s="1" t="s">
        <v>3713</v>
      </c>
      <c r="B28" s="1" t="s">
        <v>3714</v>
      </c>
      <c r="C28" s="1" t="s">
        <v>3660</v>
      </c>
      <c r="D28" s="1" t="s">
        <v>3714</v>
      </c>
      <c r="E28" s="1" t="s">
        <v>3715</v>
      </c>
      <c r="F28" s="1" t="s">
        <v>25</v>
      </c>
      <c r="G28" s="1" t="s">
        <v>3716</v>
      </c>
      <c r="H28" s="1" t="s">
        <v>3717</v>
      </c>
      <c r="I28" s="1" t="s">
        <v>3716</v>
      </c>
      <c r="J28" s="3">
        <v>0.4</v>
      </c>
      <c r="K28" s="1" t="s">
        <v>29</v>
      </c>
      <c r="L28" s="4">
        <v>42930</v>
      </c>
    </row>
    <row r="29" spans="1:12">
      <c r="A29" s="1" t="s">
        <v>3718</v>
      </c>
      <c r="B29" s="1" t="s">
        <v>3718</v>
      </c>
      <c r="C29" s="1" t="s">
        <v>3718</v>
      </c>
      <c r="D29" s="1" t="s">
        <v>3718</v>
      </c>
      <c r="E29" s="1" t="s">
        <v>3719</v>
      </c>
      <c r="F29" s="1" t="s">
        <v>25</v>
      </c>
      <c r="G29" s="1" t="s">
        <v>3718</v>
      </c>
      <c r="H29" s="1" t="s">
        <v>3720</v>
      </c>
      <c r="I29" s="1" t="s">
        <v>3718</v>
      </c>
      <c r="J29" s="3">
        <v>3.24</v>
      </c>
      <c r="K29" s="1" t="s">
        <v>29</v>
      </c>
      <c r="L29" s="4">
        <v>42428</v>
      </c>
    </row>
    <row r="30" spans="1:12">
      <c r="A30" s="2" t="s">
        <v>3721</v>
      </c>
      <c r="B30" s="2" t="s">
        <v>61</v>
      </c>
      <c r="C30" s="2" t="s">
        <v>3660</v>
      </c>
      <c r="D30" s="2" t="s">
        <v>1493</v>
      </c>
      <c r="E30" s="2" t="s">
        <v>3722</v>
      </c>
      <c r="F30" s="1" t="s">
        <v>25</v>
      </c>
      <c r="G30" s="2" t="s">
        <v>3721</v>
      </c>
      <c r="H30" s="1" t="s">
        <v>3723</v>
      </c>
      <c r="I30" s="2" t="s">
        <v>3721</v>
      </c>
      <c r="J30" s="3">
        <v>0.22220000000000001</v>
      </c>
      <c r="K30" s="1" t="s">
        <v>29</v>
      </c>
      <c r="L30" s="4">
        <v>41935</v>
      </c>
    </row>
    <row r="31" spans="1:12">
      <c r="A31" s="2" t="s">
        <v>3724</v>
      </c>
      <c r="B31" s="2" t="s">
        <v>1493</v>
      </c>
      <c r="C31" s="2" t="s">
        <v>3660</v>
      </c>
      <c r="D31" s="2" t="s">
        <v>1493</v>
      </c>
      <c r="E31" s="8" t="s">
        <v>3725</v>
      </c>
      <c r="F31" s="2" t="s">
        <v>25</v>
      </c>
      <c r="G31" s="2" t="s">
        <v>3724</v>
      </c>
      <c r="H31" s="2" t="s">
        <v>3723</v>
      </c>
      <c r="I31" s="2" t="s">
        <v>3724</v>
      </c>
      <c r="J31" s="3">
        <v>0.26</v>
      </c>
      <c r="K31" s="5" t="s">
        <v>29</v>
      </c>
      <c r="L31" s="4">
        <v>42895</v>
      </c>
    </row>
    <row r="32" spans="1:12">
      <c r="A32" s="2" t="s">
        <v>3726</v>
      </c>
      <c r="B32" s="2" t="s">
        <v>61</v>
      </c>
      <c r="C32" s="2" t="s">
        <v>3660</v>
      </c>
      <c r="D32" s="2" t="s">
        <v>1493</v>
      </c>
      <c r="E32" s="2" t="s">
        <v>3727</v>
      </c>
      <c r="F32" s="1" t="s">
        <v>25</v>
      </c>
      <c r="G32" s="2" t="s">
        <v>3726</v>
      </c>
      <c r="H32" s="1" t="s">
        <v>3723</v>
      </c>
      <c r="I32" s="2" t="s">
        <v>3726</v>
      </c>
      <c r="J32" s="3">
        <v>0.27</v>
      </c>
      <c r="K32" s="1" t="s">
        <v>29</v>
      </c>
      <c r="L32" s="4">
        <v>41935</v>
      </c>
    </row>
    <row r="33" spans="1:12">
      <c r="A33" s="2" t="s">
        <v>3728</v>
      </c>
      <c r="B33" s="2" t="s">
        <v>61</v>
      </c>
      <c r="C33" s="2" t="s">
        <v>3660</v>
      </c>
      <c r="D33" s="2" t="s">
        <v>1493</v>
      </c>
      <c r="E33" s="2" t="s">
        <v>3729</v>
      </c>
      <c r="F33" s="1" t="s">
        <v>25</v>
      </c>
      <c r="G33" s="2" t="s">
        <v>3728</v>
      </c>
      <c r="H33" s="1" t="s">
        <v>3723</v>
      </c>
      <c r="I33" s="2" t="s">
        <v>3728</v>
      </c>
      <c r="J33" s="3">
        <v>0.45580000000000004</v>
      </c>
      <c r="K33" s="1" t="s">
        <v>29</v>
      </c>
      <c r="L33" s="4">
        <v>41935</v>
      </c>
    </row>
    <row r="34" spans="1:12">
      <c r="A34" s="2" t="s">
        <v>3730</v>
      </c>
      <c r="B34" s="2" t="s">
        <v>1493</v>
      </c>
      <c r="C34" s="2" t="s">
        <v>3660</v>
      </c>
      <c r="D34" s="2" t="s">
        <v>1493</v>
      </c>
      <c r="E34" s="8" t="s">
        <v>3731</v>
      </c>
      <c r="F34" s="2" t="s">
        <v>25</v>
      </c>
      <c r="G34" s="2" t="s">
        <v>3730</v>
      </c>
      <c r="H34" s="2" t="s">
        <v>3723</v>
      </c>
      <c r="I34" s="2" t="s">
        <v>3730</v>
      </c>
      <c r="J34" s="3">
        <v>0.22110000000000002</v>
      </c>
      <c r="K34" s="5" t="s">
        <v>29</v>
      </c>
      <c r="L34" s="4">
        <v>42219</v>
      </c>
    </row>
    <row r="35" spans="1:12">
      <c r="A35" s="2" t="s">
        <v>3732</v>
      </c>
      <c r="B35" s="2" t="s">
        <v>61</v>
      </c>
      <c r="C35" s="2" t="s">
        <v>3660</v>
      </c>
      <c r="D35" s="2" t="s">
        <v>1493</v>
      </c>
      <c r="E35" s="2" t="s">
        <v>3733</v>
      </c>
      <c r="F35" s="1" t="s">
        <v>25</v>
      </c>
      <c r="G35" s="2" t="s">
        <v>3732</v>
      </c>
      <c r="H35" s="1" t="s">
        <v>3723</v>
      </c>
      <c r="I35" s="2" t="s">
        <v>3732</v>
      </c>
      <c r="J35" s="3">
        <v>0.19240000000000002</v>
      </c>
      <c r="K35" s="1" t="s">
        <v>29</v>
      </c>
      <c r="L35" s="4">
        <v>41935</v>
      </c>
    </row>
    <row r="36" spans="1:12">
      <c r="A36" s="2" t="s">
        <v>3734</v>
      </c>
      <c r="B36" s="2" t="s">
        <v>3735</v>
      </c>
      <c r="C36" s="2" t="s">
        <v>3734</v>
      </c>
      <c r="D36" s="2" t="s">
        <v>3734</v>
      </c>
      <c r="E36" s="2" t="s">
        <v>3736</v>
      </c>
      <c r="F36" s="1" t="s">
        <v>25</v>
      </c>
      <c r="G36" s="2" t="s">
        <v>3734</v>
      </c>
      <c r="H36" s="1" t="s">
        <v>3723</v>
      </c>
      <c r="I36" s="2" t="s">
        <v>3734</v>
      </c>
      <c r="J36" s="3">
        <v>1.3206</v>
      </c>
      <c r="K36" s="1" t="s">
        <v>29</v>
      </c>
      <c r="L36" s="4">
        <v>41643</v>
      </c>
    </row>
    <row r="37" spans="1:12">
      <c r="A37" s="1" t="s">
        <v>3737</v>
      </c>
      <c r="B37" s="1" t="s">
        <v>3738</v>
      </c>
      <c r="C37" s="1" t="s">
        <v>3737</v>
      </c>
      <c r="D37" s="1" t="s">
        <v>3737</v>
      </c>
      <c r="E37" s="1" t="s">
        <v>3739</v>
      </c>
      <c r="F37" s="1" t="s">
        <v>25</v>
      </c>
      <c r="G37" s="1" t="s">
        <v>3737</v>
      </c>
      <c r="H37" s="1" t="s">
        <v>3717</v>
      </c>
      <c r="I37" s="1" t="s">
        <v>3737</v>
      </c>
      <c r="J37" s="3">
        <v>1.49</v>
      </c>
      <c r="K37" s="1" t="s">
        <v>29</v>
      </c>
      <c r="L37" s="4">
        <v>42493</v>
      </c>
    </row>
    <row r="38" spans="1:12">
      <c r="A38" s="2" t="s">
        <v>3740</v>
      </c>
      <c r="B38" s="2" t="s">
        <v>52</v>
      </c>
      <c r="C38" s="2" t="s">
        <v>3740</v>
      </c>
      <c r="D38" s="2" t="s">
        <v>3741</v>
      </c>
      <c r="E38" s="8" t="s">
        <v>3742</v>
      </c>
      <c r="F38" s="1" t="s">
        <v>25</v>
      </c>
      <c r="G38" s="2" t="s">
        <v>3743</v>
      </c>
      <c r="H38" s="1" t="s">
        <v>3717</v>
      </c>
      <c r="I38" s="2" t="s">
        <v>3743</v>
      </c>
      <c r="J38" s="3">
        <v>0.69700000000000006</v>
      </c>
      <c r="K38" s="1" t="s">
        <v>29</v>
      </c>
      <c r="L38" s="4">
        <v>41636</v>
      </c>
    </row>
    <row r="39" spans="1:12">
      <c r="A39" s="2" t="s">
        <v>3744</v>
      </c>
      <c r="B39" s="2" t="s">
        <v>3656</v>
      </c>
      <c r="C39" s="1" t="s">
        <v>3657</v>
      </c>
      <c r="D39" s="2" t="s">
        <v>3656</v>
      </c>
      <c r="E39" s="2" t="s">
        <v>3745</v>
      </c>
      <c r="F39" s="2" t="s">
        <v>25</v>
      </c>
      <c r="G39" s="2" t="s">
        <v>3744</v>
      </c>
      <c r="H39" s="2"/>
      <c r="I39" s="2"/>
      <c r="J39" s="3">
        <v>1.0162</v>
      </c>
      <c r="K39" s="5" t="s">
        <v>29</v>
      </c>
      <c r="L39" s="4">
        <v>41524</v>
      </c>
    </row>
    <row r="40" spans="1:12">
      <c r="A40" s="2" t="s">
        <v>3746</v>
      </c>
      <c r="B40" s="2" t="s">
        <v>3747</v>
      </c>
      <c r="C40" s="2" t="s">
        <v>3746</v>
      </c>
      <c r="D40" s="2" t="s">
        <v>3746</v>
      </c>
      <c r="E40" s="2" t="s">
        <v>3748</v>
      </c>
      <c r="F40" s="2" t="s">
        <v>25</v>
      </c>
      <c r="G40" s="2" t="s">
        <v>3746</v>
      </c>
      <c r="H40" s="2" t="s">
        <v>3749</v>
      </c>
      <c r="I40" s="2" t="s">
        <v>3746</v>
      </c>
      <c r="J40" s="3">
        <v>27.7</v>
      </c>
      <c r="K40" s="5" t="s">
        <v>29</v>
      </c>
      <c r="L40" s="4">
        <v>41157</v>
      </c>
    </row>
    <row r="41" spans="1:12">
      <c r="A41" s="2" t="s">
        <v>3750</v>
      </c>
      <c r="B41" s="2" t="s">
        <v>3751</v>
      </c>
      <c r="C41" s="2" t="s">
        <v>3752</v>
      </c>
      <c r="D41" s="2" t="s">
        <v>3751</v>
      </c>
      <c r="E41" s="2" t="s">
        <v>3753</v>
      </c>
      <c r="F41" s="2" t="s">
        <v>25</v>
      </c>
      <c r="G41" s="2" t="s">
        <v>3754</v>
      </c>
      <c r="H41" s="2" t="s">
        <v>1485</v>
      </c>
      <c r="I41" s="2"/>
      <c r="J41" s="3">
        <v>1.59</v>
      </c>
      <c r="K41" s="5" t="s">
        <v>29</v>
      </c>
      <c r="L41" s="4">
        <v>40622</v>
      </c>
    </row>
    <row r="42" spans="1:12">
      <c r="A42" s="2" t="s">
        <v>3645</v>
      </c>
      <c r="B42" s="2" t="s">
        <v>3645</v>
      </c>
      <c r="C42" s="2" t="s">
        <v>3645</v>
      </c>
      <c r="D42" s="2" t="s">
        <v>3645</v>
      </c>
      <c r="E42" s="2" t="s">
        <v>3755</v>
      </c>
      <c r="F42" s="1" t="s">
        <v>25</v>
      </c>
      <c r="G42" s="2" t="s">
        <v>3645</v>
      </c>
      <c r="H42" s="1" t="s">
        <v>2893</v>
      </c>
      <c r="I42" s="1" t="s">
        <v>3645</v>
      </c>
      <c r="J42" s="3">
        <v>4.1100000000000003</v>
      </c>
      <c r="K42" s="1" t="s">
        <v>29</v>
      </c>
      <c r="L42" s="4">
        <v>41196</v>
      </c>
    </row>
  </sheetData>
  <sheetProtection selectLockedCells="1" selectUnlockedCells="1"/>
  <hyperlinks>
    <hyperlink ref="E2" r:id="rId1" display="CTR@If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zoomScale="90" zoomScaleNormal="90" workbookViewId="0">
      <pane xSplit="1" ySplit="1" topLeftCell="B38" activePane="bottomRight" state="frozen"/>
      <selection pane="topRight" activeCell="B1" sqref="B1"/>
      <selection pane="bottomLeft" activeCell="A38" sqref="A38"/>
      <selection pane="bottomRight" activeCell="D65" sqref="D65"/>
    </sheetView>
  </sheetViews>
  <sheetFormatPr defaultColWidth="11.5703125" defaultRowHeight="12.75"/>
  <cols>
    <col min="4" max="4" width="22.5703125" customWidth="1"/>
    <col min="5" max="5" width="25.140625" customWidth="1"/>
    <col min="6" max="6" width="29" customWidth="1"/>
  </cols>
  <sheetData>
    <row r="1" spans="1:14">
      <c r="A1" s="2" t="s">
        <v>1</v>
      </c>
      <c r="B1" s="2" t="s">
        <v>2</v>
      </c>
      <c r="C1" s="1" t="s">
        <v>5</v>
      </c>
      <c r="D1" s="2" t="s">
        <v>435</v>
      </c>
      <c r="E1" s="2" t="s">
        <v>1887</v>
      </c>
      <c r="F1" s="2" t="s">
        <v>3756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3" t="s">
        <v>14</v>
      </c>
      <c r="M1" s="2" t="s">
        <v>15</v>
      </c>
      <c r="N1" s="4" t="s">
        <v>16</v>
      </c>
    </row>
    <row r="2" spans="1:14">
      <c r="A2" s="2" t="s">
        <v>3757</v>
      </c>
      <c r="B2" s="2" t="s">
        <v>3757</v>
      </c>
      <c r="C2" s="2" t="s">
        <v>3285</v>
      </c>
      <c r="D2" s="2"/>
      <c r="E2" s="2"/>
      <c r="F2" s="2"/>
      <c r="G2" s="2" t="s">
        <v>3758</v>
      </c>
      <c r="H2" s="1"/>
      <c r="I2" s="1"/>
      <c r="J2" s="1"/>
      <c r="K2" s="1"/>
      <c r="L2" s="3"/>
      <c r="M2" s="1"/>
      <c r="N2" s="4"/>
    </row>
    <row r="3" spans="1:14">
      <c r="A3" s="2" t="s">
        <v>3759</v>
      </c>
      <c r="B3" s="2" t="s">
        <v>3760</v>
      </c>
      <c r="C3" s="2" t="s">
        <v>3285</v>
      </c>
      <c r="D3" s="2"/>
      <c r="E3" s="2"/>
      <c r="F3" s="2"/>
      <c r="G3" s="2" t="s">
        <v>3761</v>
      </c>
      <c r="H3" s="2" t="s">
        <v>25</v>
      </c>
      <c r="I3" s="2" t="s">
        <v>3759</v>
      </c>
      <c r="J3" s="2" t="s">
        <v>3762</v>
      </c>
      <c r="K3" s="2" t="s">
        <v>3759</v>
      </c>
      <c r="L3" s="3">
        <v>39.9</v>
      </c>
      <c r="M3" s="5" t="s">
        <v>29</v>
      </c>
      <c r="N3" s="4">
        <v>40134</v>
      </c>
    </row>
    <row r="4" spans="1:14">
      <c r="A4" s="2" t="s">
        <v>3763</v>
      </c>
      <c r="B4" s="2" t="s">
        <v>3763</v>
      </c>
      <c r="C4" s="2" t="s">
        <v>3285</v>
      </c>
      <c r="D4" s="2"/>
      <c r="E4" s="2"/>
      <c r="F4" s="2"/>
      <c r="G4" s="2" t="s">
        <v>3764</v>
      </c>
      <c r="H4" s="2" t="s">
        <v>25</v>
      </c>
      <c r="I4" s="2" t="s">
        <v>3763</v>
      </c>
      <c r="J4" s="2" t="s">
        <v>3762</v>
      </c>
      <c r="K4" s="2" t="s">
        <v>3763</v>
      </c>
      <c r="L4" s="3">
        <v>44.9</v>
      </c>
      <c r="M4" s="5" t="s">
        <v>29</v>
      </c>
      <c r="N4" s="4"/>
    </row>
    <row r="5" spans="1:14">
      <c r="A5" s="2" t="s">
        <v>3765</v>
      </c>
      <c r="B5" s="2" t="s">
        <v>3766</v>
      </c>
      <c r="C5" s="2" t="s">
        <v>3767</v>
      </c>
      <c r="D5" s="2" t="s">
        <v>3766</v>
      </c>
      <c r="E5" s="2"/>
      <c r="F5" s="2"/>
      <c r="G5" s="2" t="s">
        <v>3768</v>
      </c>
      <c r="H5" s="2" t="s">
        <v>25</v>
      </c>
      <c r="I5" s="2" t="s">
        <v>3765</v>
      </c>
      <c r="J5" s="2" t="s">
        <v>3769</v>
      </c>
      <c r="K5" s="2" t="s">
        <v>3770</v>
      </c>
      <c r="L5" s="3">
        <v>5.79</v>
      </c>
      <c r="M5" s="5" t="s">
        <v>29</v>
      </c>
      <c r="N5" s="4"/>
    </row>
    <row r="6" spans="1:14">
      <c r="A6" s="2" t="s">
        <v>3771</v>
      </c>
      <c r="B6" s="2" t="s">
        <v>3772</v>
      </c>
      <c r="C6" s="2" t="s">
        <v>3773</v>
      </c>
      <c r="D6" s="2" t="s">
        <v>3771</v>
      </c>
      <c r="E6" s="2"/>
      <c r="F6" s="2"/>
      <c r="G6" s="2" t="s">
        <v>3774</v>
      </c>
      <c r="H6" s="2" t="s">
        <v>25</v>
      </c>
      <c r="I6" s="2" t="s">
        <v>3775</v>
      </c>
      <c r="J6" s="2" t="s">
        <v>1584</v>
      </c>
      <c r="K6" s="2" t="s">
        <v>3771</v>
      </c>
      <c r="L6" s="3">
        <v>5.99</v>
      </c>
      <c r="M6" s="5" t="s">
        <v>29</v>
      </c>
      <c r="N6" s="4">
        <v>40457</v>
      </c>
    </row>
    <row r="7" spans="1:14">
      <c r="A7" s="2" t="s">
        <v>3776</v>
      </c>
      <c r="B7" s="2" t="s">
        <v>3776</v>
      </c>
      <c r="C7" s="2" t="s">
        <v>3776</v>
      </c>
      <c r="D7" s="2" t="s">
        <v>3776</v>
      </c>
      <c r="E7" s="2"/>
      <c r="F7" s="2"/>
      <c r="G7" s="2"/>
      <c r="H7" s="1"/>
      <c r="I7" s="1"/>
      <c r="J7" s="1"/>
      <c r="K7" s="1"/>
      <c r="L7" s="3"/>
      <c r="M7" s="1"/>
      <c r="N7" s="4"/>
    </row>
    <row r="8" spans="1:14">
      <c r="A8" s="2" t="s">
        <v>3777</v>
      </c>
      <c r="B8" s="2" t="s">
        <v>3778</v>
      </c>
      <c r="C8" s="2" t="s">
        <v>3779</v>
      </c>
      <c r="D8" s="2" t="s">
        <v>3777</v>
      </c>
      <c r="E8" s="2"/>
      <c r="F8" s="2"/>
      <c r="G8" s="2"/>
      <c r="H8" s="1"/>
      <c r="I8" s="1"/>
      <c r="J8" s="1"/>
      <c r="K8" s="1"/>
      <c r="L8" s="3"/>
      <c r="M8" s="1"/>
      <c r="N8" s="4"/>
    </row>
    <row r="9" spans="1:14">
      <c r="A9" s="2" t="s">
        <v>3780</v>
      </c>
      <c r="B9" s="2" t="s">
        <v>3781</v>
      </c>
      <c r="C9" s="2" t="s">
        <v>3285</v>
      </c>
      <c r="D9" s="2"/>
      <c r="E9" s="2"/>
      <c r="F9" s="2"/>
      <c r="G9" s="2" t="s">
        <v>3782</v>
      </c>
      <c r="H9" s="2" t="s">
        <v>25</v>
      </c>
      <c r="I9" s="2" t="s">
        <v>3780</v>
      </c>
      <c r="J9" s="2" t="s">
        <v>3783</v>
      </c>
      <c r="K9" s="2" t="s">
        <v>3780</v>
      </c>
      <c r="L9" s="3">
        <v>20.9</v>
      </c>
      <c r="M9" s="5" t="s">
        <v>29</v>
      </c>
      <c r="N9" s="4">
        <v>40378</v>
      </c>
    </row>
    <row r="10" spans="1:14">
      <c r="A10" s="2" t="s">
        <v>3784</v>
      </c>
      <c r="B10" s="2" t="s">
        <v>3785</v>
      </c>
      <c r="C10" s="2" t="s">
        <v>3285</v>
      </c>
      <c r="D10" s="2"/>
      <c r="E10" s="2"/>
      <c r="F10" s="2"/>
      <c r="G10" s="2" t="s">
        <v>3786</v>
      </c>
      <c r="H10" s="2" t="s">
        <v>25</v>
      </c>
      <c r="I10" s="2" t="s">
        <v>3784</v>
      </c>
      <c r="J10" s="2" t="s">
        <v>3783</v>
      </c>
      <c r="K10" s="2" t="s">
        <v>3784</v>
      </c>
      <c r="L10" s="3">
        <v>14.4</v>
      </c>
      <c r="M10" s="5" t="s">
        <v>29</v>
      </c>
      <c r="N10" s="4">
        <v>40372</v>
      </c>
    </row>
    <row r="11" spans="1:14">
      <c r="A11" s="2" t="s">
        <v>3787</v>
      </c>
      <c r="B11" s="2" t="s">
        <v>2236</v>
      </c>
      <c r="C11" s="1" t="s">
        <v>3787</v>
      </c>
      <c r="D11" s="2" t="s">
        <v>2236</v>
      </c>
      <c r="E11" s="2"/>
      <c r="F11" s="2"/>
      <c r="G11" s="2" t="s">
        <v>3788</v>
      </c>
      <c r="H11" s="1"/>
      <c r="I11" s="1"/>
      <c r="J11" s="1"/>
      <c r="K11" s="1"/>
      <c r="L11" s="3"/>
      <c r="M11" s="1"/>
      <c r="N11" s="4"/>
    </row>
    <row r="12" spans="1:14">
      <c r="A12" s="2" t="s">
        <v>3789</v>
      </c>
      <c r="B12" s="2" t="s">
        <v>3790</v>
      </c>
      <c r="C12" s="1" t="s">
        <v>3789</v>
      </c>
      <c r="D12" s="2" t="s">
        <v>3790</v>
      </c>
      <c r="E12" s="2"/>
      <c r="F12" s="2"/>
      <c r="G12" s="2" t="s">
        <v>3791</v>
      </c>
      <c r="H12" s="1"/>
      <c r="I12" s="1"/>
      <c r="J12" s="1"/>
      <c r="K12" s="1"/>
      <c r="L12" s="3"/>
      <c r="M12" s="1"/>
      <c r="N12" s="4"/>
    </row>
    <row r="13" spans="1:14">
      <c r="A13" s="2" t="s">
        <v>3792</v>
      </c>
      <c r="B13" s="2" t="s">
        <v>3792</v>
      </c>
      <c r="C13" s="2" t="s">
        <v>3285</v>
      </c>
      <c r="D13" s="2"/>
      <c r="E13" s="2"/>
      <c r="F13" s="2"/>
      <c r="G13" s="2" t="s">
        <v>3793</v>
      </c>
      <c r="H13" s="1"/>
      <c r="I13" s="1"/>
      <c r="J13" s="1"/>
      <c r="K13" s="1"/>
      <c r="L13" s="3"/>
      <c r="M13" s="1"/>
      <c r="N13" s="4"/>
    </row>
    <row r="14" spans="1:14">
      <c r="A14" s="2" t="s">
        <v>3794</v>
      </c>
      <c r="B14" s="2" t="s">
        <v>3795</v>
      </c>
      <c r="C14" s="2" t="s">
        <v>3376</v>
      </c>
      <c r="D14" s="2"/>
      <c r="E14" s="2"/>
      <c r="F14" s="2"/>
      <c r="G14" s="2" t="s">
        <v>3796</v>
      </c>
      <c r="H14" s="2" t="s">
        <v>25</v>
      </c>
      <c r="I14" s="2" t="s">
        <v>3797</v>
      </c>
      <c r="J14" s="2" t="s">
        <v>3392</v>
      </c>
      <c r="K14" s="2" t="s">
        <v>3794</v>
      </c>
      <c r="L14" s="3">
        <v>0.79</v>
      </c>
      <c r="M14" s="5" t="s">
        <v>29</v>
      </c>
      <c r="N14" s="4">
        <v>40305</v>
      </c>
    </row>
    <row r="15" spans="1:14">
      <c r="A15" s="2" t="s">
        <v>3798</v>
      </c>
      <c r="B15" s="2" t="s">
        <v>3799</v>
      </c>
      <c r="C15" s="2" t="s">
        <v>3798</v>
      </c>
      <c r="D15" s="2" t="s">
        <v>3798</v>
      </c>
      <c r="E15" s="2"/>
      <c r="F15" s="2"/>
      <c r="G15" s="2" t="s">
        <v>3800</v>
      </c>
      <c r="H15" s="1"/>
      <c r="I15" s="1"/>
      <c r="J15" s="1"/>
      <c r="K15" s="1"/>
      <c r="L15" s="3"/>
      <c r="M15" s="1"/>
      <c r="N15" s="4"/>
    </row>
    <row r="16" spans="1:14">
      <c r="A16" s="2" t="s">
        <v>3801</v>
      </c>
      <c r="B16" s="2" t="s">
        <v>3802</v>
      </c>
      <c r="C16" s="2" t="s">
        <v>3803</v>
      </c>
      <c r="D16" s="2" t="s">
        <v>3804</v>
      </c>
      <c r="E16" s="2" t="s">
        <v>3805</v>
      </c>
      <c r="F16" s="2" t="s">
        <v>3806</v>
      </c>
      <c r="G16" s="2"/>
      <c r="H16" s="1"/>
      <c r="I16" s="1"/>
      <c r="J16" s="1"/>
      <c r="K16" s="1"/>
      <c r="L16" s="3"/>
      <c r="M16" s="1"/>
      <c r="N16" s="4"/>
    </row>
    <row r="17" spans="1:14">
      <c r="A17" s="2" t="s">
        <v>3807</v>
      </c>
      <c r="B17" s="2" t="s">
        <v>3808</v>
      </c>
      <c r="C17" s="2" t="s">
        <v>3809</v>
      </c>
      <c r="D17" s="2" t="s">
        <v>3810</v>
      </c>
      <c r="E17" s="2" t="s">
        <v>3811</v>
      </c>
      <c r="F17" s="2"/>
      <c r="G17" s="2"/>
      <c r="H17" s="1"/>
      <c r="I17" s="1"/>
      <c r="J17" s="1"/>
      <c r="K17" s="1"/>
      <c r="L17" s="3"/>
      <c r="M17" s="1"/>
      <c r="N17" s="4"/>
    </row>
    <row r="18" spans="1:14">
      <c r="A18" s="2" t="s">
        <v>3812</v>
      </c>
      <c r="B18" s="2" t="s">
        <v>3813</v>
      </c>
      <c r="C18" s="2" t="s">
        <v>3287</v>
      </c>
      <c r="D18" s="2"/>
      <c r="E18" s="2"/>
      <c r="F18" s="2"/>
      <c r="G18" s="2" t="s">
        <v>3814</v>
      </c>
      <c r="H18" s="1"/>
      <c r="I18" s="1"/>
      <c r="J18" s="1"/>
      <c r="K18" s="1"/>
      <c r="L18" s="3"/>
      <c r="M18" s="1"/>
      <c r="N18" s="4"/>
    </row>
    <row r="19" spans="1:14">
      <c r="A19" s="2" t="s">
        <v>3815</v>
      </c>
      <c r="B19" s="2" t="s">
        <v>3815</v>
      </c>
      <c r="C19" s="2" t="s">
        <v>3815</v>
      </c>
      <c r="D19" s="2" t="s">
        <v>3816</v>
      </c>
      <c r="E19" s="2"/>
      <c r="F19" s="2"/>
      <c r="G19" s="2"/>
      <c r="H19" s="1"/>
      <c r="I19" s="1"/>
      <c r="J19" s="1"/>
      <c r="K19" s="1"/>
      <c r="L19" s="3"/>
      <c r="M19" s="1"/>
      <c r="N19" s="4"/>
    </row>
    <row r="20" spans="1:14">
      <c r="A20" s="2" t="s">
        <v>3817</v>
      </c>
      <c r="B20" s="2" t="s">
        <v>3817</v>
      </c>
      <c r="C20" s="2" t="s">
        <v>3817</v>
      </c>
      <c r="D20" s="2" t="s">
        <v>3818</v>
      </c>
      <c r="E20" s="2"/>
      <c r="F20" s="2"/>
      <c r="G20" s="2"/>
      <c r="H20" s="1"/>
      <c r="I20" s="1"/>
      <c r="J20" s="1"/>
      <c r="K20" s="1"/>
      <c r="L20" s="3"/>
      <c r="M20" s="1"/>
      <c r="N20" s="4"/>
    </row>
    <row r="21" spans="1:14">
      <c r="A21" s="2" t="s">
        <v>3819</v>
      </c>
      <c r="B21" s="2" t="s">
        <v>3819</v>
      </c>
      <c r="C21" s="2" t="s">
        <v>3819</v>
      </c>
      <c r="D21" s="2" t="s">
        <v>3820</v>
      </c>
      <c r="E21" s="2" t="s">
        <v>3821</v>
      </c>
      <c r="F21" s="2" t="s">
        <v>3822</v>
      </c>
      <c r="G21" s="2"/>
      <c r="H21" s="1"/>
      <c r="I21" s="1"/>
      <c r="J21" s="1"/>
      <c r="K21" s="1"/>
      <c r="L21" s="3"/>
      <c r="M21" s="1"/>
      <c r="N21" s="4"/>
    </row>
    <row r="22" spans="1:14">
      <c r="A22" s="2" t="s">
        <v>3823</v>
      </c>
      <c r="B22" s="2" t="s">
        <v>3823</v>
      </c>
      <c r="C22" s="2" t="s">
        <v>3823</v>
      </c>
      <c r="D22" s="2" t="s">
        <v>3824</v>
      </c>
      <c r="E22" s="2" t="s">
        <v>3825</v>
      </c>
      <c r="F22" s="2" t="s">
        <v>3826</v>
      </c>
      <c r="G22" s="2"/>
      <c r="H22" s="1"/>
      <c r="I22" s="1"/>
      <c r="J22" s="1"/>
      <c r="K22" s="1"/>
      <c r="L22" s="3"/>
      <c r="M22" s="1"/>
      <c r="N22" s="4"/>
    </row>
    <row r="23" spans="1:14">
      <c r="A23" s="2" t="s">
        <v>3827</v>
      </c>
      <c r="B23" s="2" t="s">
        <v>3827</v>
      </c>
      <c r="C23" s="2" t="s">
        <v>3827</v>
      </c>
      <c r="D23" s="2" t="s">
        <v>3828</v>
      </c>
      <c r="E23" s="2" t="s">
        <v>3829</v>
      </c>
      <c r="F23" s="2" t="s">
        <v>3830</v>
      </c>
      <c r="G23" s="2"/>
      <c r="H23" s="1"/>
      <c r="I23" s="1"/>
      <c r="J23" s="1"/>
      <c r="K23" s="1"/>
      <c r="L23" s="3"/>
      <c r="M23" s="1"/>
      <c r="N23" s="4"/>
    </row>
    <row r="24" spans="1:14">
      <c r="A24" s="2" t="s">
        <v>3831</v>
      </c>
      <c r="B24" s="2" t="s">
        <v>3831</v>
      </c>
      <c r="C24" s="2" t="s">
        <v>3831</v>
      </c>
      <c r="D24" s="2" t="s">
        <v>3832</v>
      </c>
      <c r="E24" s="2" t="s">
        <v>3833</v>
      </c>
      <c r="F24" s="2" t="s">
        <v>3834</v>
      </c>
      <c r="G24" s="2"/>
      <c r="H24" s="1"/>
      <c r="I24" s="1"/>
      <c r="J24" s="1"/>
      <c r="K24" s="1"/>
      <c r="L24" s="3"/>
      <c r="M24" s="1"/>
      <c r="N24" s="4"/>
    </row>
    <row r="25" spans="1:14">
      <c r="A25" s="2" t="s">
        <v>3835</v>
      </c>
      <c r="B25" s="2" t="s">
        <v>3835</v>
      </c>
      <c r="C25" s="2" t="s">
        <v>3835</v>
      </c>
      <c r="D25" s="2" t="s">
        <v>3836</v>
      </c>
      <c r="E25" s="2" t="s">
        <v>3837</v>
      </c>
      <c r="F25" s="2" t="s">
        <v>3838</v>
      </c>
      <c r="G25" s="2"/>
      <c r="H25" s="1"/>
      <c r="I25" s="1"/>
      <c r="J25" s="1"/>
      <c r="K25" s="1"/>
      <c r="L25" s="3"/>
      <c r="M25" s="1"/>
      <c r="N25" s="4"/>
    </row>
    <row r="26" spans="1:14">
      <c r="A26" s="2" t="s">
        <v>3839</v>
      </c>
      <c r="B26" s="2" t="s">
        <v>3839</v>
      </c>
      <c r="C26" s="2" t="s">
        <v>3839</v>
      </c>
      <c r="D26" s="2" t="s">
        <v>3840</v>
      </c>
      <c r="E26" s="2" t="s">
        <v>3841</v>
      </c>
      <c r="F26" s="2" t="s">
        <v>3842</v>
      </c>
      <c r="G26" s="2"/>
      <c r="H26" s="1"/>
      <c r="I26" s="1"/>
      <c r="J26" s="1"/>
      <c r="K26" s="1"/>
      <c r="L26" s="3"/>
      <c r="M26" s="1"/>
      <c r="N26" s="4"/>
    </row>
    <row r="27" spans="1:14">
      <c r="A27" s="2" t="s">
        <v>3843</v>
      </c>
      <c r="B27" s="2" t="s">
        <v>3843</v>
      </c>
      <c r="C27" s="2" t="s">
        <v>3843</v>
      </c>
      <c r="D27" s="2" t="s">
        <v>3844</v>
      </c>
      <c r="E27" s="2" t="s">
        <v>3845</v>
      </c>
      <c r="F27" s="2" t="s">
        <v>3846</v>
      </c>
      <c r="G27" s="2"/>
      <c r="H27" s="1"/>
      <c r="I27" s="1"/>
      <c r="J27" s="1"/>
      <c r="K27" s="1"/>
      <c r="L27" s="3"/>
      <c r="M27" s="1"/>
      <c r="N27" s="4"/>
    </row>
    <row r="28" spans="1:14">
      <c r="A28" s="2" t="s">
        <v>3847</v>
      </c>
      <c r="B28" s="2" t="s">
        <v>3847</v>
      </c>
      <c r="C28" s="2" t="s">
        <v>3847</v>
      </c>
      <c r="D28" s="2" t="s">
        <v>3848</v>
      </c>
      <c r="E28" s="2" t="s">
        <v>3849</v>
      </c>
      <c r="F28" s="2" t="s">
        <v>3850</v>
      </c>
      <c r="G28" s="2"/>
      <c r="H28" s="1"/>
      <c r="I28" s="1"/>
      <c r="J28" s="1"/>
      <c r="K28" s="1"/>
      <c r="L28" s="3"/>
      <c r="M28" s="1"/>
      <c r="N28" s="4"/>
    </row>
    <row r="29" spans="1:14">
      <c r="A29" s="2" t="s">
        <v>3851</v>
      </c>
      <c r="B29" s="2" t="s">
        <v>3851</v>
      </c>
      <c r="C29" s="2" t="s">
        <v>3851</v>
      </c>
      <c r="D29" s="2" t="s">
        <v>3852</v>
      </c>
      <c r="E29" s="2" t="s">
        <v>3853</v>
      </c>
      <c r="F29" s="2" t="s">
        <v>3854</v>
      </c>
      <c r="G29" s="2"/>
      <c r="H29" s="1"/>
      <c r="I29" s="1"/>
      <c r="J29" s="1"/>
      <c r="K29" s="1"/>
      <c r="L29" s="3"/>
      <c r="M29" s="1"/>
      <c r="N29" s="4"/>
    </row>
    <row r="30" spans="1:14">
      <c r="A30" s="2" t="s">
        <v>3855</v>
      </c>
      <c r="B30" s="2" t="s">
        <v>3855</v>
      </c>
      <c r="C30" s="2" t="s">
        <v>3855</v>
      </c>
      <c r="D30" s="2" t="s">
        <v>3856</v>
      </c>
      <c r="E30" s="2" t="s">
        <v>3857</v>
      </c>
      <c r="F30" s="2"/>
      <c r="G30" s="2"/>
      <c r="H30" s="1"/>
      <c r="I30" s="1"/>
      <c r="J30" s="1"/>
      <c r="K30" s="1"/>
      <c r="L30" s="3"/>
      <c r="M30" s="1"/>
      <c r="N30" s="4"/>
    </row>
    <row r="31" spans="1:14">
      <c r="A31" s="2" t="s">
        <v>3858</v>
      </c>
      <c r="B31" s="2" t="s">
        <v>3858</v>
      </c>
      <c r="C31" s="2" t="s">
        <v>3858</v>
      </c>
      <c r="D31" s="2" t="s">
        <v>3859</v>
      </c>
      <c r="E31" s="2" t="s">
        <v>3860</v>
      </c>
      <c r="F31" s="2" t="s">
        <v>3861</v>
      </c>
      <c r="G31" s="2"/>
      <c r="H31" s="1"/>
      <c r="I31" s="1"/>
      <c r="J31" s="1"/>
      <c r="K31" s="1"/>
      <c r="L31" s="3"/>
      <c r="M31" s="1"/>
      <c r="N31" s="4"/>
    </row>
    <row r="32" spans="1:14">
      <c r="A32" s="2" t="s">
        <v>3862</v>
      </c>
      <c r="B32" s="2" t="s">
        <v>3862</v>
      </c>
      <c r="C32" s="2" t="s">
        <v>3862</v>
      </c>
      <c r="D32" s="2" t="s">
        <v>3863</v>
      </c>
      <c r="E32" s="2" t="s">
        <v>3864</v>
      </c>
      <c r="F32" s="2" t="s">
        <v>3865</v>
      </c>
      <c r="G32" s="2"/>
      <c r="H32" s="1"/>
      <c r="I32" s="1"/>
      <c r="J32" s="1"/>
      <c r="K32" s="1"/>
      <c r="L32" s="3"/>
      <c r="M32" s="1"/>
      <c r="N32" s="4"/>
    </row>
    <row r="33" spans="1:14">
      <c r="A33" s="2" t="s">
        <v>3866</v>
      </c>
      <c r="B33" s="2" t="s">
        <v>3866</v>
      </c>
      <c r="C33" s="2" t="s">
        <v>3866</v>
      </c>
      <c r="D33" s="2" t="s">
        <v>3867</v>
      </c>
      <c r="E33" s="2" t="s">
        <v>3868</v>
      </c>
      <c r="F33" s="2" t="s">
        <v>3869</v>
      </c>
      <c r="G33" s="2"/>
      <c r="H33" s="1"/>
      <c r="I33" s="1"/>
      <c r="J33" s="1"/>
      <c r="K33" s="1"/>
      <c r="L33" s="3"/>
      <c r="M33" s="1"/>
      <c r="N33" s="4"/>
    </row>
    <row r="34" spans="1:14">
      <c r="A34" s="2" t="s">
        <v>3870</v>
      </c>
      <c r="B34" s="2" t="s">
        <v>3870</v>
      </c>
      <c r="C34" s="2" t="s">
        <v>3870</v>
      </c>
      <c r="D34" s="2" t="s">
        <v>3871</v>
      </c>
      <c r="E34" s="2" t="s">
        <v>3872</v>
      </c>
      <c r="F34" s="2" t="s">
        <v>3873</v>
      </c>
      <c r="G34" s="2"/>
      <c r="H34" s="1"/>
      <c r="I34" s="1"/>
      <c r="J34" s="1"/>
      <c r="K34" s="1"/>
      <c r="L34" s="3"/>
      <c r="M34" s="1"/>
      <c r="N34" s="4"/>
    </row>
    <row r="35" spans="1:14">
      <c r="A35" s="2" t="s">
        <v>3874</v>
      </c>
      <c r="B35" s="2" t="s">
        <v>3874</v>
      </c>
      <c r="C35" s="2" t="s">
        <v>3874</v>
      </c>
      <c r="D35" s="2" t="s">
        <v>3875</v>
      </c>
      <c r="E35" s="2" t="s">
        <v>3876</v>
      </c>
      <c r="F35" s="2"/>
      <c r="G35" s="2"/>
      <c r="H35" s="1"/>
      <c r="I35" s="1"/>
      <c r="J35" s="1"/>
      <c r="K35" s="1"/>
      <c r="L35" s="3"/>
      <c r="M35" s="1"/>
      <c r="N35" s="4"/>
    </row>
    <row r="36" spans="1:14">
      <c r="A36" s="2" t="s">
        <v>3877</v>
      </c>
      <c r="B36" s="2" t="s">
        <v>3877</v>
      </c>
      <c r="C36" s="2" t="s">
        <v>3877</v>
      </c>
      <c r="D36" s="2" t="s">
        <v>3878</v>
      </c>
      <c r="E36" s="2" t="s">
        <v>3879</v>
      </c>
      <c r="F36" s="2" t="s">
        <v>3880</v>
      </c>
      <c r="G36" s="2"/>
      <c r="H36" s="1"/>
      <c r="I36" s="1"/>
      <c r="J36" s="1"/>
      <c r="K36" s="1"/>
      <c r="L36" s="3"/>
      <c r="M36" s="1"/>
      <c r="N36" s="4"/>
    </row>
    <row r="37" spans="1:14">
      <c r="A37" s="2" t="s">
        <v>3881</v>
      </c>
      <c r="B37" s="2" t="s">
        <v>3881</v>
      </c>
      <c r="C37" s="2" t="s">
        <v>3881</v>
      </c>
      <c r="D37" s="2" t="s">
        <v>3882</v>
      </c>
      <c r="E37" s="2" t="s">
        <v>3883</v>
      </c>
      <c r="F37" s="2" t="s">
        <v>3884</v>
      </c>
      <c r="G37" s="2"/>
      <c r="H37" s="1"/>
      <c r="I37" s="1"/>
      <c r="J37" s="1"/>
      <c r="K37" s="1"/>
      <c r="L37" s="3"/>
      <c r="M37" s="1"/>
      <c r="N37" s="4"/>
    </row>
    <row r="38" spans="1:14">
      <c r="A38" s="2" t="s">
        <v>3885</v>
      </c>
      <c r="B38" s="2" t="s">
        <v>3885</v>
      </c>
      <c r="C38" s="2" t="s">
        <v>3885</v>
      </c>
      <c r="D38" s="2" t="s">
        <v>3886</v>
      </c>
      <c r="E38" s="2" t="s">
        <v>3887</v>
      </c>
      <c r="F38" s="2" t="s">
        <v>3888</v>
      </c>
      <c r="G38" s="2"/>
      <c r="H38" s="1"/>
      <c r="I38" s="1"/>
      <c r="J38" s="1"/>
      <c r="K38" s="1"/>
      <c r="L38" s="3"/>
      <c r="M38" s="1"/>
      <c r="N38" s="4"/>
    </row>
    <row r="39" spans="1:14">
      <c r="A39" s="2" t="s">
        <v>3889</v>
      </c>
      <c r="B39" s="2" t="s">
        <v>3889</v>
      </c>
      <c r="C39" s="2" t="s">
        <v>3889</v>
      </c>
      <c r="D39" s="2" t="s">
        <v>3890</v>
      </c>
      <c r="E39" s="2" t="s">
        <v>3891</v>
      </c>
      <c r="F39" s="2" t="s">
        <v>3892</v>
      </c>
      <c r="G39" s="2"/>
      <c r="H39" s="1"/>
      <c r="I39" s="1"/>
      <c r="J39" s="1"/>
      <c r="K39" s="1"/>
      <c r="L39" s="3"/>
      <c r="M39" s="1"/>
      <c r="N39" s="4"/>
    </row>
    <row r="40" spans="1:14">
      <c r="A40" s="2" t="s">
        <v>3893</v>
      </c>
      <c r="B40" s="2" t="s">
        <v>3893</v>
      </c>
      <c r="C40" s="2" t="s">
        <v>3893</v>
      </c>
      <c r="D40" s="2" t="s">
        <v>3894</v>
      </c>
      <c r="E40" s="2" t="s">
        <v>3895</v>
      </c>
      <c r="F40" s="2"/>
      <c r="G40" s="2"/>
      <c r="H40" s="1"/>
      <c r="I40" s="1"/>
      <c r="J40" s="1"/>
      <c r="K40" s="1"/>
      <c r="L40" s="3"/>
      <c r="M40" s="1"/>
      <c r="N40" s="4"/>
    </row>
    <row r="41" spans="1:14">
      <c r="A41" s="2" t="s">
        <v>3896</v>
      </c>
      <c r="B41" s="2" t="s">
        <v>3896</v>
      </c>
      <c r="C41" s="2" t="s">
        <v>3896</v>
      </c>
      <c r="D41" s="2" t="s">
        <v>3897</v>
      </c>
      <c r="E41" s="2" t="s">
        <v>3898</v>
      </c>
      <c r="F41" s="2" t="s">
        <v>3899</v>
      </c>
      <c r="G41" s="2"/>
      <c r="H41" s="1"/>
      <c r="I41" s="1"/>
      <c r="J41" s="1"/>
      <c r="K41" s="1"/>
      <c r="L41" s="3"/>
      <c r="M41" s="1"/>
      <c r="N41" s="4"/>
    </row>
    <row r="42" spans="1:14">
      <c r="A42" s="2" t="s">
        <v>3900</v>
      </c>
      <c r="B42" s="2" t="s">
        <v>3900</v>
      </c>
      <c r="C42" s="2" t="s">
        <v>3900</v>
      </c>
      <c r="D42" s="2" t="s">
        <v>3901</v>
      </c>
      <c r="E42" s="2" t="s">
        <v>3902</v>
      </c>
      <c r="F42" s="2" t="s">
        <v>3903</v>
      </c>
      <c r="G42" s="2"/>
      <c r="H42" s="1"/>
      <c r="I42" s="1"/>
      <c r="J42" s="1"/>
      <c r="K42" s="1"/>
      <c r="L42" s="3"/>
      <c r="M42" s="1"/>
      <c r="N42" s="4"/>
    </row>
    <row r="43" spans="1:14">
      <c r="A43" s="2" t="s">
        <v>3904</v>
      </c>
      <c r="B43" s="2" t="s">
        <v>3904</v>
      </c>
      <c r="C43" s="2" t="s">
        <v>3904</v>
      </c>
      <c r="D43" s="2" t="s">
        <v>3905</v>
      </c>
    </row>
    <row r="44" spans="1:14">
      <c r="A44" s="2" t="s">
        <v>3906</v>
      </c>
      <c r="B44" s="2" t="s">
        <v>3906</v>
      </c>
      <c r="C44" s="2" t="s">
        <v>3906</v>
      </c>
      <c r="D44" s="2" t="s">
        <v>3907</v>
      </c>
      <c r="E44" s="2" t="s">
        <v>3908</v>
      </c>
      <c r="F44" s="2" t="s">
        <v>3909</v>
      </c>
      <c r="G44" s="2"/>
      <c r="H44" s="1"/>
      <c r="I44" s="1"/>
      <c r="J44" s="1"/>
      <c r="K44" s="1"/>
      <c r="L44" s="3"/>
      <c r="M44" s="1"/>
      <c r="N44" s="4"/>
    </row>
    <row r="45" spans="1:14">
      <c r="A45" s="2" t="s">
        <v>3910</v>
      </c>
      <c r="B45" s="2" t="s">
        <v>3910</v>
      </c>
      <c r="C45" s="2" t="s">
        <v>3910</v>
      </c>
      <c r="D45" s="2" t="s">
        <v>3911</v>
      </c>
      <c r="E45" s="2" t="s">
        <v>3912</v>
      </c>
      <c r="F45" s="2" t="s">
        <v>3913</v>
      </c>
      <c r="G45" s="2"/>
      <c r="H45" s="1"/>
      <c r="I45" s="1"/>
      <c r="J45" s="1"/>
      <c r="K45" s="1"/>
      <c r="L45" s="3"/>
      <c r="M45" s="1"/>
      <c r="N45" s="4"/>
    </row>
    <row r="46" spans="1:14">
      <c r="A46" s="2" t="s">
        <v>3914</v>
      </c>
      <c r="B46" s="2" t="s">
        <v>3914</v>
      </c>
      <c r="C46" s="2" t="s">
        <v>3914</v>
      </c>
      <c r="D46" s="2" t="s">
        <v>3915</v>
      </c>
      <c r="E46" s="2"/>
      <c r="F46" s="2"/>
      <c r="G46" s="2"/>
      <c r="H46" s="1"/>
      <c r="I46" s="1"/>
      <c r="J46" s="1"/>
      <c r="K46" s="1"/>
      <c r="L46" s="3"/>
      <c r="M46" s="1"/>
      <c r="N46" s="4"/>
    </row>
    <row r="47" spans="1:14">
      <c r="A47" s="2" t="s">
        <v>3916</v>
      </c>
      <c r="B47" s="2" t="s">
        <v>3916</v>
      </c>
      <c r="C47" s="2" t="s">
        <v>3916</v>
      </c>
      <c r="D47" s="2" t="s">
        <v>3917</v>
      </c>
      <c r="E47" s="2"/>
      <c r="F47" s="2"/>
      <c r="G47" s="2"/>
      <c r="H47" s="1"/>
      <c r="I47" s="1"/>
      <c r="J47" s="1"/>
      <c r="K47" s="1"/>
      <c r="L47" s="3"/>
      <c r="M47" s="1"/>
      <c r="N47" s="4"/>
    </row>
    <row r="48" spans="1:14">
      <c r="A48" s="2" t="s">
        <v>3918</v>
      </c>
      <c r="B48" s="2" t="s">
        <v>3918</v>
      </c>
      <c r="C48" s="2" t="s">
        <v>3918</v>
      </c>
      <c r="D48" s="2" t="s">
        <v>3919</v>
      </c>
      <c r="E48" s="2" t="s">
        <v>3920</v>
      </c>
      <c r="F48" s="2"/>
      <c r="G48" s="2"/>
      <c r="H48" s="1"/>
      <c r="I48" s="1"/>
      <c r="J48" s="1"/>
      <c r="K48" s="1"/>
      <c r="L48" s="3"/>
      <c r="M48" s="1"/>
      <c r="N48" s="4"/>
    </row>
    <row r="49" spans="1:14">
      <c r="A49" s="2" t="s">
        <v>3921</v>
      </c>
      <c r="B49" s="2" t="s">
        <v>3921</v>
      </c>
      <c r="C49" s="2" t="s">
        <v>3921</v>
      </c>
      <c r="D49" s="2" t="s">
        <v>3922</v>
      </c>
      <c r="E49" s="2" t="s">
        <v>3923</v>
      </c>
      <c r="F49" s="2" t="s">
        <v>3924</v>
      </c>
      <c r="G49" s="2"/>
      <c r="H49" s="1"/>
      <c r="I49" s="1"/>
      <c r="J49" s="1"/>
      <c r="K49" s="1"/>
      <c r="L49" s="3"/>
      <c r="M49" s="1"/>
      <c r="N49" s="4"/>
    </row>
    <row r="50" spans="1:14">
      <c r="A50" s="2" t="s">
        <v>3925</v>
      </c>
      <c r="B50" s="2" t="s">
        <v>3925</v>
      </c>
      <c r="C50" s="2" t="s">
        <v>3925</v>
      </c>
      <c r="D50" s="2" t="s">
        <v>3926</v>
      </c>
      <c r="E50" s="2" t="s">
        <v>3927</v>
      </c>
      <c r="F50" s="2" t="s">
        <v>3928</v>
      </c>
      <c r="G50" s="2"/>
      <c r="H50" s="1"/>
      <c r="I50" s="1"/>
      <c r="J50" s="1"/>
      <c r="K50" s="1"/>
      <c r="L50" s="3"/>
      <c r="M50" s="1"/>
      <c r="N50" s="4"/>
    </row>
    <row r="51" spans="1:14">
      <c r="A51" s="2" t="s">
        <v>3929</v>
      </c>
      <c r="B51" s="2" t="s">
        <v>3929</v>
      </c>
      <c r="C51" s="2" t="s">
        <v>3929</v>
      </c>
      <c r="D51" s="2" t="s">
        <v>3930</v>
      </c>
      <c r="E51" s="2" t="s">
        <v>3931</v>
      </c>
      <c r="F51" s="2" t="s">
        <v>3932</v>
      </c>
      <c r="G51" s="2"/>
      <c r="H51" s="1"/>
      <c r="I51" s="1"/>
      <c r="J51" s="1"/>
      <c r="K51" s="1"/>
      <c r="L51" s="3"/>
      <c r="M51" s="1"/>
      <c r="N51" s="4"/>
    </row>
    <row r="52" spans="1:14">
      <c r="A52" s="2" t="s">
        <v>3933</v>
      </c>
      <c r="B52" s="2" t="s">
        <v>3933</v>
      </c>
      <c r="C52" s="2" t="s">
        <v>3933</v>
      </c>
      <c r="D52" s="2" t="s">
        <v>3934</v>
      </c>
      <c r="E52" s="2" t="s">
        <v>3935</v>
      </c>
      <c r="F52" s="2"/>
      <c r="G52" s="2"/>
      <c r="H52" s="1"/>
      <c r="I52" s="1"/>
      <c r="J52" s="1"/>
      <c r="K52" s="1"/>
      <c r="L52" s="3"/>
      <c r="M52" s="1"/>
      <c r="N52" s="4"/>
    </row>
    <row r="53" spans="1:14">
      <c r="A53" s="2" t="s">
        <v>3936</v>
      </c>
      <c r="B53" s="2" t="s">
        <v>3936</v>
      </c>
      <c r="C53" s="2" t="s">
        <v>3936</v>
      </c>
      <c r="D53" s="2" t="s">
        <v>3937</v>
      </c>
      <c r="E53" s="2" t="s">
        <v>3938</v>
      </c>
      <c r="F53" s="2" t="s">
        <v>3939</v>
      </c>
      <c r="G53" s="2"/>
      <c r="H53" s="1"/>
      <c r="I53" s="1"/>
      <c r="J53" s="1"/>
      <c r="K53" s="1"/>
      <c r="L53" s="3"/>
      <c r="M53" s="1"/>
      <c r="N53" s="4"/>
    </row>
    <row r="54" spans="1:14">
      <c r="A54" s="2" t="s">
        <v>3940</v>
      </c>
      <c r="B54" s="2" t="s">
        <v>3940</v>
      </c>
      <c r="C54" s="2" t="s">
        <v>3940</v>
      </c>
      <c r="D54" s="2" t="s">
        <v>3941</v>
      </c>
      <c r="E54" s="2" t="s">
        <v>3942</v>
      </c>
      <c r="F54" s="2" t="s">
        <v>3943</v>
      </c>
      <c r="G54" s="2"/>
      <c r="H54" s="1"/>
      <c r="I54" s="1"/>
      <c r="J54" s="1"/>
      <c r="K54" s="1"/>
      <c r="L54" s="3"/>
      <c r="M54" s="1"/>
      <c r="N54" s="4"/>
    </row>
    <row r="55" spans="1:14">
      <c r="A55" s="2" t="s">
        <v>3944</v>
      </c>
      <c r="B55" s="2" t="s">
        <v>3944</v>
      </c>
      <c r="C55" s="2" t="s">
        <v>3944</v>
      </c>
      <c r="D55" s="2" t="s">
        <v>3945</v>
      </c>
      <c r="E55" s="2" t="s">
        <v>3946</v>
      </c>
      <c r="F55" s="2"/>
      <c r="G55" s="2"/>
      <c r="H55" s="1"/>
      <c r="I55" s="1"/>
      <c r="J55" s="1"/>
      <c r="K55" s="1"/>
      <c r="L55" s="3"/>
      <c r="M55" s="1"/>
      <c r="N55" s="4"/>
    </row>
    <row r="56" spans="1:14">
      <c r="A56" s="2" t="s">
        <v>3947</v>
      </c>
      <c r="B56" s="2" t="s">
        <v>3947</v>
      </c>
      <c r="C56" s="2" t="s">
        <v>3947</v>
      </c>
      <c r="D56" s="2" t="s">
        <v>3948</v>
      </c>
      <c r="E56" s="2"/>
      <c r="F56" s="2"/>
      <c r="G56" s="2"/>
      <c r="H56" s="1"/>
      <c r="I56" s="1"/>
      <c r="J56" s="1"/>
      <c r="K56" s="1"/>
      <c r="L56" s="3"/>
      <c r="M56" s="1"/>
      <c r="N56" s="4"/>
    </row>
    <row r="57" spans="1:14">
      <c r="A57" s="2" t="s">
        <v>3949</v>
      </c>
      <c r="B57" s="2" t="s">
        <v>3949</v>
      </c>
      <c r="C57" s="2" t="s">
        <v>3949</v>
      </c>
      <c r="D57" s="2" t="s">
        <v>3950</v>
      </c>
      <c r="E57" s="2" t="s">
        <v>3951</v>
      </c>
      <c r="F57" s="2"/>
      <c r="G57" s="2"/>
      <c r="H57" s="1"/>
      <c r="I57" s="1"/>
      <c r="J57" s="1"/>
      <c r="K57" s="1"/>
      <c r="L57" s="3"/>
      <c r="M57" s="1"/>
      <c r="N57" s="4"/>
    </row>
    <row r="58" spans="1:14">
      <c r="A58" s="2" t="s">
        <v>3952</v>
      </c>
      <c r="B58" s="2" t="s">
        <v>3858</v>
      </c>
      <c r="C58" s="2" t="s">
        <v>3952</v>
      </c>
      <c r="D58" s="2" t="s">
        <v>3953</v>
      </c>
      <c r="E58" s="2" t="s">
        <v>3954</v>
      </c>
      <c r="F58" s="2" t="s">
        <v>3955</v>
      </c>
      <c r="G58" s="2"/>
      <c r="H58" s="1"/>
      <c r="I58" s="1"/>
      <c r="J58" s="1"/>
      <c r="K58" s="1"/>
      <c r="L58" s="3"/>
      <c r="M58" s="1"/>
      <c r="N58" s="4"/>
    </row>
    <row r="59" spans="1:14">
      <c r="A59" s="2" t="s">
        <v>3956</v>
      </c>
      <c r="B59" s="2" t="s">
        <v>3862</v>
      </c>
      <c r="C59" s="2" t="s">
        <v>3956</v>
      </c>
      <c r="D59" s="2" t="s">
        <v>3957</v>
      </c>
      <c r="E59" s="2" t="s">
        <v>3958</v>
      </c>
      <c r="F59" s="2" t="s">
        <v>3959</v>
      </c>
      <c r="G59" s="2"/>
      <c r="H59" s="1"/>
      <c r="I59" s="1"/>
      <c r="J59" s="1"/>
      <c r="K59" s="1"/>
      <c r="L59" s="3"/>
      <c r="M59" s="1"/>
      <c r="N59" s="4"/>
    </row>
    <row r="60" spans="1:14">
      <c r="A60" s="2" t="s">
        <v>3960</v>
      </c>
      <c r="B60" s="2" t="s">
        <v>3866</v>
      </c>
      <c r="C60" s="2" t="s">
        <v>3960</v>
      </c>
      <c r="D60" s="2" t="s">
        <v>3961</v>
      </c>
      <c r="E60" s="2" t="s">
        <v>3962</v>
      </c>
      <c r="F60" s="2" t="s">
        <v>3963</v>
      </c>
      <c r="G60" s="2"/>
      <c r="H60" s="1"/>
      <c r="I60" s="1"/>
      <c r="J60" s="1"/>
      <c r="K60" s="1"/>
      <c r="L60" s="3"/>
      <c r="M60" s="1"/>
      <c r="N60" s="4"/>
    </row>
    <row r="61" spans="1:14">
      <c r="A61" s="2" t="s">
        <v>3964</v>
      </c>
      <c r="B61" s="2" t="s">
        <v>3870</v>
      </c>
      <c r="C61" s="2" t="s">
        <v>3964</v>
      </c>
      <c r="D61" s="2" t="s">
        <v>3965</v>
      </c>
      <c r="E61" s="2" t="s">
        <v>3966</v>
      </c>
      <c r="F61" s="2" t="s">
        <v>3967</v>
      </c>
      <c r="G61" s="2"/>
      <c r="H61" s="1"/>
      <c r="I61" s="1"/>
      <c r="J61" s="1"/>
      <c r="K61" s="1"/>
      <c r="L61" s="3"/>
      <c r="M61" s="1"/>
      <c r="N61" s="4"/>
    </row>
    <row r="62" spans="1:14">
      <c r="A62" s="2" t="s">
        <v>3968</v>
      </c>
      <c r="B62" s="2" t="s">
        <v>3877</v>
      </c>
      <c r="C62" s="2" t="s">
        <v>3968</v>
      </c>
      <c r="D62" s="2" t="s">
        <v>3969</v>
      </c>
      <c r="E62" s="2" t="s">
        <v>3970</v>
      </c>
      <c r="F62" s="2" t="s">
        <v>3971</v>
      </c>
      <c r="G62" s="2"/>
      <c r="H62" s="1"/>
      <c r="I62" s="1"/>
      <c r="J62" s="1"/>
      <c r="K62" s="1"/>
      <c r="L62" s="3"/>
      <c r="M62" s="1"/>
      <c r="N62" s="4"/>
    </row>
    <row r="63" spans="1:14">
      <c r="A63" s="2" t="s">
        <v>3972</v>
      </c>
      <c r="B63" s="2" t="s">
        <v>3973</v>
      </c>
      <c r="C63" s="2" t="s">
        <v>3972</v>
      </c>
      <c r="D63" s="2" t="s">
        <v>3974</v>
      </c>
      <c r="E63" s="2" t="s">
        <v>3975</v>
      </c>
      <c r="F63" s="2" t="s">
        <v>3976</v>
      </c>
      <c r="G63" s="2"/>
      <c r="H63" s="1"/>
      <c r="I63" s="1"/>
      <c r="J63" s="1"/>
      <c r="K63" s="1"/>
      <c r="L63" s="3"/>
      <c r="M63" s="1"/>
      <c r="N63" s="4"/>
    </row>
    <row r="64" spans="1:14">
      <c r="A64" s="2" t="s">
        <v>3977</v>
      </c>
      <c r="B64" s="2" t="s">
        <v>3881</v>
      </c>
      <c r="C64" s="2" t="s">
        <v>3977</v>
      </c>
      <c r="D64" s="2" t="s">
        <v>3978</v>
      </c>
      <c r="E64" s="2" t="s">
        <v>3979</v>
      </c>
      <c r="F64" s="2" t="s">
        <v>3980</v>
      </c>
      <c r="G64" s="2"/>
      <c r="H64" s="1"/>
      <c r="I64" s="1"/>
      <c r="J64" s="1"/>
      <c r="K64" s="1"/>
      <c r="L64" s="3"/>
      <c r="M64" s="1"/>
      <c r="N64" s="4"/>
    </row>
    <row r="65" spans="1:14">
      <c r="A65" s="2" t="s">
        <v>3981</v>
      </c>
      <c r="B65" s="2" t="s">
        <v>3885</v>
      </c>
      <c r="C65" s="2" t="s">
        <v>3981</v>
      </c>
      <c r="D65" s="2" t="s">
        <v>3982</v>
      </c>
      <c r="E65" s="2" t="s">
        <v>3983</v>
      </c>
      <c r="F65" s="2"/>
      <c r="G65" s="2"/>
      <c r="H65" s="1"/>
      <c r="I65" s="1"/>
      <c r="J65" s="1"/>
      <c r="K65" s="1"/>
      <c r="L65" s="3"/>
      <c r="M65" s="1"/>
      <c r="N65" s="4"/>
    </row>
    <row r="66" spans="1:14">
      <c r="A66" s="2" t="s">
        <v>3984</v>
      </c>
      <c r="B66" s="2" t="s">
        <v>3889</v>
      </c>
      <c r="C66" s="2" t="s">
        <v>3984</v>
      </c>
      <c r="D66" s="2" t="s">
        <v>3985</v>
      </c>
      <c r="E66" s="2" t="s">
        <v>3986</v>
      </c>
      <c r="F66" s="2" t="s">
        <v>3987</v>
      </c>
      <c r="G66" s="2"/>
      <c r="H66" s="1"/>
      <c r="I66" s="1"/>
      <c r="J66" s="1"/>
      <c r="K66" s="1"/>
      <c r="L66" s="3"/>
      <c r="M66" s="1"/>
      <c r="N66" s="4"/>
    </row>
    <row r="67" spans="1:14">
      <c r="A67" s="2" t="s">
        <v>3988</v>
      </c>
      <c r="B67" s="2" t="s">
        <v>3989</v>
      </c>
      <c r="C67" s="2" t="s">
        <v>3988</v>
      </c>
      <c r="D67" s="2" t="s">
        <v>3990</v>
      </c>
      <c r="E67" s="2" t="s">
        <v>3991</v>
      </c>
      <c r="F67" s="2"/>
      <c r="G67" s="2"/>
      <c r="H67" s="1"/>
      <c r="I67" s="1"/>
      <c r="J67" s="1"/>
      <c r="K67" s="1"/>
      <c r="L67" s="3"/>
      <c r="M67" s="1"/>
      <c r="N67" s="4"/>
    </row>
    <row r="68" spans="1:14">
      <c r="A68" s="2" t="s">
        <v>3992</v>
      </c>
      <c r="B68" s="2" t="s">
        <v>3893</v>
      </c>
      <c r="C68" s="2" t="s">
        <v>3992</v>
      </c>
      <c r="D68" s="2" t="s">
        <v>3993</v>
      </c>
      <c r="E68" s="2" t="s">
        <v>3994</v>
      </c>
      <c r="F68" s="2" t="s">
        <v>3995</v>
      </c>
      <c r="G68" s="2"/>
      <c r="H68" s="1"/>
      <c r="I68" s="1"/>
      <c r="J68" s="1"/>
      <c r="K68" s="1"/>
      <c r="L68" s="3"/>
      <c r="M68" s="1"/>
      <c r="N68" s="4"/>
    </row>
    <row r="69" spans="1:14">
      <c r="A69" s="2" t="s">
        <v>3996</v>
      </c>
      <c r="B69" s="2" t="s">
        <v>3896</v>
      </c>
      <c r="C69" s="2" t="s">
        <v>3996</v>
      </c>
      <c r="D69" s="2" t="s">
        <v>3997</v>
      </c>
      <c r="E69" s="2" t="s">
        <v>3998</v>
      </c>
      <c r="F69" s="2" t="s">
        <v>3999</v>
      </c>
      <c r="G69" s="2"/>
      <c r="H69" s="1"/>
      <c r="I69" s="1"/>
      <c r="J69" s="1"/>
      <c r="K69" s="1"/>
      <c r="L69" s="3"/>
      <c r="M69" s="1"/>
      <c r="N69" s="4"/>
    </row>
    <row r="70" spans="1:14">
      <c r="A70" s="2" t="s">
        <v>4000</v>
      </c>
      <c r="B70" s="2" t="s">
        <v>3900</v>
      </c>
      <c r="C70" s="2" t="s">
        <v>4000</v>
      </c>
      <c r="D70" s="2" t="s">
        <v>4001</v>
      </c>
      <c r="E70" s="2" t="s">
        <v>4002</v>
      </c>
      <c r="F70" s="2" t="s">
        <v>4003</v>
      </c>
      <c r="G70" s="2"/>
      <c r="H70" s="1"/>
      <c r="I70" s="1"/>
      <c r="J70" s="1"/>
      <c r="K70" s="1"/>
      <c r="L70" s="3"/>
      <c r="M70" s="1"/>
      <c r="N70" s="4"/>
    </row>
    <row r="71" spans="1:14">
      <c r="A71" s="2" t="s">
        <v>4004</v>
      </c>
      <c r="B71" s="2" t="s">
        <v>3906</v>
      </c>
      <c r="C71" s="2" t="s">
        <v>4004</v>
      </c>
      <c r="D71" s="2" t="s">
        <v>4005</v>
      </c>
      <c r="E71" s="2" t="s">
        <v>4006</v>
      </c>
      <c r="F71" s="2" t="s">
        <v>4007</v>
      </c>
      <c r="G71" s="2"/>
      <c r="H71" s="1"/>
      <c r="I71" s="1"/>
      <c r="J71" s="1"/>
      <c r="K71" s="1"/>
      <c r="L71" s="3"/>
      <c r="M71" s="1"/>
      <c r="N71" s="4"/>
    </row>
    <row r="72" spans="1:14">
      <c r="A72" s="2" t="s">
        <v>4008</v>
      </c>
      <c r="B72" s="2" t="s">
        <v>3910</v>
      </c>
      <c r="C72" s="2" t="s">
        <v>4008</v>
      </c>
      <c r="D72" s="2" t="s">
        <v>4009</v>
      </c>
      <c r="E72" s="2" t="s">
        <v>4010</v>
      </c>
      <c r="F72" s="2"/>
      <c r="G72" s="2"/>
      <c r="H72" s="1"/>
      <c r="I72" s="1"/>
      <c r="J72" s="1"/>
      <c r="K72" s="1"/>
      <c r="L72" s="3"/>
      <c r="M72" s="1"/>
      <c r="N72" s="4"/>
    </row>
    <row r="73" spans="1:14">
      <c r="A73" s="2" t="s">
        <v>4011</v>
      </c>
      <c r="B73" s="2" t="s">
        <v>3914</v>
      </c>
      <c r="C73" s="2" t="s">
        <v>4011</v>
      </c>
      <c r="D73" s="2" t="s">
        <v>4012</v>
      </c>
      <c r="E73" s="2" t="s">
        <v>4013</v>
      </c>
      <c r="F73" s="2" t="s">
        <v>4014</v>
      </c>
      <c r="G73" s="2"/>
      <c r="H73" s="1"/>
      <c r="I73" s="1"/>
      <c r="J73" s="1"/>
      <c r="K73" s="1"/>
      <c r="L73" s="3"/>
      <c r="M73" s="1"/>
      <c r="N73" s="4"/>
    </row>
    <row r="74" spans="1:14">
      <c r="A74" s="2" t="s">
        <v>4015</v>
      </c>
      <c r="B74" s="2" t="s">
        <v>3921</v>
      </c>
      <c r="C74" s="2" t="s">
        <v>4015</v>
      </c>
      <c r="D74" s="2" t="s">
        <v>4016</v>
      </c>
      <c r="E74" s="2" t="s">
        <v>4017</v>
      </c>
      <c r="F74" s="2" t="s">
        <v>4018</v>
      </c>
      <c r="G74" s="2"/>
      <c r="H74" s="1"/>
      <c r="I74" s="1"/>
      <c r="J74" s="1"/>
      <c r="K74" s="1"/>
      <c r="L74" s="3"/>
      <c r="M74" s="1"/>
      <c r="N74" s="4"/>
    </row>
    <row r="75" spans="1:14">
      <c r="A75" s="2" t="s">
        <v>4019</v>
      </c>
      <c r="B75" s="2" t="s">
        <v>3925</v>
      </c>
      <c r="C75" s="2" t="s">
        <v>4019</v>
      </c>
      <c r="D75" s="2" t="s">
        <v>4020</v>
      </c>
      <c r="E75" s="2" t="s">
        <v>4021</v>
      </c>
      <c r="F75" s="2" t="s">
        <v>4022</v>
      </c>
      <c r="G75" s="2"/>
      <c r="H75" s="1"/>
      <c r="I75" s="1"/>
      <c r="J75" s="1"/>
      <c r="K75" s="1"/>
      <c r="L75" s="3"/>
      <c r="M75" s="1"/>
      <c r="N75" s="4"/>
    </row>
    <row r="76" spans="1:14">
      <c r="A76" s="2" t="s">
        <v>4023</v>
      </c>
      <c r="B76" s="2" t="s">
        <v>3929</v>
      </c>
      <c r="C76" s="2" t="s">
        <v>4023</v>
      </c>
      <c r="D76" s="2" t="s">
        <v>4024</v>
      </c>
      <c r="E76" s="2" t="s">
        <v>4025</v>
      </c>
      <c r="F76" s="2" t="s">
        <v>4026</v>
      </c>
      <c r="G76" s="2"/>
      <c r="H76" s="1"/>
      <c r="I76" s="1"/>
      <c r="J76" s="1"/>
      <c r="K76" s="1"/>
      <c r="L76" s="3"/>
      <c r="M76" s="1"/>
      <c r="N76" s="4"/>
    </row>
    <row r="77" spans="1:14">
      <c r="A77" s="2" t="s">
        <v>4027</v>
      </c>
      <c r="B77" s="2" t="s">
        <v>4027</v>
      </c>
      <c r="C77" s="2" t="s">
        <v>4027</v>
      </c>
      <c r="D77" s="2" t="s">
        <v>4028</v>
      </c>
      <c r="E77" s="2" t="s">
        <v>4029</v>
      </c>
      <c r="F77" s="2" t="s">
        <v>4030</v>
      </c>
      <c r="G77" s="2"/>
      <c r="H77" s="1"/>
      <c r="I77" s="1"/>
      <c r="J77" s="1"/>
      <c r="K77" s="1"/>
      <c r="L77" s="3"/>
      <c r="M77" s="1"/>
      <c r="N77" s="4"/>
    </row>
    <row r="78" spans="1:14">
      <c r="A78" s="2" t="s">
        <v>4031</v>
      </c>
      <c r="B78" s="2" t="s">
        <v>3940</v>
      </c>
      <c r="C78" s="2" t="s">
        <v>4031</v>
      </c>
      <c r="D78" s="2" t="s">
        <v>4032</v>
      </c>
      <c r="E78" s="2" t="s">
        <v>4033</v>
      </c>
      <c r="F78" s="2"/>
      <c r="G78" s="2"/>
      <c r="H78" s="1"/>
      <c r="I78" s="1"/>
      <c r="J78" s="1"/>
      <c r="K78" s="1"/>
      <c r="L78" s="3"/>
      <c r="M78" s="1"/>
      <c r="N78" s="4"/>
    </row>
    <row r="79" spans="1:14">
      <c r="A79" s="2" t="s">
        <v>4034</v>
      </c>
      <c r="B79" s="2" t="s">
        <v>4034</v>
      </c>
      <c r="C79" s="2" t="s">
        <v>4034</v>
      </c>
      <c r="D79" s="2" t="s">
        <v>4035</v>
      </c>
      <c r="E79" s="2" t="s">
        <v>4036</v>
      </c>
      <c r="F79" s="2" t="s">
        <v>4037</v>
      </c>
      <c r="G79" s="2"/>
      <c r="H79" s="1"/>
      <c r="I79" s="1"/>
      <c r="J79" s="1"/>
      <c r="K79" s="1"/>
      <c r="L79" s="3"/>
      <c r="M79" s="1"/>
      <c r="N79" s="4"/>
    </row>
    <row r="80" spans="1:14">
      <c r="A80" s="2" t="s">
        <v>4038</v>
      </c>
      <c r="B80" s="2" t="s">
        <v>3949</v>
      </c>
      <c r="C80" s="2" t="s">
        <v>4038</v>
      </c>
      <c r="D80" s="2" t="s">
        <v>4039</v>
      </c>
      <c r="E80" s="2" t="s">
        <v>4040</v>
      </c>
      <c r="F80" s="2"/>
      <c r="G80" s="2"/>
      <c r="H80" s="1"/>
      <c r="I80" s="1"/>
      <c r="J80" s="1"/>
      <c r="K80" s="1"/>
      <c r="L80" s="3"/>
      <c r="M80" s="1"/>
      <c r="N80" s="4"/>
    </row>
    <row r="81" spans="1:14">
      <c r="A81" s="2" t="s">
        <v>4041</v>
      </c>
      <c r="B81" s="2" t="s">
        <v>4042</v>
      </c>
      <c r="C81" s="2" t="s">
        <v>4041</v>
      </c>
      <c r="D81" s="2" t="s">
        <v>4043</v>
      </c>
      <c r="E81" s="2" t="s">
        <v>4044</v>
      </c>
      <c r="F81" s="2" t="s">
        <v>4045</v>
      </c>
      <c r="G81" s="2"/>
      <c r="H81" s="1"/>
      <c r="I81" s="1"/>
      <c r="J81" s="1"/>
      <c r="K81" s="1"/>
      <c r="L81" s="3"/>
      <c r="M81" s="1"/>
      <c r="N81" s="4"/>
    </row>
    <row r="82" spans="1:14">
      <c r="A82" s="2" t="s">
        <v>4046</v>
      </c>
      <c r="B82" s="2" t="s">
        <v>667</v>
      </c>
      <c r="C82" s="2" t="s">
        <v>4047</v>
      </c>
      <c r="D82" s="2" t="s">
        <v>667</v>
      </c>
      <c r="E82" s="2"/>
      <c r="F82" s="2"/>
      <c r="G82" s="2" t="s">
        <v>4048</v>
      </c>
      <c r="H82" s="1"/>
      <c r="I82" s="1"/>
      <c r="J82" s="1"/>
      <c r="K82" s="1"/>
      <c r="L82" s="3"/>
      <c r="M82" s="1"/>
      <c r="N82" s="4"/>
    </row>
    <row r="83" spans="1:14">
      <c r="A83" s="2" t="s">
        <v>4046</v>
      </c>
      <c r="B83" s="2" t="s">
        <v>4049</v>
      </c>
      <c r="C83" s="2" t="s">
        <v>4047</v>
      </c>
      <c r="D83" s="2" t="s">
        <v>4049</v>
      </c>
      <c r="E83" s="2"/>
      <c r="F83" s="2"/>
      <c r="G83" s="2" t="s">
        <v>4048</v>
      </c>
      <c r="H83" s="1"/>
      <c r="I83" s="1"/>
      <c r="J83" s="1"/>
      <c r="K83" s="1"/>
      <c r="L83" s="3"/>
      <c r="M83" s="1"/>
      <c r="N83" s="4"/>
    </row>
    <row r="84" spans="1:14">
      <c r="A84" s="2" t="s">
        <v>4046</v>
      </c>
      <c r="B84" s="2" t="s">
        <v>818</v>
      </c>
      <c r="C84" s="2" t="s">
        <v>4047</v>
      </c>
      <c r="D84" s="2" t="s">
        <v>818</v>
      </c>
      <c r="E84" s="2"/>
      <c r="F84" s="2"/>
      <c r="G84" s="2" t="s">
        <v>4048</v>
      </c>
      <c r="H84" s="1"/>
      <c r="I84" s="1"/>
      <c r="J84" s="1"/>
      <c r="K84" s="1"/>
      <c r="L84" s="3"/>
      <c r="M84" s="1"/>
      <c r="N84" s="4"/>
    </row>
    <row r="85" spans="1:14">
      <c r="A85" s="2" t="s">
        <v>4050</v>
      </c>
      <c r="B85" s="2" t="s">
        <v>4051</v>
      </c>
      <c r="C85" s="2" t="s">
        <v>3285</v>
      </c>
      <c r="D85" s="2"/>
      <c r="E85" s="2"/>
      <c r="F85" s="2"/>
      <c r="G85" s="2" t="s">
        <v>4052</v>
      </c>
      <c r="H85" s="1"/>
      <c r="I85" s="1"/>
      <c r="J85" s="1"/>
      <c r="K85" s="1"/>
      <c r="L85" s="3"/>
      <c r="M85" s="1"/>
      <c r="N85" s="4"/>
    </row>
    <row r="86" spans="1:14">
      <c r="A86" s="2" t="s">
        <v>4053</v>
      </c>
      <c r="B86" s="2" t="s">
        <v>4054</v>
      </c>
      <c r="C86" s="2" t="s">
        <v>4054</v>
      </c>
      <c r="D86" s="2" t="s">
        <v>4053</v>
      </c>
      <c r="E86" s="2" t="s">
        <v>4055</v>
      </c>
      <c r="F86" s="2" t="s">
        <v>4056</v>
      </c>
      <c r="G86" s="2"/>
      <c r="H86" s="1"/>
      <c r="I86" s="1"/>
      <c r="J86" s="1"/>
      <c r="K86" s="1"/>
      <c r="L86" s="3"/>
      <c r="M86" s="1"/>
      <c r="N86" s="4"/>
    </row>
    <row r="87" spans="1:14">
      <c r="A87" s="2" t="s">
        <v>4057</v>
      </c>
      <c r="B87" s="2" t="s">
        <v>4054</v>
      </c>
      <c r="C87" s="2" t="s">
        <v>4054</v>
      </c>
      <c r="D87" s="2" t="s">
        <v>4058</v>
      </c>
      <c r="E87" s="2" t="s">
        <v>4059</v>
      </c>
      <c r="F87" s="2" t="s">
        <v>4060</v>
      </c>
      <c r="G87" s="2"/>
      <c r="H87" s="1"/>
      <c r="I87" s="1"/>
      <c r="J87" s="1"/>
      <c r="K87" s="1"/>
      <c r="L87" s="3"/>
      <c r="M87" s="1"/>
      <c r="N87" s="4"/>
    </row>
    <row r="88" spans="1:14">
      <c r="A88" s="2" t="s">
        <v>4061</v>
      </c>
      <c r="B88" s="2" t="s">
        <v>4054</v>
      </c>
      <c r="C88" s="2" t="s">
        <v>4054</v>
      </c>
      <c r="D88" s="2" t="s">
        <v>4061</v>
      </c>
      <c r="E88" s="2" t="s">
        <v>4062</v>
      </c>
      <c r="F88" s="2" t="s">
        <v>4063</v>
      </c>
      <c r="G88" s="2"/>
      <c r="H88" s="1"/>
      <c r="I88" s="1"/>
      <c r="J88" s="1"/>
      <c r="K88" s="1"/>
      <c r="L88" s="3"/>
      <c r="M88" s="1"/>
      <c r="N88" s="4"/>
    </row>
    <row r="89" spans="1:14">
      <c r="A89" s="2" t="s">
        <v>4064</v>
      </c>
      <c r="B89" s="2" t="s">
        <v>4054</v>
      </c>
      <c r="C89" s="2" t="s">
        <v>4054</v>
      </c>
      <c r="D89" s="2" t="s">
        <v>4065</v>
      </c>
      <c r="E89" s="2" t="s">
        <v>4066</v>
      </c>
      <c r="F89" s="2" t="s">
        <v>4067</v>
      </c>
      <c r="G89" s="2"/>
      <c r="H89" s="1"/>
      <c r="I89" s="1"/>
      <c r="J89" s="1"/>
      <c r="K89" s="1"/>
      <c r="L89" s="3"/>
      <c r="M89" s="1"/>
      <c r="N89" s="4"/>
    </row>
    <row r="90" spans="1:14">
      <c r="A90" s="2" t="s">
        <v>4068</v>
      </c>
      <c r="B90" s="2" t="s">
        <v>4069</v>
      </c>
      <c r="C90" s="2" t="s">
        <v>4068</v>
      </c>
      <c r="D90" s="2" t="s">
        <v>4068</v>
      </c>
      <c r="E90" s="2"/>
      <c r="F90" s="2"/>
      <c r="G90" s="2" t="s">
        <v>4070</v>
      </c>
      <c r="H90" s="1" t="s">
        <v>4071</v>
      </c>
      <c r="I90" s="1"/>
      <c r="J90" s="1" t="s">
        <v>4071</v>
      </c>
      <c r="K90" s="1"/>
      <c r="L90" s="3"/>
      <c r="M90" s="1"/>
      <c r="N90" s="4"/>
    </row>
    <row r="91" spans="1:14">
      <c r="A91" s="2" t="s">
        <v>4072</v>
      </c>
      <c r="B91" s="2" t="s">
        <v>4073</v>
      </c>
      <c r="C91" s="2" t="s">
        <v>4072</v>
      </c>
      <c r="D91" s="2" t="s">
        <v>4072</v>
      </c>
      <c r="E91" s="2"/>
      <c r="F91" s="2"/>
      <c r="G91" s="2" t="s">
        <v>4074</v>
      </c>
      <c r="H91" s="1" t="s">
        <v>4071</v>
      </c>
      <c r="I91" s="1"/>
      <c r="J91" s="1" t="s">
        <v>4071</v>
      </c>
      <c r="K91" s="1"/>
      <c r="L91" s="3"/>
      <c r="M91" s="1"/>
      <c r="N91" s="4"/>
    </row>
    <row r="92" spans="1:14">
      <c r="A92" s="2" t="s">
        <v>4075</v>
      </c>
      <c r="B92" s="2" t="s">
        <v>4075</v>
      </c>
      <c r="C92" s="2" t="s">
        <v>439</v>
      </c>
      <c r="D92" s="2" t="s">
        <v>4075</v>
      </c>
      <c r="E92" s="2"/>
      <c r="F92" s="2"/>
      <c r="G92" s="2"/>
      <c r="H92" s="1"/>
      <c r="I92" s="1"/>
      <c r="J92" s="1"/>
      <c r="K92" s="1"/>
      <c r="L92" s="3"/>
      <c r="M92" s="1"/>
      <c r="N92" s="4"/>
    </row>
    <row r="93" spans="1:14">
      <c r="A93" s="2" t="s">
        <v>4076</v>
      </c>
      <c r="B93" s="2" t="s">
        <v>4076</v>
      </c>
      <c r="C93" s="2" t="s">
        <v>439</v>
      </c>
      <c r="D93" s="2" t="s">
        <v>4076</v>
      </c>
      <c r="E93" s="2" t="s">
        <v>4077</v>
      </c>
      <c r="F93" s="2"/>
      <c r="G93" s="2"/>
      <c r="H93" s="1"/>
      <c r="I93" s="1"/>
      <c r="J93" s="1"/>
      <c r="K93" s="1"/>
      <c r="L93" s="3"/>
      <c r="M93" s="1"/>
      <c r="N93" s="4"/>
    </row>
    <row r="94" spans="1:14">
      <c r="A94" s="2" t="s">
        <v>4077</v>
      </c>
      <c r="B94" s="2" t="s">
        <v>4077</v>
      </c>
      <c r="C94" s="2" t="s">
        <v>439</v>
      </c>
      <c r="D94" s="2" t="s">
        <v>4077</v>
      </c>
      <c r="F94" s="2"/>
      <c r="G94" s="2"/>
      <c r="H94" s="1"/>
      <c r="I94" s="1"/>
      <c r="J94" s="1"/>
      <c r="K94" s="1"/>
      <c r="L94" s="3"/>
      <c r="M94" s="1"/>
      <c r="N94" s="4"/>
    </row>
    <row r="95" spans="1:14">
      <c r="A95" s="2" t="s">
        <v>4078</v>
      </c>
      <c r="B95" s="2" t="s">
        <v>4078</v>
      </c>
      <c r="C95" s="2" t="s">
        <v>439</v>
      </c>
      <c r="D95" s="2" t="s">
        <v>4078</v>
      </c>
      <c r="E95" s="2"/>
      <c r="F95" s="2"/>
      <c r="G95" s="2"/>
      <c r="H95" s="1"/>
      <c r="I95" s="1"/>
      <c r="J95" s="1"/>
      <c r="K95" s="1"/>
      <c r="L95" s="3"/>
      <c r="M95" s="1"/>
      <c r="N95" s="4"/>
    </row>
    <row r="96" spans="1:14">
      <c r="A96" s="2" t="s">
        <v>4079</v>
      </c>
      <c r="B96" s="2" t="s">
        <v>4079</v>
      </c>
      <c r="C96" s="2" t="s">
        <v>439</v>
      </c>
      <c r="D96" s="2" t="s">
        <v>4079</v>
      </c>
    </row>
    <row r="97" spans="1:14">
      <c r="A97" s="2" t="s">
        <v>518</v>
      </c>
      <c r="B97" s="2" t="s">
        <v>518</v>
      </c>
      <c r="C97" s="2" t="s">
        <v>439</v>
      </c>
      <c r="D97" s="2" t="s">
        <v>518</v>
      </c>
      <c r="E97" s="2"/>
      <c r="F97" s="2"/>
      <c r="G97" s="2"/>
      <c r="H97" s="1"/>
      <c r="I97" s="1"/>
      <c r="J97" s="1"/>
      <c r="K97" s="1"/>
      <c r="L97" s="3"/>
      <c r="M97" s="1"/>
      <c r="N97" s="4"/>
    </row>
    <row r="98" spans="1:14">
      <c r="A98" s="2" t="s">
        <v>4080</v>
      </c>
      <c r="B98" s="2" t="s">
        <v>4080</v>
      </c>
      <c r="C98" s="2" t="s">
        <v>439</v>
      </c>
      <c r="D98" s="2" t="s">
        <v>4080</v>
      </c>
      <c r="E98" s="2"/>
      <c r="F98" s="2"/>
      <c r="G98" s="2"/>
      <c r="H98" s="1"/>
      <c r="I98" s="1"/>
      <c r="J98" s="1"/>
      <c r="K98" s="1"/>
      <c r="L98" s="3"/>
      <c r="M98" s="1"/>
      <c r="N98" s="4"/>
    </row>
    <row r="99" spans="1:14">
      <c r="A99" s="2" t="s">
        <v>4081</v>
      </c>
      <c r="B99" s="2" t="s">
        <v>4081</v>
      </c>
      <c r="C99" s="2" t="s">
        <v>439</v>
      </c>
      <c r="D99" s="2" t="s">
        <v>4081</v>
      </c>
      <c r="E99" s="2"/>
      <c r="F99" s="2"/>
      <c r="G99" s="2"/>
      <c r="H99" s="1"/>
      <c r="I99" s="1"/>
      <c r="J99" s="1"/>
      <c r="K99" s="1"/>
      <c r="L99" s="3"/>
      <c r="M99" s="1"/>
      <c r="N99" s="4"/>
    </row>
    <row r="100" spans="1:14">
      <c r="A100" s="2" t="s">
        <v>4082</v>
      </c>
      <c r="B100" s="2" t="s">
        <v>4082</v>
      </c>
      <c r="C100" s="2" t="s">
        <v>439</v>
      </c>
      <c r="D100" s="2" t="s">
        <v>4082</v>
      </c>
      <c r="E100" s="2"/>
      <c r="F100" s="2"/>
      <c r="G100" s="2"/>
      <c r="H100" s="1"/>
      <c r="I100" s="1"/>
      <c r="J100" s="1"/>
      <c r="K100" s="1"/>
      <c r="L100" s="3"/>
      <c r="M100" s="1"/>
      <c r="N100" s="4"/>
    </row>
    <row r="101" spans="1:14">
      <c r="A101" s="2" t="s">
        <v>4083</v>
      </c>
      <c r="B101" s="2" t="s">
        <v>4083</v>
      </c>
      <c r="C101" s="2" t="s">
        <v>439</v>
      </c>
      <c r="D101" s="2" t="s">
        <v>4083</v>
      </c>
      <c r="E101" s="2"/>
      <c r="F101" s="2"/>
      <c r="G101" s="2"/>
      <c r="H101" s="1"/>
      <c r="I101" s="1"/>
      <c r="J101" s="1"/>
      <c r="K101" s="1"/>
      <c r="L101" s="3"/>
      <c r="M101" s="1"/>
      <c r="N101" s="4"/>
    </row>
    <row r="102" spans="1:14">
      <c r="A102" s="2" t="s">
        <v>4084</v>
      </c>
      <c r="B102" s="2" t="s">
        <v>4084</v>
      </c>
      <c r="C102" s="2" t="s">
        <v>439</v>
      </c>
      <c r="D102" s="2" t="s">
        <v>4084</v>
      </c>
      <c r="E102" s="2"/>
      <c r="F102" s="2"/>
      <c r="G102" s="2"/>
      <c r="H102" s="1"/>
      <c r="I102" s="1"/>
      <c r="J102" s="1"/>
      <c r="K102" s="1"/>
      <c r="L102" s="3"/>
      <c r="M102" s="1"/>
      <c r="N102" s="4"/>
    </row>
    <row r="103" spans="1:14">
      <c r="A103" s="2" t="s">
        <v>4085</v>
      </c>
      <c r="B103" s="2" t="s">
        <v>4085</v>
      </c>
      <c r="C103" s="2" t="s">
        <v>439</v>
      </c>
      <c r="D103" s="2" t="s">
        <v>4085</v>
      </c>
      <c r="E103" s="2"/>
      <c r="F103" s="2"/>
      <c r="G103" s="2"/>
      <c r="H103" s="1"/>
      <c r="I103" s="1"/>
      <c r="J103" s="1"/>
      <c r="K103" s="1"/>
      <c r="L103" s="3"/>
      <c r="M103" s="1"/>
      <c r="N103" s="4"/>
    </row>
    <row r="104" spans="1:14">
      <c r="A104" s="2" t="s">
        <v>4086</v>
      </c>
      <c r="B104" s="2" t="s">
        <v>4086</v>
      </c>
      <c r="C104" s="2" t="s">
        <v>439</v>
      </c>
      <c r="D104" s="2" t="s">
        <v>4086</v>
      </c>
      <c r="E104" s="2"/>
      <c r="F104" s="2"/>
      <c r="G104" s="2"/>
      <c r="H104" s="1"/>
      <c r="I104" s="1"/>
      <c r="J104" s="1"/>
      <c r="K104" s="1"/>
      <c r="L104" s="3"/>
      <c r="M104" s="1"/>
      <c r="N104" s="4"/>
    </row>
    <row r="105" spans="1:14">
      <c r="A105" s="2" t="s">
        <v>4087</v>
      </c>
      <c r="B105" s="2" t="s">
        <v>4087</v>
      </c>
      <c r="C105" s="2" t="s">
        <v>439</v>
      </c>
      <c r="D105" s="2" t="s">
        <v>4087</v>
      </c>
      <c r="E105" s="2"/>
      <c r="F105" s="2"/>
      <c r="G105" s="2"/>
      <c r="H105" s="1"/>
      <c r="I105" s="1"/>
      <c r="J105" s="1"/>
      <c r="K105" s="1"/>
      <c r="L105" s="3"/>
      <c r="M105" s="1"/>
      <c r="N105" s="4"/>
    </row>
    <row r="106" spans="1:14">
      <c r="A106" s="2" t="s">
        <v>4088</v>
      </c>
      <c r="B106" s="2" t="s">
        <v>4088</v>
      </c>
      <c r="C106" s="2" t="s">
        <v>439</v>
      </c>
      <c r="D106" s="2" t="s">
        <v>4088</v>
      </c>
      <c r="E106" s="2"/>
      <c r="F106" s="2"/>
      <c r="G106" s="2"/>
      <c r="H106" s="1"/>
      <c r="I106" s="1"/>
      <c r="J106" s="1"/>
      <c r="K106" s="1"/>
      <c r="L106" s="3"/>
      <c r="M106" s="1"/>
      <c r="N106" s="4"/>
    </row>
    <row r="107" spans="1:14">
      <c r="A107" s="2" t="s">
        <v>4089</v>
      </c>
      <c r="B107" s="2" t="s">
        <v>4089</v>
      </c>
      <c r="C107" s="2" t="s">
        <v>439</v>
      </c>
      <c r="D107" s="2" t="s">
        <v>4089</v>
      </c>
      <c r="E107" s="2"/>
      <c r="F107" s="2"/>
      <c r="G107" s="2"/>
      <c r="H107" s="1"/>
      <c r="I107" s="1"/>
      <c r="J107" s="1"/>
      <c r="K107" s="1"/>
      <c r="L107" s="3"/>
      <c r="M107" s="1"/>
      <c r="N107" s="4"/>
    </row>
    <row r="108" spans="1:14">
      <c r="A108" s="2" t="s">
        <v>4090</v>
      </c>
      <c r="B108" s="2" t="s">
        <v>4090</v>
      </c>
      <c r="C108" s="2" t="s">
        <v>439</v>
      </c>
      <c r="D108" s="2" t="s">
        <v>4090</v>
      </c>
      <c r="E108" s="2"/>
      <c r="F108" s="2"/>
      <c r="G108" s="2"/>
      <c r="H108" s="1"/>
      <c r="I108" s="1"/>
      <c r="J108" s="1"/>
      <c r="K108" s="1"/>
      <c r="L108" s="3"/>
      <c r="M108" s="1"/>
      <c r="N108" s="4"/>
    </row>
    <row r="109" spans="1:14">
      <c r="A109" s="2" t="s">
        <v>439</v>
      </c>
      <c r="B109" s="2" t="s">
        <v>439</v>
      </c>
      <c r="C109" s="2" t="s">
        <v>439</v>
      </c>
      <c r="D109" s="2" t="s">
        <v>439</v>
      </c>
      <c r="E109" s="2"/>
      <c r="F109" s="2"/>
      <c r="G109" s="2"/>
      <c r="H109" s="1"/>
      <c r="I109" s="1"/>
      <c r="J109" s="1"/>
      <c r="K109" s="1"/>
      <c r="L109" s="3"/>
      <c r="M109" s="1"/>
      <c r="N109" s="4"/>
    </row>
    <row r="110" spans="1:14">
      <c r="A110" s="2" t="s">
        <v>4091</v>
      </c>
      <c r="B110" s="2" t="s">
        <v>4091</v>
      </c>
      <c r="C110" s="2" t="s">
        <v>439</v>
      </c>
      <c r="D110" s="2" t="s">
        <v>4091</v>
      </c>
      <c r="E110" s="2"/>
      <c r="F110" s="2"/>
      <c r="G110" s="2"/>
      <c r="H110" s="1"/>
      <c r="I110" s="1"/>
      <c r="J110" s="1"/>
      <c r="K110" s="1"/>
      <c r="L110" s="3"/>
      <c r="M110" s="1"/>
      <c r="N110" s="4"/>
    </row>
    <row r="111" spans="1:14">
      <c r="A111" s="2" t="s">
        <v>4092</v>
      </c>
      <c r="B111" s="2" t="s">
        <v>4092</v>
      </c>
      <c r="C111" s="2" t="s">
        <v>4092</v>
      </c>
      <c r="D111" s="2" t="s">
        <v>4092</v>
      </c>
      <c r="E111" s="2"/>
      <c r="F111" s="2"/>
      <c r="G111" s="2" t="s">
        <v>4093</v>
      </c>
      <c r="H111" s="1"/>
      <c r="I111" s="1"/>
      <c r="J111" s="1"/>
      <c r="K111" s="1"/>
      <c r="L111" s="3"/>
      <c r="M111" s="1"/>
      <c r="N111" s="4"/>
    </row>
    <row r="112" spans="1:14">
      <c r="A112" s="2" t="s">
        <v>4094</v>
      </c>
      <c r="B112" s="2" t="s">
        <v>4094</v>
      </c>
      <c r="C112" s="2" t="s">
        <v>4094</v>
      </c>
      <c r="D112" s="2" t="s">
        <v>4094</v>
      </c>
      <c r="E112" s="2"/>
      <c r="F112" s="2"/>
      <c r="G112" s="2" t="s">
        <v>4093</v>
      </c>
      <c r="H112" s="1"/>
      <c r="I112" s="1"/>
      <c r="J112" s="1"/>
      <c r="K112" s="1"/>
      <c r="L112" s="3"/>
      <c r="M112" s="1"/>
      <c r="N112" s="4"/>
    </row>
    <row r="113" spans="1:14">
      <c r="A113" s="2" t="s">
        <v>4095</v>
      </c>
      <c r="B113" s="2" t="s">
        <v>4096</v>
      </c>
      <c r="C113" s="2" t="s">
        <v>4097</v>
      </c>
      <c r="D113" s="2"/>
      <c r="E113" s="2"/>
      <c r="F113" s="2"/>
      <c r="G113" s="2" t="s">
        <v>4098</v>
      </c>
      <c r="H113" s="2" t="s">
        <v>102</v>
      </c>
      <c r="I113" s="2" t="s">
        <v>4099</v>
      </c>
      <c r="J113" s="2" t="s">
        <v>4100</v>
      </c>
      <c r="K113" s="2" t="s">
        <v>4095</v>
      </c>
      <c r="L113" s="3">
        <v>3.05</v>
      </c>
      <c r="M113" s="5" t="s">
        <v>1823</v>
      </c>
      <c r="N113" s="4">
        <v>40343</v>
      </c>
    </row>
    <row r="114" spans="1:14">
      <c r="A114" s="2" t="s">
        <v>4101</v>
      </c>
      <c r="B114" s="2" t="s">
        <v>4102</v>
      </c>
      <c r="C114" s="2" t="s">
        <v>4103</v>
      </c>
      <c r="D114" s="2" t="s">
        <v>4101</v>
      </c>
      <c r="E114" s="2"/>
      <c r="F114" s="2"/>
      <c r="G114" s="2" t="s">
        <v>4104</v>
      </c>
      <c r="H114" s="1"/>
      <c r="I114" s="1"/>
      <c r="J114" s="1"/>
      <c r="K114" s="1"/>
      <c r="L114" s="3"/>
      <c r="M114" s="1"/>
      <c r="N114" s="4"/>
    </row>
    <row r="115" spans="1:14">
      <c r="A115" s="2" t="s">
        <v>4103</v>
      </c>
      <c r="B115" s="2" t="s">
        <v>1306</v>
      </c>
      <c r="C115" s="2" t="s">
        <v>4103</v>
      </c>
      <c r="D115" s="2" t="s">
        <v>4103</v>
      </c>
      <c r="E115" s="2"/>
      <c r="F115" s="2"/>
      <c r="G115" s="2" t="s">
        <v>4105</v>
      </c>
      <c r="H115" s="1"/>
      <c r="I115" s="1"/>
      <c r="J115" s="1"/>
      <c r="K115" s="1"/>
      <c r="L115" s="3"/>
      <c r="M115" s="1"/>
      <c r="N115" s="4"/>
    </row>
    <row r="116" spans="1:14">
      <c r="A116" s="2" t="s">
        <v>4106</v>
      </c>
      <c r="B116" s="2" t="s">
        <v>4107</v>
      </c>
      <c r="C116" s="2" t="s">
        <v>4103</v>
      </c>
      <c r="D116" s="2" t="s">
        <v>4106</v>
      </c>
      <c r="E116" s="2"/>
      <c r="F116" s="2"/>
      <c r="G116" s="2" t="s">
        <v>4108</v>
      </c>
      <c r="H116" s="1"/>
      <c r="I116" s="1"/>
      <c r="J116" s="1"/>
      <c r="K116" s="1"/>
      <c r="L116" s="3"/>
      <c r="M116" s="1"/>
      <c r="N116" s="4"/>
    </row>
    <row r="117" spans="1:14">
      <c r="A117" s="2" t="s">
        <v>3548</v>
      </c>
      <c r="B117" s="2" t="s">
        <v>4109</v>
      </c>
      <c r="C117" s="2" t="s">
        <v>3548</v>
      </c>
      <c r="D117" s="2" t="s">
        <v>3548</v>
      </c>
      <c r="E117" s="2"/>
      <c r="F117" s="2"/>
      <c r="G117" s="2" t="s">
        <v>4110</v>
      </c>
      <c r="H117" s="1"/>
      <c r="I117" s="1"/>
      <c r="J117" s="1"/>
      <c r="K117" s="1"/>
      <c r="L117" s="3"/>
      <c r="M117" s="1"/>
      <c r="N117" s="4"/>
    </row>
    <row r="118" spans="1:14">
      <c r="A118" s="2" t="s">
        <v>4111</v>
      </c>
      <c r="B118" s="2" t="s">
        <v>4111</v>
      </c>
      <c r="C118" s="2" t="s">
        <v>4112</v>
      </c>
      <c r="D118" s="2" t="s">
        <v>4111</v>
      </c>
      <c r="E118" s="2"/>
      <c r="F118" s="2"/>
      <c r="G118" s="2" t="s">
        <v>4113</v>
      </c>
      <c r="H118" s="1"/>
      <c r="I118" s="1"/>
      <c r="J118" s="1"/>
      <c r="K118" s="1"/>
      <c r="L118" s="3"/>
      <c r="M118" s="1"/>
      <c r="N118" s="4"/>
    </row>
    <row r="119" spans="1:14">
      <c r="A119" s="2" t="s">
        <v>4114</v>
      </c>
      <c r="B119" s="2" t="s">
        <v>4114</v>
      </c>
      <c r="C119" s="2" t="s">
        <v>4115</v>
      </c>
      <c r="D119" s="2" t="s">
        <v>4116</v>
      </c>
      <c r="E119" s="2"/>
      <c r="F119" s="2"/>
      <c r="G119" s="2"/>
      <c r="H119" s="1"/>
      <c r="I119" s="1"/>
      <c r="J119" s="1"/>
      <c r="K119" s="1"/>
      <c r="L119" s="3"/>
      <c r="M119" s="1"/>
      <c r="N119" s="4"/>
    </row>
    <row r="120" spans="1:14">
      <c r="A120" s="2" t="s">
        <v>4117</v>
      </c>
      <c r="B120" s="2" t="s">
        <v>4117</v>
      </c>
      <c r="C120" s="2" t="s">
        <v>4115</v>
      </c>
      <c r="D120" s="2" t="s">
        <v>4117</v>
      </c>
      <c r="E120" s="2"/>
      <c r="F120" s="2"/>
      <c r="G120" s="2"/>
      <c r="H120" s="1"/>
      <c r="I120" s="1"/>
      <c r="J120" s="1"/>
      <c r="K120" s="1"/>
      <c r="L120" s="3"/>
      <c r="M120" s="1"/>
      <c r="N120" s="4"/>
    </row>
    <row r="121" spans="1:14">
      <c r="A121" s="2" t="s">
        <v>4118</v>
      </c>
      <c r="B121" s="2" t="s">
        <v>4118</v>
      </c>
      <c r="C121" s="2" t="s">
        <v>439</v>
      </c>
      <c r="D121" s="2" t="s">
        <v>4118</v>
      </c>
      <c r="E121" s="2"/>
      <c r="F121" s="2"/>
      <c r="G121" s="2"/>
      <c r="H121" s="1"/>
      <c r="I121" s="1"/>
      <c r="J121" s="1"/>
      <c r="K121" s="1"/>
      <c r="L121" s="3"/>
      <c r="M121" s="1"/>
      <c r="N121" s="4"/>
    </row>
    <row r="122" spans="1:14">
      <c r="A122" s="2" t="s">
        <v>4119</v>
      </c>
      <c r="B122" s="2" t="s">
        <v>4119</v>
      </c>
      <c r="C122" s="2" t="s">
        <v>4119</v>
      </c>
      <c r="D122" s="2" t="s">
        <v>4119</v>
      </c>
      <c r="E122" s="2"/>
      <c r="F122" s="2"/>
      <c r="G122" s="2"/>
      <c r="H122" s="1"/>
      <c r="I122" s="1"/>
      <c r="J122" s="1"/>
      <c r="K122" s="1"/>
      <c r="L122" s="3"/>
      <c r="M122" s="1"/>
      <c r="N122" s="4"/>
    </row>
    <row r="123" spans="1:14">
      <c r="A123" s="2" t="s">
        <v>4120</v>
      </c>
      <c r="B123" s="2" t="s">
        <v>4120</v>
      </c>
      <c r="C123" s="2" t="s">
        <v>4120</v>
      </c>
      <c r="D123" s="2" t="s">
        <v>4120</v>
      </c>
      <c r="E123" s="2"/>
      <c r="F123" s="2"/>
      <c r="G123" s="2"/>
      <c r="H123" s="1"/>
      <c r="I123" s="1"/>
      <c r="J123" s="1"/>
      <c r="K123" s="1"/>
      <c r="L123" s="3"/>
      <c r="M123" s="1"/>
      <c r="N123" s="4"/>
    </row>
    <row r="124" spans="1:14">
      <c r="A124" s="2" t="s">
        <v>4121</v>
      </c>
      <c r="B124" s="2" t="s">
        <v>4121</v>
      </c>
      <c r="C124" s="2" t="s">
        <v>4121</v>
      </c>
      <c r="D124" s="2" t="s">
        <v>4121</v>
      </c>
      <c r="E124" s="2"/>
      <c r="F124" s="2"/>
      <c r="G124" s="2"/>
      <c r="H124" s="1"/>
      <c r="I124" s="1"/>
      <c r="J124" s="1"/>
      <c r="K124" s="1"/>
      <c r="L124" s="3"/>
      <c r="M124" s="1"/>
      <c r="N124" s="4"/>
    </row>
    <row r="125" spans="1:14">
      <c r="A125" s="2" t="s">
        <v>4122</v>
      </c>
      <c r="B125" s="2" t="s">
        <v>4122</v>
      </c>
      <c r="C125" s="2" t="s">
        <v>4122</v>
      </c>
      <c r="D125" s="2" t="s">
        <v>4122</v>
      </c>
      <c r="E125" s="2"/>
      <c r="F125" s="2"/>
      <c r="G125" s="2"/>
      <c r="H125" s="1"/>
      <c r="I125" s="1"/>
      <c r="J125" s="1"/>
      <c r="K125" s="1"/>
      <c r="L125" s="3"/>
      <c r="M125" s="1"/>
      <c r="N125" s="4"/>
    </row>
    <row r="126" spans="1:14">
      <c r="A126" s="2" t="s">
        <v>4123</v>
      </c>
      <c r="B126" s="2" t="s">
        <v>4123</v>
      </c>
      <c r="C126" s="2" t="s">
        <v>4123</v>
      </c>
      <c r="D126" s="2" t="s">
        <v>4123</v>
      </c>
      <c r="E126" s="2"/>
      <c r="F126" s="2"/>
      <c r="G126" s="2"/>
      <c r="H126" s="1"/>
      <c r="I126" s="1"/>
      <c r="J126" s="1"/>
      <c r="K126" s="1"/>
      <c r="L126" s="3"/>
      <c r="M126" s="1"/>
      <c r="N126" s="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11.5703125" defaultRowHeight="11.25"/>
  <cols>
    <col min="1" max="3" width="11.5703125" style="1"/>
    <col min="4" max="4" width="22.85546875" style="1" customWidth="1"/>
    <col min="5" max="8" width="11.5703125" style="1"/>
    <col min="9" max="9" width="11.5703125" style="20"/>
    <col min="10" max="10" width="11.5703125" style="1"/>
    <col min="11" max="11" width="11.5703125" style="4"/>
    <col min="12" max="16384" width="11.5703125" style="1"/>
  </cols>
  <sheetData>
    <row r="1" spans="1:11">
      <c r="A1" s="2" t="s">
        <v>1</v>
      </c>
      <c r="B1" s="1" t="s">
        <v>2</v>
      </c>
      <c r="C1" s="2" t="s">
        <v>5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0" t="s">
        <v>14</v>
      </c>
      <c r="J1" s="2" t="s">
        <v>15</v>
      </c>
      <c r="K1" s="4" t="s">
        <v>16</v>
      </c>
    </row>
    <row r="2" spans="1:11">
      <c r="A2" s="1" t="s">
        <v>4124</v>
      </c>
      <c r="B2" s="2" t="s">
        <v>4125</v>
      </c>
      <c r="C2" s="2" t="s">
        <v>4126</v>
      </c>
      <c r="D2" s="2" t="s">
        <v>4127</v>
      </c>
      <c r="E2" s="1" t="s">
        <v>4125</v>
      </c>
      <c r="F2" s="1" t="s">
        <v>4128</v>
      </c>
      <c r="G2" s="1" t="s">
        <v>4125</v>
      </c>
      <c r="H2" s="1" t="s">
        <v>4128</v>
      </c>
      <c r="I2" s="20">
        <v>28</v>
      </c>
      <c r="J2" s="2" t="s">
        <v>29</v>
      </c>
      <c r="K2" s="4">
        <v>42255</v>
      </c>
    </row>
    <row r="3" spans="1:11">
      <c r="A3" s="1" t="s">
        <v>4129</v>
      </c>
      <c r="B3" s="2" t="s">
        <v>4125</v>
      </c>
      <c r="C3" s="2" t="s">
        <v>4126</v>
      </c>
      <c r="D3" s="2" t="s">
        <v>4130</v>
      </c>
      <c r="E3" s="1" t="s">
        <v>4125</v>
      </c>
      <c r="F3" s="1" t="s">
        <v>4131</v>
      </c>
      <c r="G3" s="1" t="s">
        <v>4125</v>
      </c>
      <c r="H3" s="1" t="s">
        <v>4131</v>
      </c>
      <c r="I3" s="20">
        <v>225</v>
      </c>
      <c r="J3" s="2" t="s">
        <v>29</v>
      </c>
      <c r="K3" s="4">
        <v>42344</v>
      </c>
    </row>
    <row r="4" spans="1:11">
      <c r="A4" s="1" t="s">
        <v>4132</v>
      </c>
      <c r="B4" s="2" t="s">
        <v>4125</v>
      </c>
      <c r="C4" s="2" t="s">
        <v>4126</v>
      </c>
      <c r="D4" s="2" t="s">
        <v>4130</v>
      </c>
      <c r="E4" s="1" t="s">
        <v>4125</v>
      </c>
      <c r="F4" s="1" t="s">
        <v>4133</v>
      </c>
      <c r="G4" s="1" t="s">
        <v>4125</v>
      </c>
      <c r="H4" s="1" t="s">
        <v>4133</v>
      </c>
      <c r="I4" s="20">
        <v>225</v>
      </c>
      <c r="J4" s="2" t="s">
        <v>29</v>
      </c>
      <c r="K4" s="4">
        <v>42472</v>
      </c>
    </row>
    <row r="5" spans="1:11">
      <c r="A5" s="1" t="s">
        <v>4134</v>
      </c>
      <c r="B5" s="2" t="s">
        <v>4125</v>
      </c>
      <c r="C5" s="2" t="s">
        <v>4126</v>
      </c>
      <c r="D5" s="2" t="s">
        <v>4127</v>
      </c>
      <c r="E5" s="1" t="s">
        <v>4125</v>
      </c>
      <c r="F5" s="1" t="s">
        <v>4135</v>
      </c>
      <c r="G5" s="1" t="s">
        <v>4125</v>
      </c>
      <c r="H5" s="1" t="s">
        <v>4135</v>
      </c>
      <c r="I5" s="20">
        <v>50</v>
      </c>
      <c r="J5" s="2" t="s">
        <v>29</v>
      </c>
      <c r="K5" s="4">
        <v>42424</v>
      </c>
    </row>
    <row r="6" spans="1:11">
      <c r="A6" s="1" t="s">
        <v>4136</v>
      </c>
      <c r="B6" s="2" t="s">
        <v>4125</v>
      </c>
      <c r="C6" s="2" t="s">
        <v>4137</v>
      </c>
      <c r="D6" s="2" t="s">
        <v>4127</v>
      </c>
      <c r="E6" s="1" t="s">
        <v>4125</v>
      </c>
      <c r="F6" s="1" t="s">
        <v>4138</v>
      </c>
      <c r="G6" s="1" t="s">
        <v>4125</v>
      </c>
      <c r="H6" s="1" t="s">
        <v>4138</v>
      </c>
      <c r="I6" s="20">
        <v>500</v>
      </c>
      <c r="J6" s="2" t="s">
        <v>29</v>
      </c>
      <c r="K6" s="4">
        <v>42510</v>
      </c>
    </row>
    <row r="7" spans="1:11">
      <c r="A7" s="1" t="s">
        <v>4139</v>
      </c>
      <c r="B7" s="2" t="s">
        <v>4125</v>
      </c>
      <c r="C7" s="2" t="s">
        <v>4126</v>
      </c>
      <c r="D7" s="2" t="s">
        <v>4140</v>
      </c>
      <c r="E7" s="1" t="s">
        <v>4141</v>
      </c>
      <c r="F7" s="1" t="s">
        <v>4142</v>
      </c>
      <c r="G7" s="1" t="s">
        <v>4141</v>
      </c>
      <c r="H7" s="1" t="s">
        <v>4142</v>
      </c>
      <c r="I7" s="20">
        <v>642</v>
      </c>
      <c r="J7" s="2" t="s">
        <v>29</v>
      </c>
      <c r="K7" s="4">
        <v>43010</v>
      </c>
    </row>
    <row r="8" spans="1:11">
      <c r="A8" s="1" t="s">
        <v>4143</v>
      </c>
      <c r="B8" s="2" t="s">
        <v>4125</v>
      </c>
      <c r="C8" s="2" t="s">
        <v>4126</v>
      </c>
      <c r="D8" s="2" t="s">
        <v>4127</v>
      </c>
      <c r="E8" s="1" t="s">
        <v>4125</v>
      </c>
      <c r="F8" s="1" t="s">
        <v>4144</v>
      </c>
      <c r="G8" s="1" t="s">
        <v>4125</v>
      </c>
      <c r="H8" s="1" t="s">
        <v>4144</v>
      </c>
      <c r="I8" s="20">
        <v>40</v>
      </c>
      <c r="J8" s="2" t="s">
        <v>29</v>
      </c>
      <c r="K8" s="4">
        <v>42606</v>
      </c>
    </row>
    <row r="9" spans="1:11">
      <c r="A9" s="2" t="s">
        <v>4145</v>
      </c>
      <c r="B9" s="2" t="s">
        <v>4125</v>
      </c>
      <c r="C9" s="2" t="s">
        <v>4126</v>
      </c>
      <c r="D9" s="2" t="s">
        <v>4127</v>
      </c>
      <c r="E9" s="1" t="s">
        <v>4125</v>
      </c>
      <c r="I9" s="20">
        <v>5</v>
      </c>
      <c r="J9" s="2" t="s">
        <v>29</v>
      </c>
      <c r="K9" s="4">
        <v>42365</v>
      </c>
    </row>
    <row r="10" spans="1:11">
      <c r="A10" s="2" t="s">
        <v>4146</v>
      </c>
      <c r="B10" s="2" t="s">
        <v>4125</v>
      </c>
      <c r="C10" s="2" t="s">
        <v>4126</v>
      </c>
      <c r="D10" s="2" t="s">
        <v>4127</v>
      </c>
      <c r="E10" s="1" t="s">
        <v>4125</v>
      </c>
      <c r="I10" s="20">
        <v>20</v>
      </c>
      <c r="J10" s="2" t="s">
        <v>29</v>
      </c>
      <c r="K10" s="4">
        <v>42015</v>
      </c>
    </row>
    <row r="11" spans="1:11">
      <c r="A11" s="1" t="s">
        <v>4147</v>
      </c>
      <c r="B11" s="2" t="s">
        <v>4125</v>
      </c>
      <c r="C11" s="2" t="s">
        <v>4126</v>
      </c>
      <c r="D11" s="2" t="s">
        <v>4127</v>
      </c>
      <c r="E11" s="1" t="s">
        <v>4125</v>
      </c>
      <c r="F11" s="1" t="s">
        <v>4148</v>
      </c>
      <c r="I11" s="20">
        <v>45</v>
      </c>
      <c r="J11" s="2" t="s">
        <v>29</v>
      </c>
      <c r="K11" s="4">
        <v>42600</v>
      </c>
    </row>
    <row r="12" spans="1:11">
      <c r="A12" s="1" t="s">
        <v>4149</v>
      </c>
      <c r="B12" s="1" t="s">
        <v>2</v>
      </c>
      <c r="C12" s="2" t="s">
        <v>4126</v>
      </c>
      <c r="D12" s="2" t="s">
        <v>4150</v>
      </c>
      <c r="E12" s="1" t="s">
        <v>4125</v>
      </c>
      <c r="F12" s="1" t="s">
        <v>4151</v>
      </c>
      <c r="I12" s="20">
        <v>4</v>
      </c>
      <c r="J12" s="1" t="s">
        <v>29</v>
      </c>
      <c r="K12" s="4">
        <v>42208</v>
      </c>
    </row>
    <row r="13" spans="1:11">
      <c r="A13" s="1" t="s">
        <v>4152</v>
      </c>
      <c r="B13" s="1" t="s">
        <v>2</v>
      </c>
      <c r="C13" s="2" t="s">
        <v>4126</v>
      </c>
      <c r="D13" s="2" t="s">
        <v>4150</v>
      </c>
      <c r="E13" s="1" t="s">
        <v>4125</v>
      </c>
      <c r="F13" s="1" t="s">
        <v>4153</v>
      </c>
      <c r="I13" s="20" t="s">
        <v>3456</v>
      </c>
      <c r="J13" s="1" t="s">
        <v>29</v>
      </c>
      <c r="K13" s="4">
        <v>42212</v>
      </c>
    </row>
    <row r="14" spans="1:11">
      <c r="A14" s="1" t="s">
        <v>4154</v>
      </c>
      <c r="B14" s="2" t="s">
        <v>4125</v>
      </c>
      <c r="C14" s="2" t="s">
        <v>4126</v>
      </c>
      <c r="D14" s="2" t="s">
        <v>4155</v>
      </c>
      <c r="E14" s="1" t="s">
        <v>4125</v>
      </c>
      <c r="F14" s="1" t="s">
        <v>4156</v>
      </c>
      <c r="I14" s="20">
        <v>2.6</v>
      </c>
      <c r="J14" s="2" t="s">
        <v>29</v>
      </c>
      <c r="K14" s="4">
        <v>42199</v>
      </c>
    </row>
    <row r="15" spans="1:11">
      <c r="A15" s="1" t="s">
        <v>4157</v>
      </c>
      <c r="B15" s="1" t="s">
        <v>4125</v>
      </c>
      <c r="C15" s="2" t="s">
        <v>4126</v>
      </c>
      <c r="D15" s="2" t="s">
        <v>4127</v>
      </c>
      <c r="E15" s="1" t="s">
        <v>4125</v>
      </c>
      <c r="F15" s="1" t="s">
        <v>4158</v>
      </c>
      <c r="G15" s="1" t="s">
        <v>4125</v>
      </c>
      <c r="H15" s="1" t="s">
        <v>4158</v>
      </c>
      <c r="I15" s="20">
        <v>52</v>
      </c>
      <c r="J15" s="1" t="s">
        <v>29</v>
      </c>
      <c r="K15" s="4">
        <v>42218</v>
      </c>
    </row>
    <row r="16" spans="1:11">
      <c r="A16" s="1" t="s">
        <v>4159</v>
      </c>
      <c r="B16" s="1" t="s">
        <v>4125</v>
      </c>
      <c r="C16" s="2" t="s">
        <v>4126</v>
      </c>
      <c r="D16" s="2" t="s">
        <v>4127</v>
      </c>
      <c r="E16" s="1" t="s">
        <v>4125</v>
      </c>
      <c r="F16" s="1" t="s">
        <v>4160</v>
      </c>
      <c r="G16" s="1" t="s">
        <v>4125</v>
      </c>
      <c r="H16" s="1" t="s">
        <v>4160</v>
      </c>
      <c r="I16" s="20">
        <v>52</v>
      </c>
      <c r="J16" s="1" t="s">
        <v>29</v>
      </c>
      <c r="K16" s="4">
        <v>42396</v>
      </c>
    </row>
    <row r="17" spans="1:11">
      <c r="A17" s="1" t="s">
        <v>4161</v>
      </c>
      <c r="B17" s="1" t="s">
        <v>4162</v>
      </c>
      <c r="C17" s="2" t="s">
        <v>4163</v>
      </c>
      <c r="D17" s="2" t="s">
        <v>4164</v>
      </c>
      <c r="E17" s="1" t="s">
        <v>4162</v>
      </c>
      <c r="F17" s="1" t="s">
        <v>4165</v>
      </c>
      <c r="G17" s="1" t="s">
        <v>4166</v>
      </c>
      <c r="H17" s="1" t="s">
        <v>4165</v>
      </c>
      <c r="I17" s="20">
        <v>102.12</v>
      </c>
      <c r="J17" s="1" t="s">
        <v>29</v>
      </c>
      <c r="K17" s="4">
        <v>42593</v>
      </c>
    </row>
    <row r="18" spans="1:11">
      <c r="A18" s="1" t="s">
        <v>3462</v>
      </c>
      <c r="B18" s="2" t="s">
        <v>4125</v>
      </c>
      <c r="C18" s="2" t="s">
        <v>4126</v>
      </c>
      <c r="D18" s="2" t="s">
        <v>4127</v>
      </c>
      <c r="E18" s="1" t="s">
        <v>4125</v>
      </c>
      <c r="F18" s="1" t="s">
        <v>4167</v>
      </c>
      <c r="I18" s="20">
        <v>10.5838</v>
      </c>
      <c r="J18" s="2" t="s">
        <v>29</v>
      </c>
      <c r="K18" s="4">
        <v>42177</v>
      </c>
    </row>
    <row r="19" spans="1:11">
      <c r="A19" s="1" t="s">
        <v>4168</v>
      </c>
      <c r="B19" s="1" t="s">
        <v>4125</v>
      </c>
      <c r="C19" s="2" t="s">
        <v>4126</v>
      </c>
      <c r="D19" s="2" t="s">
        <v>4127</v>
      </c>
      <c r="E19" s="1" t="s">
        <v>4125</v>
      </c>
      <c r="F19" s="1" t="s">
        <v>4169</v>
      </c>
      <c r="G19" s="1" t="s">
        <v>4125</v>
      </c>
      <c r="H19" s="1" t="s">
        <v>4169</v>
      </c>
      <c r="I19" s="20">
        <v>52</v>
      </c>
      <c r="J19" s="1" t="s">
        <v>29</v>
      </c>
      <c r="K19" s="4">
        <v>42426</v>
      </c>
    </row>
    <row r="20" spans="1:11">
      <c r="A20" s="1" t="s">
        <v>4170</v>
      </c>
      <c r="B20" s="2" t="s">
        <v>4125</v>
      </c>
      <c r="C20" s="2" t="s">
        <v>4126</v>
      </c>
      <c r="D20" s="2" t="s">
        <v>4127</v>
      </c>
      <c r="E20" s="1" t="s">
        <v>4125</v>
      </c>
      <c r="F20" s="1" t="s">
        <v>4171</v>
      </c>
      <c r="I20" s="20" t="s">
        <v>3456</v>
      </c>
      <c r="J20" s="2" t="s">
        <v>29</v>
      </c>
      <c r="K20" s="4">
        <v>42356</v>
      </c>
    </row>
    <row r="21" spans="1:11">
      <c r="A21" s="1" t="s">
        <v>4172</v>
      </c>
      <c r="B21" s="2" t="s">
        <v>4162</v>
      </c>
      <c r="C21" s="2" t="s">
        <v>4126</v>
      </c>
      <c r="D21" s="2" t="s">
        <v>4127</v>
      </c>
      <c r="E21" s="1" t="s">
        <v>4162</v>
      </c>
      <c r="F21" s="1" t="s">
        <v>4173</v>
      </c>
      <c r="I21" s="20">
        <v>124</v>
      </c>
      <c r="J21" s="2" t="s">
        <v>29</v>
      </c>
      <c r="K21" s="4">
        <v>42751</v>
      </c>
    </row>
    <row r="22" spans="1:11">
      <c r="A22" s="1" t="s">
        <v>4174</v>
      </c>
      <c r="B22" s="2" t="s">
        <v>4125</v>
      </c>
      <c r="C22" s="2" t="s">
        <v>4126</v>
      </c>
      <c r="D22" s="2" t="s">
        <v>4127</v>
      </c>
      <c r="E22" s="1" t="s">
        <v>4125</v>
      </c>
      <c r="I22" s="20">
        <v>60</v>
      </c>
      <c r="J22" s="2" t="s">
        <v>29</v>
      </c>
      <c r="K22" s="4">
        <v>42181</v>
      </c>
    </row>
    <row r="23" spans="1:11">
      <c r="A23" s="1" t="s">
        <v>4175</v>
      </c>
      <c r="B23" s="2" t="s">
        <v>4125</v>
      </c>
      <c r="C23" s="2" t="s">
        <v>4126</v>
      </c>
      <c r="D23" s="2" t="s">
        <v>4127</v>
      </c>
      <c r="E23" s="1" t="s">
        <v>4125</v>
      </c>
      <c r="I23" s="20" t="s">
        <v>3456</v>
      </c>
      <c r="J23" s="2" t="s">
        <v>29</v>
      </c>
      <c r="K23" s="4">
        <v>42171</v>
      </c>
    </row>
    <row r="24" spans="1:11">
      <c r="A24" s="1" t="s">
        <v>4176</v>
      </c>
      <c r="B24" s="2" t="s">
        <v>4125</v>
      </c>
      <c r="C24" s="2" t="s">
        <v>4126</v>
      </c>
      <c r="D24" s="2" t="s">
        <v>4127</v>
      </c>
      <c r="E24" s="1" t="s">
        <v>4125</v>
      </c>
      <c r="I24" s="20" t="s">
        <v>3456</v>
      </c>
      <c r="J24" s="2" t="s">
        <v>29</v>
      </c>
      <c r="K24" s="4">
        <v>42543</v>
      </c>
    </row>
    <row r="25" spans="1:11">
      <c r="A25" s="1" t="s">
        <v>4177</v>
      </c>
      <c r="B25" s="2" t="s">
        <v>4125</v>
      </c>
      <c r="C25" s="2" t="s">
        <v>4126</v>
      </c>
      <c r="D25" s="2" t="s">
        <v>4127</v>
      </c>
      <c r="E25" s="1" t="s">
        <v>4125</v>
      </c>
      <c r="I25" s="20">
        <v>62</v>
      </c>
      <c r="J25" s="2" t="s">
        <v>29</v>
      </c>
      <c r="K25" s="4">
        <v>42110</v>
      </c>
    </row>
    <row r="26" spans="1:11">
      <c r="A26" s="1" t="s">
        <v>4178</v>
      </c>
      <c r="B26" s="2" t="s">
        <v>4125</v>
      </c>
      <c r="C26" s="2" t="s">
        <v>4126</v>
      </c>
      <c r="D26" s="2"/>
      <c r="E26" s="1" t="s">
        <v>4125</v>
      </c>
      <c r="I26" s="20" t="s">
        <v>3456</v>
      </c>
      <c r="J26" s="2" t="s">
        <v>29</v>
      </c>
      <c r="K26" s="4">
        <v>42110</v>
      </c>
    </row>
    <row r="27" spans="1:11">
      <c r="A27" s="1" t="s">
        <v>4179</v>
      </c>
      <c r="B27" s="1" t="s">
        <v>4162</v>
      </c>
      <c r="C27" s="2" t="s">
        <v>4163</v>
      </c>
      <c r="D27" s="2" t="s">
        <v>4164</v>
      </c>
      <c r="E27" s="1" t="s">
        <v>4162</v>
      </c>
      <c r="F27" s="1" t="s">
        <v>4180</v>
      </c>
      <c r="G27" s="1" t="s">
        <v>4166</v>
      </c>
      <c r="H27" s="1" t="s">
        <v>4180</v>
      </c>
      <c r="I27" s="20">
        <v>88</v>
      </c>
      <c r="J27" s="1" t="s">
        <v>29</v>
      </c>
      <c r="K27" s="4">
        <v>42824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ColWidth="11.5703125" defaultRowHeight="11.25"/>
  <cols>
    <col min="1" max="6" width="11.5703125" style="1"/>
    <col min="7" max="7" width="27" style="1" customWidth="1"/>
    <col min="8" max="11" width="11.5703125" style="1"/>
    <col min="12" max="12" width="11.5703125" style="3"/>
    <col min="13" max="13" width="11.5703125" style="1"/>
    <col min="14" max="14" width="11.5703125" style="4"/>
    <col min="15" max="16384" width="11.5703125" style="1"/>
  </cols>
  <sheetData>
    <row r="1" spans="1:15">
      <c r="A1" s="1" t="s">
        <v>0</v>
      </c>
      <c r="B1" s="2" t="s">
        <v>1</v>
      </c>
      <c r="C1" s="2" t="s">
        <v>2</v>
      </c>
      <c r="D1" s="1" t="s">
        <v>5</v>
      </c>
      <c r="E1" s="2" t="s">
        <v>435</v>
      </c>
      <c r="F1" s="2" t="s">
        <v>1887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3" t="s">
        <v>14</v>
      </c>
      <c r="M1" s="2" t="s">
        <v>15</v>
      </c>
      <c r="N1" s="4" t="s">
        <v>16</v>
      </c>
      <c r="O1" s="3" t="s">
        <v>1481</v>
      </c>
    </row>
    <row r="2" spans="1:15">
      <c r="A2" s="1" t="s">
        <v>4181</v>
      </c>
      <c r="B2" s="2" t="s">
        <v>4182</v>
      </c>
      <c r="C2" s="2" t="s">
        <v>4183</v>
      </c>
      <c r="D2" s="2" t="s">
        <v>4183</v>
      </c>
      <c r="E2" s="2" t="s">
        <v>4183</v>
      </c>
      <c r="F2" s="2"/>
      <c r="G2" s="2" t="s">
        <v>4184</v>
      </c>
      <c r="H2" s="1" t="s">
        <v>25</v>
      </c>
      <c r="I2" s="1" t="s">
        <v>4185</v>
      </c>
      <c r="J2" s="1" t="s">
        <v>4186</v>
      </c>
      <c r="K2" s="2" t="s">
        <v>4182</v>
      </c>
      <c r="L2" s="3">
        <v>5.9</v>
      </c>
      <c r="M2" s="1" t="s">
        <v>29</v>
      </c>
      <c r="N2" s="4">
        <v>42537</v>
      </c>
      <c r="O2" s="3"/>
    </row>
    <row r="3" spans="1:15">
      <c r="A3" s="2" t="s">
        <v>4187</v>
      </c>
      <c r="B3" s="2" t="s">
        <v>4187</v>
      </c>
      <c r="C3" s="2" t="s">
        <v>4188</v>
      </c>
      <c r="D3" s="1" t="s">
        <v>4189</v>
      </c>
      <c r="E3" s="2" t="s">
        <v>4188</v>
      </c>
      <c r="F3" s="2"/>
      <c r="G3" s="2" t="s">
        <v>4190</v>
      </c>
      <c r="H3" s="2" t="s">
        <v>25</v>
      </c>
      <c r="I3" s="2" t="s">
        <v>4191</v>
      </c>
      <c r="J3" s="2"/>
      <c r="K3" s="2"/>
      <c r="L3" s="3">
        <v>1.99</v>
      </c>
      <c r="M3" s="5" t="s">
        <v>29</v>
      </c>
      <c r="O3" s="3"/>
    </row>
    <row r="4" spans="1:15">
      <c r="A4" s="2" t="s">
        <v>4192</v>
      </c>
      <c r="B4" s="2" t="s">
        <v>3765</v>
      </c>
      <c r="C4" s="2" t="s">
        <v>3766</v>
      </c>
      <c r="D4" s="2" t="s">
        <v>3767</v>
      </c>
      <c r="E4" s="2" t="s">
        <v>3766</v>
      </c>
      <c r="F4" s="2"/>
      <c r="G4" s="2" t="s">
        <v>3768</v>
      </c>
      <c r="H4" s="2" t="s">
        <v>25</v>
      </c>
      <c r="I4" s="2" t="s">
        <v>3765</v>
      </c>
      <c r="J4" s="2" t="s">
        <v>3769</v>
      </c>
      <c r="K4" s="2" t="s">
        <v>3770</v>
      </c>
      <c r="L4" s="3">
        <v>5.79</v>
      </c>
      <c r="M4" s="5" t="s">
        <v>29</v>
      </c>
      <c r="O4" s="3"/>
    </row>
    <row r="5" spans="1:15">
      <c r="A5" s="2" t="s">
        <v>4193</v>
      </c>
      <c r="B5" s="2" t="s">
        <v>4194</v>
      </c>
      <c r="C5" s="2" t="s">
        <v>4194</v>
      </c>
      <c r="D5" s="2" t="s">
        <v>4195</v>
      </c>
      <c r="E5" s="2" t="s">
        <v>4188</v>
      </c>
      <c r="F5" s="2"/>
      <c r="G5" s="2" t="s">
        <v>4196</v>
      </c>
      <c r="H5" s="2" t="s">
        <v>25</v>
      </c>
      <c r="I5" s="2" t="s">
        <v>4197</v>
      </c>
      <c r="J5" s="2" t="s">
        <v>4198</v>
      </c>
      <c r="K5" s="2" t="s">
        <v>4199</v>
      </c>
      <c r="L5" s="3">
        <v>1.83</v>
      </c>
      <c r="M5" s="5" t="s">
        <v>29</v>
      </c>
      <c r="N5" s="4">
        <v>42606</v>
      </c>
      <c r="O5" s="3"/>
    </row>
    <row r="6" spans="1:15">
      <c r="A6" s="2" t="s">
        <v>4193</v>
      </c>
      <c r="B6" s="2" t="s">
        <v>4200</v>
      </c>
      <c r="C6" s="2" t="s">
        <v>4200</v>
      </c>
      <c r="D6" s="2" t="s">
        <v>4195</v>
      </c>
      <c r="E6" s="2" t="s">
        <v>4201</v>
      </c>
      <c r="F6" s="2"/>
      <c r="G6" s="2" t="s">
        <v>4202</v>
      </c>
      <c r="H6" s="2" t="s">
        <v>25</v>
      </c>
      <c r="I6" s="2" t="s">
        <v>4200</v>
      </c>
      <c r="J6" s="2"/>
      <c r="K6" s="2"/>
      <c r="L6" s="3">
        <v>2.85</v>
      </c>
      <c r="M6" s="5" t="s">
        <v>29</v>
      </c>
      <c r="N6" s="4">
        <v>42639</v>
      </c>
      <c r="O6" s="3"/>
    </row>
    <row r="7" spans="1:15">
      <c r="A7" s="1" t="s">
        <v>4203</v>
      </c>
      <c r="B7" s="2" t="s">
        <v>4204</v>
      </c>
      <c r="C7" s="2" t="s">
        <v>4183</v>
      </c>
      <c r="D7" s="2" t="s">
        <v>4183</v>
      </c>
      <c r="E7" s="2" t="s">
        <v>4183</v>
      </c>
      <c r="F7" s="2"/>
      <c r="G7" s="2" t="s">
        <v>4205</v>
      </c>
      <c r="H7" s="1" t="s">
        <v>25</v>
      </c>
      <c r="I7" s="1" t="s">
        <v>4206</v>
      </c>
      <c r="J7" s="1" t="s">
        <v>4186</v>
      </c>
      <c r="K7" s="2" t="s">
        <v>4204</v>
      </c>
      <c r="L7" s="3">
        <v>5.9</v>
      </c>
      <c r="M7" s="1" t="s">
        <v>29</v>
      </c>
      <c r="N7" s="4">
        <v>41806</v>
      </c>
      <c r="O7" s="3"/>
    </row>
    <row r="8" spans="1:15">
      <c r="A8" s="1" t="s">
        <v>4207</v>
      </c>
      <c r="B8" s="2" t="s">
        <v>4208</v>
      </c>
      <c r="C8" s="2" t="s">
        <v>4183</v>
      </c>
      <c r="D8" s="2" t="s">
        <v>4183</v>
      </c>
      <c r="E8" s="2" t="s">
        <v>4183</v>
      </c>
      <c r="F8" s="2"/>
      <c r="G8" s="2" t="s">
        <v>4209</v>
      </c>
      <c r="H8" s="1" t="s">
        <v>25</v>
      </c>
      <c r="I8" s="2" t="s">
        <v>4210</v>
      </c>
      <c r="J8" s="1" t="s">
        <v>4211</v>
      </c>
      <c r="K8" s="2" t="s">
        <v>4208</v>
      </c>
      <c r="L8" s="3">
        <v>8.36</v>
      </c>
      <c r="M8" s="1" t="s">
        <v>29</v>
      </c>
      <c r="N8" s="4">
        <v>41899</v>
      </c>
      <c r="O8" s="3"/>
    </row>
    <row r="9" spans="1:15">
      <c r="A9" s="2" t="s">
        <v>4207</v>
      </c>
      <c r="B9" s="2" t="s">
        <v>4212</v>
      </c>
      <c r="C9" s="2" t="s">
        <v>4188</v>
      </c>
      <c r="D9" s="2" t="s">
        <v>4195</v>
      </c>
      <c r="E9" s="2" t="s">
        <v>4213</v>
      </c>
      <c r="F9" s="2"/>
      <c r="G9" s="2" t="s">
        <v>4214</v>
      </c>
      <c r="H9" s="2" t="s">
        <v>25</v>
      </c>
      <c r="I9" s="2" t="s">
        <v>4215</v>
      </c>
      <c r="J9" s="2" t="s">
        <v>4186</v>
      </c>
      <c r="K9" s="2" t="s">
        <v>4212</v>
      </c>
      <c r="L9" s="3">
        <v>1.9500000000000002</v>
      </c>
      <c r="M9" s="5" t="s">
        <v>29</v>
      </c>
      <c r="N9" s="4">
        <v>43007</v>
      </c>
      <c r="O9" s="3"/>
    </row>
    <row r="10" spans="1:15">
      <c r="A10" s="1" t="s">
        <v>4216</v>
      </c>
      <c r="B10" s="2" t="s">
        <v>4217</v>
      </c>
      <c r="C10" s="2" t="s">
        <v>4218</v>
      </c>
      <c r="D10" s="2" t="s">
        <v>4219</v>
      </c>
      <c r="E10" s="2" t="s">
        <v>4220</v>
      </c>
      <c r="F10" s="2"/>
      <c r="G10" s="2" t="s">
        <v>4221</v>
      </c>
      <c r="H10" s="1" t="s">
        <v>25</v>
      </c>
      <c r="I10" s="1" t="s">
        <v>4222</v>
      </c>
      <c r="J10" s="1" t="s">
        <v>4211</v>
      </c>
      <c r="K10" s="1" t="s">
        <v>4217</v>
      </c>
      <c r="L10" s="3">
        <v>3.3</v>
      </c>
      <c r="M10" s="1" t="s">
        <v>29</v>
      </c>
      <c r="N10" s="4">
        <v>42920</v>
      </c>
      <c r="O10" s="3"/>
    </row>
    <row r="11" spans="1:15">
      <c r="A11" s="2" t="s">
        <v>4223</v>
      </c>
      <c r="B11" s="2" t="s">
        <v>4223</v>
      </c>
      <c r="C11" s="2" t="s">
        <v>4224</v>
      </c>
      <c r="D11" s="2" t="s">
        <v>4195</v>
      </c>
      <c r="E11" s="2" t="s">
        <v>4224</v>
      </c>
      <c r="F11" s="2"/>
      <c r="G11" s="2" t="s">
        <v>4225</v>
      </c>
      <c r="H11" s="2" t="s">
        <v>25</v>
      </c>
      <c r="I11" s="2" t="s">
        <v>4226</v>
      </c>
      <c r="J11" s="2"/>
      <c r="K11" s="2"/>
      <c r="L11" s="3">
        <v>0.59</v>
      </c>
      <c r="M11" s="5" t="s">
        <v>29</v>
      </c>
      <c r="N11" s="4">
        <v>41891</v>
      </c>
      <c r="O11" s="3"/>
    </row>
    <row r="12" spans="1:15">
      <c r="A12" s="1" t="s">
        <v>4227</v>
      </c>
      <c r="B12" s="1" t="s">
        <v>4228</v>
      </c>
      <c r="C12" s="1" t="s">
        <v>4229</v>
      </c>
      <c r="D12" s="1" t="s">
        <v>4183</v>
      </c>
      <c r="E12" s="1" t="s">
        <v>4230</v>
      </c>
      <c r="G12" s="1" t="s">
        <v>4231</v>
      </c>
      <c r="H12" s="1" t="s">
        <v>25</v>
      </c>
      <c r="I12" s="1" t="s">
        <v>4232</v>
      </c>
      <c r="J12" s="1" t="s">
        <v>4233</v>
      </c>
      <c r="K12" s="1" t="s">
        <v>4228</v>
      </c>
      <c r="L12" s="3">
        <v>4.8777999999999997</v>
      </c>
      <c r="M12" s="1" t="s">
        <v>29</v>
      </c>
      <c r="N12" s="4">
        <v>42311</v>
      </c>
    </row>
    <row r="13" spans="1:15">
      <c r="A13" s="1" t="s">
        <v>4234</v>
      </c>
      <c r="B13" s="2" t="s">
        <v>4235</v>
      </c>
      <c r="C13" s="2" t="s">
        <v>4183</v>
      </c>
      <c r="D13" s="2" t="s">
        <v>4183</v>
      </c>
      <c r="E13" s="2" t="s">
        <v>4183</v>
      </c>
      <c r="F13" s="2"/>
      <c r="G13" s="2" t="s">
        <v>4236</v>
      </c>
      <c r="H13" s="1" t="s">
        <v>25</v>
      </c>
      <c r="I13" s="1" t="s">
        <v>4237</v>
      </c>
      <c r="J13" s="1" t="s">
        <v>4186</v>
      </c>
      <c r="K13" s="2" t="s">
        <v>4235</v>
      </c>
      <c r="L13" s="3">
        <v>5.9</v>
      </c>
      <c r="M13" s="1" t="s">
        <v>29</v>
      </c>
      <c r="N13" s="4">
        <v>41824</v>
      </c>
      <c r="O13" s="3"/>
    </row>
    <row r="14" spans="1:15">
      <c r="A14" s="1" t="s">
        <v>4238</v>
      </c>
      <c r="B14" s="2" t="s">
        <v>4239</v>
      </c>
      <c r="C14" s="2" t="s">
        <v>4188</v>
      </c>
      <c r="D14" s="2" t="s">
        <v>4195</v>
      </c>
      <c r="E14" s="2" t="s">
        <v>4188</v>
      </c>
      <c r="F14" s="2"/>
      <c r="G14" s="2" t="s">
        <v>4240</v>
      </c>
      <c r="H14" s="2" t="s">
        <v>102</v>
      </c>
      <c r="I14" s="2" t="s">
        <v>4241</v>
      </c>
      <c r="J14" s="2" t="s">
        <v>4211</v>
      </c>
      <c r="K14" s="2" t="s">
        <v>4239</v>
      </c>
      <c r="L14" s="3">
        <v>2.2800000000000002</v>
      </c>
      <c r="M14" s="5" t="s">
        <v>29</v>
      </c>
      <c r="N14" s="4">
        <v>41559</v>
      </c>
      <c r="O14" s="3"/>
    </row>
    <row r="15" spans="1:15">
      <c r="A15" s="2" t="s">
        <v>4242</v>
      </c>
      <c r="B15" s="2" t="s">
        <v>4242</v>
      </c>
      <c r="C15" s="2" t="s">
        <v>4188</v>
      </c>
      <c r="D15" s="1" t="s">
        <v>4189</v>
      </c>
      <c r="E15" s="2" t="s">
        <v>4188</v>
      </c>
      <c r="F15" s="2"/>
      <c r="G15" s="2" t="s">
        <v>4243</v>
      </c>
      <c r="H15" s="2" t="s">
        <v>25</v>
      </c>
      <c r="I15" s="2" t="s">
        <v>4244</v>
      </c>
      <c r="J15" s="2"/>
      <c r="K15" s="2"/>
      <c r="L15" s="3">
        <v>2.59</v>
      </c>
      <c r="M15" s="5" t="s">
        <v>29</v>
      </c>
      <c r="N15" s="4">
        <v>40659</v>
      </c>
      <c r="O15" s="3"/>
    </row>
    <row r="16" spans="1:15">
      <c r="A16" s="1" t="s">
        <v>4245</v>
      </c>
      <c r="B16" s="2" t="s">
        <v>4246</v>
      </c>
      <c r="C16" s="2" t="s">
        <v>4247</v>
      </c>
      <c r="D16" s="2" t="s">
        <v>4195</v>
      </c>
      <c r="E16" s="2" t="s">
        <v>4248</v>
      </c>
      <c r="F16" s="2"/>
      <c r="G16" s="2" t="s">
        <v>4249</v>
      </c>
      <c r="H16" s="2" t="s">
        <v>25</v>
      </c>
      <c r="I16" s="2" t="s">
        <v>4250</v>
      </c>
      <c r="J16" s="2" t="s">
        <v>4186</v>
      </c>
      <c r="K16" s="2" t="s">
        <v>4246</v>
      </c>
      <c r="L16" s="3">
        <v>5.59</v>
      </c>
      <c r="M16" s="5" t="s">
        <v>29</v>
      </c>
      <c r="N16" s="4">
        <v>41171</v>
      </c>
      <c r="O16" s="3"/>
    </row>
    <row r="17" spans="1:15">
      <c r="A17" s="2" t="s">
        <v>4245</v>
      </c>
      <c r="B17" s="2" t="s">
        <v>4245</v>
      </c>
      <c r="C17" s="2" t="s">
        <v>4188</v>
      </c>
      <c r="D17" s="2" t="s">
        <v>4195</v>
      </c>
      <c r="E17" s="2" t="s">
        <v>4213</v>
      </c>
      <c r="F17" s="2"/>
      <c r="G17" s="2" t="s">
        <v>4251</v>
      </c>
      <c r="H17" s="2" t="s">
        <v>25</v>
      </c>
      <c r="I17" s="2" t="s">
        <v>4252</v>
      </c>
      <c r="J17" s="2" t="s">
        <v>4253</v>
      </c>
      <c r="K17" s="2"/>
      <c r="L17" s="3">
        <v>1.85</v>
      </c>
      <c r="M17" s="5" t="s">
        <v>29</v>
      </c>
      <c r="N17" s="4">
        <v>43003</v>
      </c>
      <c r="O17" s="3"/>
    </row>
    <row r="18" spans="1:15">
      <c r="A18" s="1" t="s">
        <v>4254</v>
      </c>
      <c r="B18" s="2" t="s">
        <v>4255</v>
      </c>
      <c r="C18" s="2" t="s">
        <v>4213</v>
      </c>
      <c r="D18" s="2" t="s">
        <v>4195</v>
      </c>
      <c r="E18" s="2" t="s">
        <v>4256</v>
      </c>
      <c r="F18" s="2" t="s">
        <v>4213</v>
      </c>
      <c r="G18" s="2" t="s">
        <v>4249</v>
      </c>
      <c r="H18" s="2" t="s">
        <v>102</v>
      </c>
      <c r="I18" s="2" t="s">
        <v>4257</v>
      </c>
      <c r="J18" s="2" t="s">
        <v>4186</v>
      </c>
      <c r="K18" s="2" t="s">
        <v>4255</v>
      </c>
      <c r="L18" s="3">
        <v>6.67</v>
      </c>
      <c r="M18" s="2" t="s">
        <v>29</v>
      </c>
      <c r="N18" s="4">
        <v>42328</v>
      </c>
      <c r="O18" s="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ColWidth="11.5703125" defaultRowHeight="11.25"/>
  <cols>
    <col min="1" max="1" width="19" style="1" customWidth="1"/>
    <col min="2" max="9" width="11.5703125" style="1"/>
    <col min="10" max="10" width="11.5703125" style="20"/>
    <col min="11" max="11" width="11.5703125" style="1"/>
    <col min="12" max="12" width="11.5703125" style="4"/>
    <col min="13" max="16384" width="11.5703125" style="1"/>
  </cols>
  <sheetData>
    <row r="1" spans="1:12">
      <c r="A1" s="2" t="s">
        <v>1</v>
      </c>
      <c r="B1" s="2" t="s">
        <v>2</v>
      </c>
      <c r="C1" s="1" t="s">
        <v>5</v>
      </c>
      <c r="D1" s="2" t="s">
        <v>435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0" t="s">
        <v>14</v>
      </c>
      <c r="K1" s="2" t="s">
        <v>15</v>
      </c>
      <c r="L1" s="4" t="s">
        <v>16</v>
      </c>
    </row>
    <row r="2" spans="1:12">
      <c r="A2" s="1" t="s">
        <v>4258</v>
      </c>
      <c r="B2" s="1" t="s">
        <v>4258</v>
      </c>
      <c r="C2" s="1" t="s">
        <v>4259</v>
      </c>
      <c r="D2" s="1" t="s">
        <v>4258</v>
      </c>
      <c r="E2" s="1" t="s">
        <v>4260</v>
      </c>
      <c r="F2" s="1" t="s">
        <v>25</v>
      </c>
      <c r="G2" s="1" t="s">
        <v>4258</v>
      </c>
      <c r="H2" s="1" t="s">
        <v>4261</v>
      </c>
      <c r="I2" s="1" t="s">
        <v>4258</v>
      </c>
      <c r="J2" s="20">
        <v>28.9</v>
      </c>
      <c r="K2" s="1" t="s">
        <v>29</v>
      </c>
      <c r="L2" s="4">
        <v>42453</v>
      </c>
    </row>
    <row r="3" spans="1:12">
      <c r="A3" s="2" t="s">
        <v>4262</v>
      </c>
      <c r="B3" s="2" t="s">
        <v>4263</v>
      </c>
      <c r="C3" s="2" t="s">
        <v>4264</v>
      </c>
      <c r="D3" s="2" t="s">
        <v>4263</v>
      </c>
      <c r="E3" s="2" t="s">
        <v>4265</v>
      </c>
      <c r="F3" s="1" t="s">
        <v>25</v>
      </c>
      <c r="G3" s="2" t="s">
        <v>4262</v>
      </c>
      <c r="H3" s="2" t="s">
        <v>4266</v>
      </c>
      <c r="I3" s="2" t="s">
        <v>4262</v>
      </c>
      <c r="J3" s="20">
        <v>7.02</v>
      </c>
      <c r="K3" s="1" t="s">
        <v>29</v>
      </c>
      <c r="L3" s="4">
        <v>41806</v>
      </c>
    </row>
    <row r="4" spans="1:12">
      <c r="A4" s="2" t="s">
        <v>4267</v>
      </c>
      <c r="B4" s="2" t="s">
        <v>4263</v>
      </c>
      <c r="C4" s="2" t="s">
        <v>4264</v>
      </c>
      <c r="D4" s="2" t="s">
        <v>4263</v>
      </c>
      <c r="E4" s="2" t="s">
        <v>4268</v>
      </c>
      <c r="F4" s="1" t="s">
        <v>25</v>
      </c>
      <c r="G4" s="2" t="s">
        <v>4267</v>
      </c>
      <c r="H4" s="2" t="s">
        <v>4266</v>
      </c>
      <c r="I4" s="2" t="s">
        <v>4267</v>
      </c>
      <c r="J4" s="20">
        <v>6.56</v>
      </c>
      <c r="K4" s="1" t="s">
        <v>29</v>
      </c>
      <c r="L4" s="4">
        <v>41140</v>
      </c>
    </row>
    <row r="5" spans="1:12" ht="12.75">
      <c r="A5" s="2" t="s">
        <v>4269</v>
      </c>
      <c r="B5" s="2" t="s">
        <v>4269</v>
      </c>
      <c r="C5" s="2" t="s">
        <v>4263</v>
      </c>
      <c r="D5" s="2" t="s">
        <v>4270</v>
      </c>
      <c r="E5" s="2" t="s">
        <v>4271</v>
      </c>
      <c r="F5" s="2" t="s">
        <v>25</v>
      </c>
      <c r="G5" s="2" t="s">
        <v>4269</v>
      </c>
      <c r="H5" s="2" t="s">
        <v>4266</v>
      </c>
      <c r="I5" s="2" t="s">
        <v>4269</v>
      </c>
      <c r="J5" s="3">
        <v>6.99</v>
      </c>
      <c r="K5" s="5" t="s">
        <v>29</v>
      </c>
      <c r="L5"/>
    </row>
    <row r="6" spans="1:12">
      <c r="A6" s="2" t="s">
        <v>4272</v>
      </c>
      <c r="B6" s="2" t="s">
        <v>4273</v>
      </c>
      <c r="C6" s="1" t="s">
        <v>4274</v>
      </c>
      <c r="D6" s="2" t="s">
        <v>4274</v>
      </c>
      <c r="E6" s="2" t="s">
        <v>4275</v>
      </c>
      <c r="F6" s="1" t="s">
        <v>25</v>
      </c>
      <c r="G6" s="2" t="s">
        <v>4276</v>
      </c>
      <c r="H6" s="1" t="s">
        <v>4277</v>
      </c>
      <c r="I6" s="2" t="s">
        <v>4276</v>
      </c>
      <c r="J6" s="20">
        <v>9.3000000000000007</v>
      </c>
      <c r="K6" s="1" t="s">
        <v>29</v>
      </c>
      <c r="L6" s="4">
        <v>41384</v>
      </c>
    </row>
    <row r="7" spans="1:12">
      <c r="A7" s="1" t="s">
        <v>4278</v>
      </c>
      <c r="B7" s="1" t="s">
        <v>4279</v>
      </c>
      <c r="C7" s="1" t="s">
        <v>4280</v>
      </c>
      <c r="D7" s="1" t="s">
        <v>4280</v>
      </c>
      <c r="E7" s="1" t="s">
        <v>4281</v>
      </c>
      <c r="F7" s="1" t="s">
        <v>25</v>
      </c>
      <c r="G7" s="1" t="s">
        <v>4278</v>
      </c>
      <c r="H7" s="1" t="s">
        <v>4282</v>
      </c>
      <c r="I7" s="1" t="s">
        <v>4278</v>
      </c>
      <c r="J7" s="20">
        <v>14.4</v>
      </c>
      <c r="L7" s="4">
        <v>42937</v>
      </c>
    </row>
    <row r="8" spans="1:12">
      <c r="A8" s="2" t="s">
        <v>4283</v>
      </c>
      <c r="B8" s="2" t="s">
        <v>4284</v>
      </c>
      <c r="C8" s="2" t="s">
        <v>4285</v>
      </c>
      <c r="D8" s="2" t="s">
        <v>4285</v>
      </c>
      <c r="E8" s="2" t="s">
        <v>4286</v>
      </c>
      <c r="F8" s="1" t="s">
        <v>25</v>
      </c>
      <c r="G8" s="1" t="s">
        <v>4287</v>
      </c>
      <c r="H8" s="1" t="s">
        <v>4282</v>
      </c>
      <c r="I8" s="1" t="s">
        <v>4288</v>
      </c>
      <c r="J8" s="20">
        <v>11.1</v>
      </c>
      <c r="K8" s="1" t="s">
        <v>29</v>
      </c>
      <c r="L8" s="4">
        <v>41688</v>
      </c>
    </row>
    <row r="9" spans="1:12">
      <c r="A9" s="2" t="s">
        <v>4289</v>
      </c>
      <c r="B9" s="2" t="s">
        <v>4284</v>
      </c>
      <c r="C9" s="2" t="s">
        <v>4285</v>
      </c>
      <c r="D9" s="2" t="s">
        <v>4285</v>
      </c>
      <c r="E9" s="2" t="s">
        <v>4290</v>
      </c>
      <c r="F9" s="1" t="s">
        <v>4291</v>
      </c>
      <c r="G9" s="1" t="s">
        <v>4292</v>
      </c>
      <c r="H9" s="1" t="s">
        <v>4282</v>
      </c>
      <c r="I9" s="1" t="s">
        <v>4293</v>
      </c>
      <c r="J9" s="20">
        <v>26</v>
      </c>
      <c r="K9" s="1" t="s">
        <v>29</v>
      </c>
      <c r="L9" s="4">
        <v>41444</v>
      </c>
    </row>
    <row r="10" spans="1:12">
      <c r="A10" s="1" t="s">
        <v>4294</v>
      </c>
      <c r="B10" s="1" t="s">
        <v>4294</v>
      </c>
      <c r="C10" s="1" t="s">
        <v>4294</v>
      </c>
      <c r="D10" s="1" t="s">
        <v>4294</v>
      </c>
      <c r="E10" s="1" t="s">
        <v>4295</v>
      </c>
      <c r="F10" s="1" t="s">
        <v>25</v>
      </c>
      <c r="G10" s="1" t="s">
        <v>4294</v>
      </c>
      <c r="H10" s="1" t="s">
        <v>4296</v>
      </c>
      <c r="I10" s="1" t="s">
        <v>4294</v>
      </c>
      <c r="J10" s="20">
        <v>3.68</v>
      </c>
      <c r="K10" s="1" t="s">
        <v>29</v>
      </c>
      <c r="L10" s="4">
        <v>42919</v>
      </c>
    </row>
    <row r="11" spans="1:12">
      <c r="A11" s="2" t="s">
        <v>4297</v>
      </c>
      <c r="B11" s="2" t="s">
        <v>4297</v>
      </c>
      <c r="C11" s="2" t="s">
        <v>4297</v>
      </c>
      <c r="D11" s="2" t="s">
        <v>4297</v>
      </c>
      <c r="E11" s="2" t="s">
        <v>4298</v>
      </c>
      <c r="F11" s="2" t="s">
        <v>25</v>
      </c>
      <c r="G11" s="2" t="s">
        <v>4297</v>
      </c>
      <c r="H11" s="2" t="s">
        <v>1207</v>
      </c>
      <c r="I11" s="2" t="s">
        <v>4297</v>
      </c>
      <c r="J11" s="3">
        <v>32.840000000000003</v>
      </c>
      <c r="K11" s="5" t="s">
        <v>29</v>
      </c>
      <c r="L11" s="4">
        <v>42559</v>
      </c>
    </row>
    <row r="12" spans="1:12">
      <c r="A12" s="1" t="s">
        <v>4299</v>
      </c>
      <c r="B12" s="1" t="s">
        <v>4300</v>
      </c>
      <c r="C12" s="1" t="s">
        <v>4297</v>
      </c>
      <c r="E12" s="1" t="s">
        <v>4301</v>
      </c>
      <c r="F12" s="1" t="s">
        <v>25</v>
      </c>
      <c r="G12" s="1" t="s">
        <v>4299</v>
      </c>
      <c r="H12" s="1" t="s">
        <v>4302</v>
      </c>
      <c r="I12" s="1" t="s">
        <v>4299</v>
      </c>
      <c r="J12" s="20">
        <v>33.94</v>
      </c>
      <c r="K12" s="1" t="s">
        <v>29</v>
      </c>
      <c r="L12" s="4">
        <v>42843</v>
      </c>
    </row>
    <row r="13" spans="1:12">
      <c r="A13" s="2" t="s">
        <v>4303</v>
      </c>
      <c r="B13" s="2" t="s">
        <v>4304</v>
      </c>
      <c r="C13" s="2" t="s">
        <v>4305</v>
      </c>
      <c r="D13" s="2" t="s">
        <v>4306</v>
      </c>
      <c r="E13" s="2" t="s">
        <v>4307</v>
      </c>
      <c r="F13" s="1" t="s">
        <v>25</v>
      </c>
      <c r="G13" s="1" t="s">
        <v>4308</v>
      </c>
      <c r="H13" s="1" t="s">
        <v>4309</v>
      </c>
      <c r="I13" s="2" t="s">
        <v>4303</v>
      </c>
      <c r="J13" s="20">
        <v>11.1</v>
      </c>
      <c r="K13" s="1" t="s">
        <v>29</v>
      </c>
      <c r="L13" s="4">
        <v>41210</v>
      </c>
    </row>
    <row r="14" spans="1:12">
      <c r="A14" s="2" t="s">
        <v>4310</v>
      </c>
      <c r="B14" s="2" t="s">
        <v>4311</v>
      </c>
      <c r="C14" s="2" t="s">
        <v>4274</v>
      </c>
      <c r="D14" s="2" t="s">
        <v>4274</v>
      </c>
      <c r="E14" s="2" t="s">
        <v>4312</v>
      </c>
      <c r="F14" s="2" t="s">
        <v>25</v>
      </c>
      <c r="G14" s="2" t="s">
        <v>4313</v>
      </c>
      <c r="H14" s="2" t="s">
        <v>4309</v>
      </c>
      <c r="I14" s="2" t="s">
        <v>4310</v>
      </c>
      <c r="J14" s="20">
        <v>11.2</v>
      </c>
      <c r="K14" s="1" t="s">
        <v>29</v>
      </c>
      <c r="L14" s="4">
        <v>41638</v>
      </c>
    </row>
    <row r="15" spans="1:12">
      <c r="A15" s="2" t="s">
        <v>4314</v>
      </c>
      <c r="B15" s="2" t="s">
        <v>4311</v>
      </c>
      <c r="C15" s="2" t="s">
        <v>4274</v>
      </c>
      <c r="D15" s="2" t="s">
        <v>4274</v>
      </c>
      <c r="E15" s="2" t="s">
        <v>4315</v>
      </c>
      <c r="F15" s="2" t="s">
        <v>25</v>
      </c>
      <c r="G15" s="2" t="s">
        <v>4314</v>
      </c>
      <c r="H15" s="2" t="s">
        <v>4309</v>
      </c>
      <c r="I15" s="2" t="s">
        <v>4314</v>
      </c>
      <c r="J15" s="20">
        <v>5</v>
      </c>
      <c r="K15" s="1" t="s">
        <v>29</v>
      </c>
      <c r="L15" s="4">
        <v>42930</v>
      </c>
    </row>
    <row r="16" spans="1:12">
      <c r="A16" s="2" t="s">
        <v>4316</v>
      </c>
      <c r="B16" s="2" t="s">
        <v>4311</v>
      </c>
      <c r="C16" s="2" t="s">
        <v>4274</v>
      </c>
      <c r="D16" s="2" t="s">
        <v>4274</v>
      </c>
      <c r="E16" s="2" t="s">
        <v>4317</v>
      </c>
      <c r="F16" s="2" t="s">
        <v>25</v>
      </c>
      <c r="G16" s="2" t="s">
        <v>4318</v>
      </c>
      <c r="H16" s="2" t="s">
        <v>4309</v>
      </c>
      <c r="I16" s="2" t="s">
        <v>4316</v>
      </c>
      <c r="J16" s="20">
        <v>15.6</v>
      </c>
      <c r="K16" s="1" t="s">
        <v>29</v>
      </c>
      <c r="L16" s="4">
        <v>41891</v>
      </c>
    </row>
    <row r="17" spans="1:13">
      <c r="A17" s="1" t="s">
        <v>4319</v>
      </c>
      <c r="B17" s="1" t="s">
        <v>4320</v>
      </c>
      <c r="C17" s="1" t="s">
        <v>4321</v>
      </c>
      <c r="D17" s="1" t="s">
        <v>4321</v>
      </c>
      <c r="E17" s="1" t="s">
        <v>4322</v>
      </c>
      <c r="F17" s="1" t="s">
        <v>25</v>
      </c>
      <c r="G17" s="1" t="s">
        <v>4323</v>
      </c>
      <c r="H17" s="1" t="s">
        <v>4309</v>
      </c>
      <c r="I17" s="1" t="s">
        <v>4319</v>
      </c>
      <c r="J17" s="20">
        <v>12</v>
      </c>
      <c r="K17" s="1" t="s">
        <v>29</v>
      </c>
      <c r="L17" s="4">
        <v>42221</v>
      </c>
      <c r="M17" s="3"/>
    </row>
    <row r="18" spans="1:13">
      <c r="A18" s="2" t="s">
        <v>4324</v>
      </c>
      <c r="B18" s="2" t="s">
        <v>4325</v>
      </c>
      <c r="C18" s="2" t="s">
        <v>4285</v>
      </c>
      <c r="D18" s="2" t="s">
        <v>4285</v>
      </c>
      <c r="E18" s="2" t="s">
        <v>4290</v>
      </c>
      <c r="F18" s="1" t="s">
        <v>25</v>
      </c>
      <c r="G18" s="2" t="s">
        <v>4324</v>
      </c>
      <c r="H18" s="1" t="s">
        <v>4309</v>
      </c>
      <c r="I18" s="1" t="s">
        <v>4326</v>
      </c>
      <c r="J18" s="20">
        <v>7.75</v>
      </c>
      <c r="K18" s="1" t="s">
        <v>29</v>
      </c>
      <c r="L18" s="4">
        <v>42751</v>
      </c>
      <c r="M18" s="3"/>
    </row>
    <row r="19" spans="1:13">
      <c r="A19" s="2" t="s">
        <v>4259</v>
      </c>
      <c r="B19" s="2" t="s">
        <v>4327</v>
      </c>
      <c r="C19" s="2" t="s">
        <v>4259</v>
      </c>
      <c r="D19" s="2" t="s">
        <v>4259</v>
      </c>
      <c r="E19" s="2" t="s">
        <v>4328</v>
      </c>
      <c r="F19" s="2" t="s">
        <v>25</v>
      </c>
      <c r="G19" s="2" t="s">
        <v>4259</v>
      </c>
      <c r="H19" s="2" t="s">
        <v>4329</v>
      </c>
      <c r="I19" s="2" t="s">
        <v>4330</v>
      </c>
      <c r="J19" s="20">
        <v>16.899999999999999</v>
      </c>
      <c r="K19" s="1" t="s">
        <v>29</v>
      </c>
      <c r="L19" s="4">
        <v>40132</v>
      </c>
    </row>
    <row r="20" spans="1:13">
      <c r="A20" s="2" t="s">
        <v>4331</v>
      </c>
      <c r="B20" s="2" t="s">
        <v>4332</v>
      </c>
      <c r="C20" s="2" t="s">
        <v>4285</v>
      </c>
      <c r="D20" s="2" t="s">
        <v>4285</v>
      </c>
      <c r="E20" s="2" t="s">
        <v>4290</v>
      </c>
      <c r="F20" s="1" t="s">
        <v>25</v>
      </c>
      <c r="G20" s="1" t="s">
        <v>4333</v>
      </c>
      <c r="H20" s="1" t="s">
        <v>1207</v>
      </c>
      <c r="I20" s="1" t="s">
        <v>4334</v>
      </c>
      <c r="J20" s="20">
        <v>10</v>
      </c>
      <c r="K20" s="1" t="s">
        <v>29</v>
      </c>
      <c r="L20" s="4">
        <v>41688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90" zoomScaleNormal="90" workbookViewId="0">
      <pane xSplit="1" ySplit="1" topLeftCell="J29" activePane="bottomRight" state="frozen"/>
      <selection pane="topRight" activeCell="J1" sqref="J1"/>
      <selection pane="bottomLeft" activeCell="A29" sqref="A29"/>
      <selection pane="bottomRight" activeCell="N35" sqref="N35"/>
    </sheetView>
  </sheetViews>
  <sheetFormatPr defaultColWidth="11.5703125" defaultRowHeight="11.25"/>
  <cols>
    <col min="1" max="4" width="11.5703125" style="1"/>
    <col min="5" max="5" width="11.5703125" style="2"/>
    <col min="6" max="8" width="11.5703125" style="1"/>
    <col min="9" max="9" width="29.28515625" style="1" customWidth="1"/>
    <col min="10" max="13" width="11.5703125" style="1"/>
    <col min="14" max="14" width="8.7109375" style="3" customWidth="1"/>
    <col min="15" max="15" width="8.85546875" style="1" customWidth="1"/>
    <col min="16" max="16" width="11.5703125" style="4"/>
    <col min="17" max="16384" width="11.5703125" style="1"/>
  </cols>
  <sheetData>
    <row r="1" spans="1:17">
      <c r="A1" s="2" t="s">
        <v>0</v>
      </c>
      <c r="B1" s="2" t="s">
        <v>1</v>
      </c>
      <c r="C1" s="2" t="s">
        <v>2</v>
      </c>
      <c r="D1" s="2" t="s">
        <v>4335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3" t="s">
        <v>14</v>
      </c>
      <c r="O1" s="2" t="s">
        <v>15</v>
      </c>
      <c r="P1" s="4" t="s">
        <v>16</v>
      </c>
      <c r="Q1" s="3" t="s">
        <v>1481</v>
      </c>
    </row>
    <row r="2" spans="1:17">
      <c r="A2" s="1" t="s">
        <v>4336</v>
      </c>
      <c r="B2" s="1" t="s">
        <v>4337</v>
      </c>
      <c r="C2" s="1" t="s">
        <v>4338</v>
      </c>
      <c r="D2" s="1" t="s">
        <v>4339</v>
      </c>
      <c r="E2" s="2" t="s">
        <v>74</v>
      </c>
      <c r="F2" s="1" t="s">
        <v>4340</v>
      </c>
      <c r="I2" s="1" t="s">
        <v>4341</v>
      </c>
      <c r="J2" s="1" t="s">
        <v>25</v>
      </c>
      <c r="K2" s="1" t="s">
        <v>4342</v>
      </c>
      <c r="L2" s="1" t="s">
        <v>1485</v>
      </c>
      <c r="M2" s="1" t="s">
        <v>4337</v>
      </c>
      <c r="N2" s="3">
        <v>32.9</v>
      </c>
      <c r="O2" s="1" t="s">
        <v>29</v>
      </c>
      <c r="P2" s="4">
        <v>42245</v>
      </c>
    </row>
    <row r="3" spans="1:17">
      <c r="A3" s="1" t="s">
        <v>4343</v>
      </c>
      <c r="B3" s="1" t="s">
        <v>4344</v>
      </c>
      <c r="C3" s="11">
        <v>42502</v>
      </c>
      <c r="D3" s="1" t="s">
        <v>4345</v>
      </c>
      <c r="E3" s="2" t="s">
        <v>21</v>
      </c>
      <c r="F3" s="1" t="s">
        <v>4340</v>
      </c>
      <c r="G3" s="1" t="s">
        <v>4346</v>
      </c>
      <c r="I3" s="1" t="s">
        <v>4347</v>
      </c>
      <c r="J3" s="1" t="s">
        <v>25</v>
      </c>
      <c r="K3" s="1" t="s">
        <v>4344</v>
      </c>
      <c r="L3" s="1" t="s">
        <v>4348</v>
      </c>
      <c r="M3" s="1" t="s">
        <v>4344</v>
      </c>
      <c r="N3" s="3">
        <v>27.2</v>
      </c>
      <c r="O3" s="1" t="s">
        <v>29</v>
      </c>
      <c r="P3" s="4">
        <v>42678</v>
      </c>
    </row>
    <row r="4" spans="1:17">
      <c r="A4" s="2" t="s">
        <v>4349</v>
      </c>
      <c r="B4" s="2" t="s">
        <v>4350</v>
      </c>
      <c r="C4" s="2" t="s">
        <v>4351</v>
      </c>
      <c r="D4" s="2" t="s">
        <v>4352</v>
      </c>
      <c r="E4" s="2" t="s">
        <v>54</v>
      </c>
      <c r="F4" s="2" t="s">
        <v>4340</v>
      </c>
      <c r="G4" s="2" t="s">
        <v>4351</v>
      </c>
      <c r="H4" s="2"/>
      <c r="I4" s="2" t="s">
        <v>4353</v>
      </c>
      <c r="J4" s="2" t="s">
        <v>25</v>
      </c>
      <c r="K4" s="2" t="s">
        <v>4354</v>
      </c>
      <c r="L4" s="2" t="s">
        <v>1485</v>
      </c>
      <c r="M4" s="2" t="s">
        <v>4350</v>
      </c>
      <c r="N4" s="3">
        <v>3.46</v>
      </c>
      <c r="O4" s="5" t="s">
        <v>29</v>
      </c>
      <c r="P4" s="4">
        <v>41735</v>
      </c>
      <c r="Q4" s="3"/>
    </row>
    <row r="5" spans="1:17">
      <c r="A5" s="1" t="s">
        <v>4355</v>
      </c>
      <c r="B5" s="1" t="s">
        <v>4355</v>
      </c>
      <c r="C5" s="2" t="s">
        <v>4356</v>
      </c>
      <c r="D5" s="2" t="s">
        <v>4357</v>
      </c>
      <c r="E5" s="2" t="s">
        <v>54</v>
      </c>
      <c r="F5" s="2" t="s">
        <v>4340</v>
      </c>
      <c r="G5" s="2" t="s">
        <v>4351</v>
      </c>
      <c r="H5" s="2"/>
      <c r="I5" s="2" t="s">
        <v>4358</v>
      </c>
      <c r="J5" s="1" t="s">
        <v>25</v>
      </c>
      <c r="K5" s="1" t="s">
        <v>4355</v>
      </c>
      <c r="L5" s="1" t="s">
        <v>4348</v>
      </c>
      <c r="M5" s="1" t="s">
        <v>4355</v>
      </c>
      <c r="N5" s="3">
        <v>2.59</v>
      </c>
      <c r="O5" s="1" t="s">
        <v>29</v>
      </c>
      <c r="P5" s="4">
        <v>41705</v>
      </c>
      <c r="Q5" s="3"/>
    </row>
    <row r="6" spans="1:17">
      <c r="A6" s="1" t="s">
        <v>4359</v>
      </c>
      <c r="B6" s="1" t="s">
        <v>4359</v>
      </c>
      <c r="C6" s="2" t="s">
        <v>4356</v>
      </c>
      <c r="D6" s="2" t="s">
        <v>4357</v>
      </c>
      <c r="E6" s="2" t="s">
        <v>54</v>
      </c>
      <c r="F6" s="2" t="s">
        <v>4340</v>
      </c>
      <c r="G6" s="2" t="s">
        <v>4351</v>
      </c>
      <c r="H6" s="2"/>
      <c r="I6" s="2" t="s">
        <v>4360</v>
      </c>
      <c r="J6" s="1" t="s">
        <v>25</v>
      </c>
      <c r="K6" s="1" t="s">
        <v>4359</v>
      </c>
      <c r="L6" s="1" t="s">
        <v>4348</v>
      </c>
      <c r="M6" s="1" t="s">
        <v>4359</v>
      </c>
      <c r="N6" s="3">
        <v>2.59</v>
      </c>
      <c r="O6" s="1" t="s">
        <v>29</v>
      </c>
      <c r="P6" s="4">
        <v>41705</v>
      </c>
      <c r="Q6" s="3"/>
    </row>
    <row r="7" spans="1:17">
      <c r="A7" s="2" t="s">
        <v>4361</v>
      </c>
      <c r="B7" s="2" t="s">
        <v>4361</v>
      </c>
      <c r="C7" s="2" t="s">
        <v>4362</v>
      </c>
      <c r="D7" s="2" t="s">
        <v>4363</v>
      </c>
      <c r="E7" s="2" t="s">
        <v>54</v>
      </c>
      <c r="F7" s="2" t="s">
        <v>4340</v>
      </c>
      <c r="G7" s="2" t="s">
        <v>4362</v>
      </c>
      <c r="H7" s="2"/>
      <c r="I7" s="2" t="s">
        <v>4364</v>
      </c>
      <c r="J7" s="2" t="s">
        <v>102</v>
      </c>
      <c r="K7" s="2" t="s">
        <v>4365</v>
      </c>
      <c r="L7" s="2" t="s">
        <v>4348</v>
      </c>
      <c r="M7" s="2" t="s">
        <v>4366</v>
      </c>
      <c r="N7" s="3">
        <v>26.72</v>
      </c>
      <c r="O7" s="5" t="s">
        <v>29</v>
      </c>
      <c r="P7" s="4">
        <v>42894</v>
      </c>
      <c r="Q7" s="3"/>
    </row>
    <row r="8" spans="1:17">
      <c r="A8" s="2" t="s">
        <v>4367</v>
      </c>
      <c r="B8" s="2" t="s">
        <v>4368</v>
      </c>
      <c r="C8" s="2" t="s">
        <v>4369</v>
      </c>
      <c r="D8" s="2" t="s">
        <v>4363</v>
      </c>
      <c r="E8" s="2" t="s">
        <v>54</v>
      </c>
      <c r="F8" s="2" t="s">
        <v>4340</v>
      </c>
      <c r="G8" s="2" t="s">
        <v>4369</v>
      </c>
      <c r="H8" s="2"/>
      <c r="I8" s="2" t="s">
        <v>4370</v>
      </c>
      <c r="J8" s="2" t="s">
        <v>102</v>
      </c>
      <c r="K8" s="2" t="s">
        <v>4371</v>
      </c>
      <c r="L8" s="2" t="s">
        <v>4348</v>
      </c>
      <c r="M8" s="2" t="s">
        <v>4368</v>
      </c>
      <c r="N8" s="3">
        <v>21.3</v>
      </c>
      <c r="O8" s="5" t="s">
        <v>29</v>
      </c>
      <c r="P8" s="4">
        <v>42801</v>
      </c>
      <c r="Q8" s="3"/>
    </row>
    <row r="9" spans="1:17">
      <c r="A9" s="2" t="s">
        <v>4372</v>
      </c>
      <c r="B9" s="2" t="s">
        <v>4373</v>
      </c>
      <c r="C9" s="2" t="s">
        <v>4369</v>
      </c>
      <c r="D9" s="2" t="s">
        <v>4363</v>
      </c>
      <c r="E9" s="2" t="s">
        <v>54</v>
      </c>
      <c r="F9" s="2" t="s">
        <v>4340</v>
      </c>
      <c r="G9" s="2" t="s">
        <v>4369</v>
      </c>
      <c r="H9" s="2"/>
      <c r="I9" s="2" t="s">
        <v>4374</v>
      </c>
      <c r="J9" s="2" t="s">
        <v>102</v>
      </c>
      <c r="K9" s="2" t="s">
        <v>4375</v>
      </c>
      <c r="L9" s="2" t="s">
        <v>4348</v>
      </c>
      <c r="M9" s="2" t="s">
        <v>4373</v>
      </c>
      <c r="N9" s="3">
        <v>21</v>
      </c>
      <c r="O9" s="5" t="s">
        <v>29</v>
      </c>
      <c r="P9" s="4">
        <v>42850</v>
      </c>
      <c r="Q9" s="3"/>
    </row>
    <row r="10" spans="1:17">
      <c r="A10" s="2" t="s">
        <v>4376</v>
      </c>
      <c r="B10" s="2" t="s">
        <v>4377</v>
      </c>
      <c r="C10" s="2" t="s">
        <v>4369</v>
      </c>
      <c r="D10" s="2" t="s">
        <v>4363</v>
      </c>
      <c r="E10" s="2" t="s">
        <v>54</v>
      </c>
      <c r="F10" s="2" t="s">
        <v>4340</v>
      </c>
      <c r="G10" s="2" t="s">
        <v>4369</v>
      </c>
      <c r="H10" s="2"/>
      <c r="I10" s="2" t="s">
        <v>4378</v>
      </c>
      <c r="J10" s="2" t="s">
        <v>102</v>
      </c>
      <c r="K10" s="2" t="s">
        <v>4379</v>
      </c>
      <c r="L10" s="2" t="s">
        <v>4348</v>
      </c>
      <c r="M10" s="2" t="s">
        <v>4377</v>
      </c>
      <c r="N10" s="3">
        <v>21.3</v>
      </c>
      <c r="O10" s="5" t="s">
        <v>29</v>
      </c>
      <c r="P10" s="4">
        <v>42811</v>
      </c>
      <c r="Q10" s="3"/>
    </row>
    <row r="11" spans="1:17">
      <c r="A11" s="2" t="s">
        <v>4380</v>
      </c>
      <c r="B11" s="2" t="s">
        <v>4381</v>
      </c>
      <c r="C11" s="2" t="s">
        <v>4382</v>
      </c>
      <c r="D11" s="2" t="s">
        <v>4363</v>
      </c>
      <c r="E11" s="2" t="s">
        <v>54</v>
      </c>
      <c r="F11" s="2" t="s">
        <v>4340</v>
      </c>
      <c r="G11" s="2" t="s">
        <v>4382</v>
      </c>
      <c r="H11" s="2"/>
      <c r="I11" s="2" t="s">
        <v>4383</v>
      </c>
      <c r="J11" s="2" t="s">
        <v>25</v>
      </c>
      <c r="K11" s="2" t="s">
        <v>4380</v>
      </c>
      <c r="L11" s="2" t="s">
        <v>4348</v>
      </c>
      <c r="M11" s="2" t="s">
        <v>4380</v>
      </c>
      <c r="N11" s="3">
        <v>6.92</v>
      </c>
      <c r="O11" s="5" t="s">
        <v>29</v>
      </c>
      <c r="P11" s="4">
        <v>42606</v>
      </c>
      <c r="Q11" s="3"/>
    </row>
    <row r="12" spans="1:17">
      <c r="A12" s="2" t="s">
        <v>4384</v>
      </c>
      <c r="B12" s="2" t="s">
        <v>4384</v>
      </c>
      <c r="C12" s="2" t="s">
        <v>4382</v>
      </c>
      <c r="D12" s="2" t="s">
        <v>4363</v>
      </c>
      <c r="E12" s="2" t="s">
        <v>54</v>
      </c>
      <c r="F12" s="2" t="s">
        <v>4340</v>
      </c>
      <c r="G12" s="2" t="s">
        <v>4382</v>
      </c>
      <c r="H12" s="2"/>
      <c r="I12" s="2" t="s">
        <v>4385</v>
      </c>
      <c r="J12" s="2" t="s">
        <v>102</v>
      </c>
      <c r="K12" s="2" t="s">
        <v>4386</v>
      </c>
      <c r="L12" s="2" t="s">
        <v>4348</v>
      </c>
      <c r="M12" s="2" t="s">
        <v>4387</v>
      </c>
      <c r="N12" s="3">
        <v>16.14</v>
      </c>
      <c r="O12" s="5" t="s">
        <v>29</v>
      </c>
      <c r="P12" s="4">
        <v>41668</v>
      </c>
      <c r="Q12" s="3"/>
    </row>
    <row r="13" spans="1:17">
      <c r="A13" s="2" t="s">
        <v>4384</v>
      </c>
      <c r="B13" s="2" t="s">
        <v>4388</v>
      </c>
      <c r="C13" s="2" t="s">
        <v>4382</v>
      </c>
      <c r="D13" s="2" t="s">
        <v>4363</v>
      </c>
      <c r="E13" s="2" t="s">
        <v>54</v>
      </c>
      <c r="F13" s="2" t="s">
        <v>4340</v>
      </c>
      <c r="G13" s="2" t="s">
        <v>4382</v>
      </c>
      <c r="H13" s="2"/>
      <c r="I13" s="2" t="s">
        <v>4385</v>
      </c>
      <c r="J13" s="2" t="s">
        <v>25</v>
      </c>
      <c r="K13" s="2" t="s">
        <v>4387</v>
      </c>
      <c r="L13" s="2" t="s">
        <v>4348</v>
      </c>
      <c r="M13" s="2" t="s">
        <v>4387</v>
      </c>
      <c r="N13" s="3">
        <v>8.9</v>
      </c>
      <c r="O13" s="5" t="s">
        <v>29</v>
      </c>
      <c r="P13" s="4">
        <v>42093</v>
      </c>
      <c r="Q13" s="3"/>
    </row>
    <row r="14" spans="1:17">
      <c r="A14" s="2" t="s">
        <v>4381</v>
      </c>
      <c r="B14" s="2" t="s">
        <v>4381</v>
      </c>
      <c r="C14" s="2" t="s">
        <v>4382</v>
      </c>
      <c r="D14" s="2" t="s">
        <v>4363</v>
      </c>
      <c r="E14" s="2" t="s">
        <v>54</v>
      </c>
      <c r="F14" s="2" t="s">
        <v>4340</v>
      </c>
      <c r="G14" s="2" t="s">
        <v>4382</v>
      </c>
      <c r="H14" s="2"/>
      <c r="I14" s="2" t="s">
        <v>4389</v>
      </c>
      <c r="J14" s="2" t="s">
        <v>102</v>
      </c>
      <c r="K14" s="2" t="s">
        <v>4390</v>
      </c>
      <c r="L14" s="2" t="s">
        <v>4348</v>
      </c>
      <c r="M14" s="2" t="s">
        <v>4380</v>
      </c>
      <c r="N14" s="3">
        <v>10.119999999999999</v>
      </c>
      <c r="O14" s="5" t="s">
        <v>29</v>
      </c>
      <c r="P14" s="4">
        <v>41668</v>
      </c>
      <c r="Q14" s="3"/>
    </row>
    <row r="15" spans="1:17">
      <c r="A15" s="1" t="s">
        <v>4391</v>
      </c>
      <c r="B15" s="2" t="s">
        <v>4392</v>
      </c>
      <c r="C15" s="2" t="s">
        <v>4382</v>
      </c>
      <c r="D15" s="2" t="s">
        <v>4363</v>
      </c>
      <c r="E15" s="2" t="s">
        <v>54</v>
      </c>
      <c r="F15" s="2" t="s">
        <v>4340</v>
      </c>
      <c r="G15" s="2" t="s">
        <v>4382</v>
      </c>
      <c r="H15" s="2"/>
      <c r="I15" s="2" t="s">
        <v>4393</v>
      </c>
      <c r="J15" s="2" t="s">
        <v>25</v>
      </c>
      <c r="K15" s="2" t="s">
        <v>4392</v>
      </c>
      <c r="L15" s="2" t="s">
        <v>4348</v>
      </c>
      <c r="M15" s="2" t="s">
        <v>4392</v>
      </c>
      <c r="N15" s="3">
        <v>9.9</v>
      </c>
      <c r="O15" s="5" t="s">
        <v>29</v>
      </c>
      <c r="P15" s="4">
        <v>41863</v>
      </c>
      <c r="Q15" s="3"/>
    </row>
    <row r="16" spans="1:17">
      <c r="A16" s="2" t="s">
        <v>4394</v>
      </c>
      <c r="B16" s="2" t="s">
        <v>4394</v>
      </c>
      <c r="C16" s="2" t="s">
        <v>4395</v>
      </c>
      <c r="D16" s="2" t="s">
        <v>4363</v>
      </c>
      <c r="E16" s="2" t="s">
        <v>54</v>
      </c>
      <c r="F16" s="2" t="s">
        <v>4340</v>
      </c>
      <c r="G16" s="2" t="s">
        <v>4382</v>
      </c>
      <c r="H16" s="2"/>
      <c r="I16" s="2" t="s">
        <v>4396</v>
      </c>
      <c r="J16" s="2" t="s">
        <v>102</v>
      </c>
      <c r="K16" s="2" t="s">
        <v>4397</v>
      </c>
      <c r="L16" s="2" t="s">
        <v>4348</v>
      </c>
      <c r="M16" s="2" t="s">
        <v>4398</v>
      </c>
      <c r="N16" s="3">
        <v>10.119999999999999</v>
      </c>
      <c r="O16" s="5" t="s">
        <v>29</v>
      </c>
      <c r="P16" s="4">
        <v>41668</v>
      </c>
      <c r="Q16" s="3"/>
    </row>
    <row r="17" spans="1:17">
      <c r="A17" s="2" t="s">
        <v>4399</v>
      </c>
      <c r="B17" s="2" t="s">
        <v>4399</v>
      </c>
      <c r="C17" s="2" t="s">
        <v>4382</v>
      </c>
      <c r="D17" s="2" t="s">
        <v>4363</v>
      </c>
      <c r="E17" s="2" t="s">
        <v>54</v>
      </c>
      <c r="F17" s="2" t="s">
        <v>4340</v>
      </c>
      <c r="G17" s="2" t="s">
        <v>4382</v>
      </c>
      <c r="H17" s="2"/>
      <c r="I17" s="2" t="s">
        <v>4400</v>
      </c>
      <c r="J17" s="2" t="s">
        <v>25</v>
      </c>
      <c r="K17" s="2" t="s">
        <v>4401</v>
      </c>
      <c r="L17" s="2"/>
      <c r="M17" s="2"/>
      <c r="N17" s="3">
        <v>2.39</v>
      </c>
      <c r="O17" s="5" t="s">
        <v>29</v>
      </c>
      <c r="P17" s="4">
        <v>41557</v>
      </c>
      <c r="Q17" s="3"/>
    </row>
    <row r="18" spans="1:17">
      <c r="A18" s="2" t="s">
        <v>4402</v>
      </c>
      <c r="B18" s="2" t="s">
        <v>4402</v>
      </c>
      <c r="C18" s="2" t="s">
        <v>4382</v>
      </c>
      <c r="D18" s="2" t="s">
        <v>4363</v>
      </c>
      <c r="E18" s="2" t="s">
        <v>54</v>
      </c>
      <c r="F18" s="2" t="s">
        <v>4340</v>
      </c>
      <c r="G18" s="2" t="s">
        <v>4382</v>
      </c>
      <c r="H18" s="2"/>
      <c r="I18" s="2" t="s">
        <v>4403</v>
      </c>
      <c r="J18" s="2" t="s">
        <v>102</v>
      </c>
      <c r="K18" s="2" t="s">
        <v>4404</v>
      </c>
      <c r="L18" s="2" t="s">
        <v>4348</v>
      </c>
      <c r="M18" s="2" t="s">
        <v>4405</v>
      </c>
      <c r="N18" s="3">
        <v>15.03</v>
      </c>
      <c r="O18" s="5" t="s">
        <v>29</v>
      </c>
      <c r="P18" s="4">
        <v>40571</v>
      </c>
      <c r="Q18" s="3"/>
    </row>
    <row r="19" spans="1:17">
      <c r="A19" s="2" t="s">
        <v>4406</v>
      </c>
      <c r="B19" s="2" t="s">
        <v>4406</v>
      </c>
      <c r="C19" s="2" t="s">
        <v>4382</v>
      </c>
      <c r="D19" s="2" t="s">
        <v>4363</v>
      </c>
      <c r="E19" s="2" t="s">
        <v>54</v>
      </c>
      <c r="F19" s="2" t="s">
        <v>4340</v>
      </c>
      <c r="G19" s="2" t="s">
        <v>4382</v>
      </c>
      <c r="H19" s="2"/>
      <c r="I19" s="2" t="s">
        <v>4407</v>
      </c>
      <c r="J19" s="2" t="s">
        <v>102</v>
      </c>
      <c r="K19" s="2" t="s">
        <v>4408</v>
      </c>
      <c r="L19" s="2" t="s">
        <v>4348</v>
      </c>
      <c r="M19" s="2" t="s">
        <v>4409</v>
      </c>
      <c r="N19" s="3">
        <v>9.6199999999999992</v>
      </c>
      <c r="O19" s="5" t="s">
        <v>29</v>
      </c>
      <c r="P19" s="4">
        <v>41171</v>
      </c>
      <c r="Q19" s="3"/>
    </row>
    <row r="20" spans="1:17">
      <c r="A20" s="2" t="s">
        <v>4410</v>
      </c>
      <c r="B20" s="2" t="s">
        <v>4411</v>
      </c>
      <c r="C20" s="2" t="s">
        <v>4412</v>
      </c>
      <c r="D20" s="2" t="s">
        <v>4363</v>
      </c>
      <c r="E20" s="2" t="s">
        <v>54</v>
      </c>
      <c r="F20" s="2" t="s">
        <v>4340</v>
      </c>
      <c r="G20" s="2" t="s">
        <v>4412</v>
      </c>
      <c r="H20" s="2"/>
      <c r="I20" s="2" t="s">
        <v>4413</v>
      </c>
      <c r="J20" s="2" t="s">
        <v>25</v>
      </c>
      <c r="K20" s="2" t="s">
        <v>4411</v>
      </c>
      <c r="L20" s="2" t="s">
        <v>4348</v>
      </c>
      <c r="M20" s="2" t="s">
        <v>4411</v>
      </c>
      <c r="N20" s="3">
        <v>12.5</v>
      </c>
      <c r="O20" s="5" t="s">
        <v>29</v>
      </c>
      <c r="P20" s="4">
        <v>42606</v>
      </c>
      <c r="Q20" s="3"/>
    </row>
    <row r="21" spans="1:17">
      <c r="A21" s="2" t="s">
        <v>4414</v>
      </c>
      <c r="B21" s="2" t="s">
        <v>4414</v>
      </c>
      <c r="C21" s="2" t="s">
        <v>4412</v>
      </c>
      <c r="D21" s="2" t="s">
        <v>4363</v>
      </c>
      <c r="E21" s="2" t="s">
        <v>54</v>
      </c>
      <c r="F21" s="2" t="s">
        <v>4340</v>
      </c>
      <c r="G21" s="2" t="s">
        <v>4412</v>
      </c>
      <c r="H21" s="2"/>
      <c r="I21" s="2" t="s">
        <v>4385</v>
      </c>
      <c r="J21" s="2" t="s">
        <v>102</v>
      </c>
      <c r="K21" s="2" t="s">
        <v>4415</v>
      </c>
      <c r="L21" s="2" t="s">
        <v>4348</v>
      </c>
      <c r="M21" s="2" t="s">
        <v>4416</v>
      </c>
      <c r="N21" s="3">
        <v>7.51</v>
      </c>
      <c r="O21" s="5" t="s">
        <v>29</v>
      </c>
      <c r="P21" s="4">
        <v>40586</v>
      </c>
      <c r="Q21" s="3"/>
    </row>
    <row r="22" spans="1:17">
      <c r="A22" s="2" t="s">
        <v>4417</v>
      </c>
      <c r="B22" s="2" t="s">
        <v>4418</v>
      </c>
      <c r="C22" s="2" t="s">
        <v>4412</v>
      </c>
      <c r="D22" s="2" t="s">
        <v>4363</v>
      </c>
      <c r="E22" s="2" t="s">
        <v>54</v>
      </c>
      <c r="F22" s="2" t="s">
        <v>4340</v>
      </c>
      <c r="G22" s="2" t="s">
        <v>4412</v>
      </c>
      <c r="H22" s="2"/>
      <c r="I22" s="2" t="s">
        <v>4419</v>
      </c>
      <c r="J22" s="2" t="s">
        <v>25</v>
      </c>
      <c r="K22" s="2" t="s">
        <v>4418</v>
      </c>
      <c r="L22" s="2" t="s">
        <v>4348</v>
      </c>
      <c r="M22" s="2" t="s">
        <v>4418</v>
      </c>
      <c r="N22" s="3">
        <v>6.47</v>
      </c>
      <c r="O22" s="5" t="s">
        <v>29</v>
      </c>
      <c r="P22" s="4">
        <v>42396</v>
      </c>
      <c r="Q22" s="3"/>
    </row>
    <row r="23" spans="1:17">
      <c r="A23" s="2" t="s">
        <v>4417</v>
      </c>
      <c r="B23" s="2" t="s">
        <v>4417</v>
      </c>
      <c r="C23" s="2" t="s">
        <v>4412</v>
      </c>
      <c r="D23" s="2" t="s">
        <v>4363</v>
      </c>
      <c r="E23" s="2" t="s">
        <v>54</v>
      </c>
      <c r="F23" s="2" t="s">
        <v>4340</v>
      </c>
      <c r="G23" s="2" t="s">
        <v>4412</v>
      </c>
      <c r="H23" s="2"/>
      <c r="I23" s="2" t="s">
        <v>4419</v>
      </c>
      <c r="J23" s="2" t="s">
        <v>102</v>
      </c>
      <c r="K23" s="2" t="s">
        <v>4420</v>
      </c>
      <c r="L23" s="2" t="s">
        <v>4348</v>
      </c>
      <c r="M23" s="2" t="s">
        <v>4418</v>
      </c>
      <c r="N23" s="3">
        <v>20.74</v>
      </c>
      <c r="O23" s="5" t="s">
        <v>29</v>
      </c>
      <c r="P23" s="4">
        <v>42368</v>
      </c>
      <c r="Q23" s="3"/>
    </row>
    <row r="24" spans="1:17">
      <c r="A24" s="2" t="s">
        <v>4421</v>
      </c>
      <c r="B24" s="2" t="s">
        <v>4422</v>
      </c>
      <c r="C24" s="2" t="s">
        <v>4412</v>
      </c>
      <c r="D24" s="2" t="s">
        <v>4363</v>
      </c>
      <c r="E24" s="2" t="s">
        <v>54</v>
      </c>
      <c r="F24" s="2" t="s">
        <v>4340</v>
      </c>
      <c r="G24" s="2" t="s">
        <v>4412</v>
      </c>
      <c r="H24" s="2"/>
      <c r="I24" s="2" t="s">
        <v>4393</v>
      </c>
      <c r="J24" s="2" t="s">
        <v>25</v>
      </c>
      <c r="K24" s="2" t="s">
        <v>4422</v>
      </c>
      <c r="L24" s="2" t="s">
        <v>4348</v>
      </c>
      <c r="M24" s="2" t="s">
        <v>4422</v>
      </c>
      <c r="N24" s="3">
        <v>12.5</v>
      </c>
      <c r="O24" s="5" t="s">
        <v>29</v>
      </c>
      <c r="P24" s="4">
        <v>42606</v>
      </c>
      <c r="Q24" s="3"/>
    </row>
    <row r="25" spans="1:17">
      <c r="A25" s="2" t="s">
        <v>4423</v>
      </c>
      <c r="B25" s="2" t="s">
        <v>4423</v>
      </c>
      <c r="C25" s="2" t="s">
        <v>4412</v>
      </c>
      <c r="D25" s="2" t="s">
        <v>4363</v>
      </c>
      <c r="E25" s="2" t="s">
        <v>54</v>
      </c>
      <c r="F25" s="2" t="s">
        <v>4340</v>
      </c>
      <c r="G25" s="2" t="s">
        <v>4412</v>
      </c>
      <c r="H25" s="2"/>
      <c r="I25" s="2" t="s">
        <v>4396</v>
      </c>
      <c r="J25" s="2" t="s">
        <v>102</v>
      </c>
      <c r="K25" s="2" t="s">
        <v>4424</v>
      </c>
      <c r="L25" s="2" t="s">
        <v>4348</v>
      </c>
      <c r="M25" s="2" t="s">
        <v>4425</v>
      </c>
      <c r="N25" s="3">
        <v>22.15</v>
      </c>
      <c r="O25" s="5" t="s">
        <v>29</v>
      </c>
      <c r="P25" s="4">
        <v>42838</v>
      </c>
      <c r="Q25" s="3"/>
    </row>
    <row r="26" spans="1:17">
      <c r="A26" s="2" t="s">
        <v>4426</v>
      </c>
      <c r="B26" s="2" t="s">
        <v>4426</v>
      </c>
      <c r="C26" s="2" t="s">
        <v>4412</v>
      </c>
      <c r="D26" s="2" t="s">
        <v>4363</v>
      </c>
      <c r="E26" s="2" t="s">
        <v>54</v>
      </c>
      <c r="F26" s="2" t="s">
        <v>4340</v>
      </c>
      <c r="G26" s="2" t="s">
        <v>4412</v>
      </c>
      <c r="H26" s="2"/>
      <c r="I26" s="2" t="s">
        <v>4400</v>
      </c>
      <c r="J26" s="2" t="s">
        <v>25</v>
      </c>
      <c r="K26" s="2" t="s">
        <v>4427</v>
      </c>
      <c r="L26" s="2" t="s">
        <v>4348</v>
      </c>
      <c r="M26" s="2" t="s">
        <v>4427</v>
      </c>
      <c r="N26" s="3">
        <v>12.5</v>
      </c>
      <c r="O26" s="5" t="s">
        <v>29</v>
      </c>
      <c r="P26" s="4">
        <v>42219</v>
      </c>
      <c r="Q26" s="3"/>
    </row>
    <row r="27" spans="1:17">
      <c r="A27" s="2" t="s">
        <v>4428</v>
      </c>
      <c r="B27" s="2" t="s">
        <v>4427</v>
      </c>
      <c r="C27" s="2" t="s">
        <v>4412</v>
      </c>
      <c r="D27" s="2" t="s">
        <v>4363</v>
      </c>
      <c r="E27" s="2" t="s">
        <v>54</v>
      </c>
      <c r="F27" s="2" t="s">
        <v>4340</v>
      </c>
      <c r="G27" s="2" t="s">
        <v>4412</v>
      </c>
      <c r="H27" s="2"/>
      <c r="I27" s="2" t="s">
        <v>4429</v>
      </c>
      <c r="J27" s="2" t="s">
        <v>102</v>
      </c>
      <c r="K27" s="2" t="s">
        <v>4430</v>
      </c>
      <c r="L27" s="2" t="s">
        <v>4348</v>
      </c>
      <c r="M27" s="2" t="s">
        <v>4427</v>
      </c>
      <c r="N27" s="3">
        <v>17.3</v>
      </c>
      <c r="O27" s="5" t="s">
        <v>29</v>
      </c>
      <c r="P27" s="4">
        <v>42884</v>
      </c>
      <c r="Q27" s="3"/>
    </row>
    <row r="28" spans="1:17">
      <c r="A28" s="2" t="s">
        <v>4431</v>
      </c>
      <c r="B28" s="2" t="s">
        <v>4432</v>
      </c>
      <c r="C28" s="2" t="s">
        <v>4412</v>
      </c>
      <c r="D28" s="2" t="s">
        <v>4363</v>
      </c>
      <c r="E28" s="2" t="s">
        <v>54</v>
      </c>
      <c r="F28" s="2" t="s">
        <v>4340</v>
      </c>
      <c r="G28" s="2" t="s">
        <v>4412</v>
      </c>
      <c r="H28" s="2"/>
      <c r="I28" s="2" t="s">
        <v>4433</v>
      </c>
      <c r="J28" s="2" t="s">
        <v>25</v>
      </c>
      <c r="K28" s="2" t="s">
        <v>4432</v>
      </c>
      <c r="L28" s="2" t="s">
        <v>4348</v>
      </c>
      <c r="M28" s="2" t="s">
        <v>4432</v>
      </c>
      <c r="N28" s="3">
        <v>11.27</v>
      </c>
      <c r="O28" s="5" t="s">
        <v>29</v>
      </c>
      <c r="P28" s="4">
        <v>42601</v>
      </c>
      <c r="Q28" s="3"/>
    </row>
    <row r="29" spans="1:17">
      <c r="A29" s="2" t="s">
        <v>4434</v>
      </c>
      <c r="B29" s="2" t="s">
        <v>4435</v>
      </c>
      <c r="C29" s="2" t="s">
        <v>4412</v>
      </c>
      <c r="D29" s="2" t="s">
        <v>4363</v>
      </c>
      <c r="E29" s="2" t="s">
        <v>54</v>
      </c>
      <c r="F29" s="2" t="s">
        <v>4340</v>
      </c>
      <c r="G29" s="2" t="s">
        <v>4412</v>
      </c>
      <c r="H29" s="2"/>
      <c r="I29" s="2" t="s">
        <v>4436</v>
      </c>
      <c r="J29" s="2" t="s">
        <v>25</v>
      </c>
      <c r="K29" s="2" t="s">
        <v>4435</v>
      </c>
      <c r="L29" s="2" t="s">
        <v>4348</v>
      </c>
      <c r="M29" s="2" t="s">
        <v>4435</v>
      </c>
      <c r="N29" s="3">
        <v>12.5</v>
      </c>
      <c r="O29" s="5" t="s">
        <v>29</v>
      </c>
      <c r="P29" s="4">
        <v>42600</v>
      </c>
      <c r="Q29" s="3"/>
    </row>
    <row r="30" spans="1:17">
      <c r="A30" s="2" t="s">
        <v>4437</v>
      </c>
      <c r="B30" s="2" t="s">
        <v>4437</v>
      </c>
      <c r="C30" s="2" t="s">
        <v>4412</v>
      </c>
      <c r="D30" s="2" t="s">
        <v>4363</v>
      </c>
      <c r="E30" s="2" t="s">
        <v>54</v>
      </c>
      <c r="F30" s="2" t="s">
        <v>4340</v>
      </c>
      <c r="G30" s="2" t="s">
        <v>4412</v>
      </c>
      <c r="H30" s="2"/>
      <c r="I30" s="2" t="s">
        <v>4407</v>
      </c>
      <c r="J30" s="2" t="s">
        <v>102</v>
      </c>
      <c r="K30" s="2" t="s">
        <v>4438</v>
      </c>
      <c r="L30" s="2" t="s">
        <v>4348</v>
      </c>
      <c r="M30" s="2" t="s">
        <v>4439</v>
      </c>
      <c r="N30" s="3">
        <v>17.3</v>
      </c>
      <c r="O30" s="5" t="s">
        <v>29</v>
      </c>
      <c r="P30" s="4">
        <v>42884</v>
      </c>
      <c r="Q30" s="3"/>
    </row>
    <row r="31" spans="1:17">
      <c r="A31" s="1" t="s">
        <v>4440</v>
      </c>
      <c r="B31" s="1" t="s">
        <v>4440</v>
      </c>
      <c r="C31" s="2" t="s">
        <v>4441</v>
      </c>
      <c r="D31" s="2" t="s">
        <v>4442</v>
      </c>
      <c r="E31" s="2" t="s">
        <v>54</v>
      </c>
      <c r="F31" s="2" t="s">
        <v>4443</v>
      </c>
      <c r="G31" s="2" t="s">
        <v>4444</v>
      </c>
      <c r="H31" s="2"/>
      <c r="I31" s="2" t="s">
        <v>4445</v>
      </c>
      <c r="J31" s="2" t="s">
        <v>25</v>
      </c>
      <c r="K31" s="2" t="s">
        <v>4446</v>
      </c>
      <c r="L31" s="2" t="s">
        <v>2909</v>
      </c>
      <c r="M31" s="1" t="s">
        <v>4440</v>
      </c>
      <c r="N31" s="3">
        <v>4.0999999999999996</v>
      </c>
      <c r="O31" s="5" t="s">
        <v>29</v>
      </c>
      <c r="P31" s="4">
        <v>42751</v>
      </c>
      <c r="Q31" s="3"/>
    </row>
    <row r="32" spans="1:17">
      <c r="A32" s="1" t="s">
        <v>4447</v>
      </c>
      <c r="B32" s="1" t="s">
        <v>4447</v>
      </c>
      <c r="C32" s="2" t="s">
        <v>61</v>
      </c>
      <c r="D32" s="2" t="s">
        <v>4448</v>
      </c>
      <c r="E32" s="2" t="s">
        <v>74</v>
      </c>
      <c r="F32" s="2" t="s">
        <v>4443</v>
      </c>
      <c r="G32" s="2" t="s">
        <v>61</v>
      </c>
      <c r="H32" s="2" t="s">
        <v>62</v>
      </c>
      <c r="I32" s="2" t="s">
        <v>4449</v>
      </c>
      <c r="J32" s="1" t="s">
        <v>25</v>
      </c>
      <c r="K32" s="1" t="s">
        <v>4447</v>
      </c>
      <c r="N32" s="3">
        <v>0.89</v>
      </c>
      <c r="O32" s="1" t="s">
        <v>29</v>
      </c>
      <c r="P32" s="4">
        <v>41242</v>
      </c>
      <c r="Q32" s="3"/>
    </row>
    <row r="33" spans="1:17">
      <c r="A33" s="1" t="s">
        <v>4450</v>
      </c>
      <c r="B33" s="1" t="s">
        <v>4450</v>
      </c>
      <c r="C33" s="2" t="s">
        <v>61</v>
      </c>
      <c r="D33" s="2" t="s">
        <v>4451</v>
      </c>
      <c r="E33" s="2" t="s">
        <v>74</v>
      </c>
      <c r="F33" s="2" t="s">
        <v>4443</v>
      </c>
      <c r="G33" s="2" t="s">
        <v>61</v>
      </c>
      <c r="H33" s="2" t="s">
        <v>62</v>
      </c>
      <c r="I33" s="2" t="s">
        <v>4452</v>
      </c>
      <c r="J33" s="1" t="s">
        <v>102</v>
      </c>
      <c r="K33" s="2" t="s">
        <v>4453</v>
      </c>
      <c r="L33" s="1" t="s">
        <v>1485</v>
      </c>
      <c r="M33" s="1" t="s">
        <v>4450</v>
      </c>
      <c r="N33" s="3">
        <v>0.92</v>
      </c>
      <c r="O33" s="1" t="s">
        <v>29</v>
      </c>
      <c r="P33" s="4">
        <v>41512</v>
      </c>
      <c r="Q33" s="3"/>
    </row>
    <row r="34" spans="1:17">
      <c r="A34" s="1" t="s">
        <v>4454</v>
      </c>
      <c r="B34" s="1" t="s">
        <v>4454</v>
      </c>
      <c r="C34" s="1" t="s">
        <v>4454</v>
      </c>
      <c r="D34" s="2" t="s">
        <v>4455</v>
      </c>
      <c r="E34" s="2" t="s">
        <v>4456</v>
      </c>
      <c r="F34" s="2" t="s">
        <v>4340</v>
      </c>
      <c r="G34" s="1" t="s">
        <v>4457</v>
      </c>
      <c r="H34" s="2"/>
      <c r="I34" s="2" t="s">
        <v>4458</v>
      </c>
      <c r="J34" s="1" t="s">
        <v>25</v>
      </c>
      <c r="K34" s="1" t="s">
        <v>4454</v>
      </c>
      <c r="L34" s="1" t="s">
        <v>114</v>
      </c>
      <c r="M34" s="1" t="s">
        <v>4454</v>
      </c>
      <c r="N34" s="3">
        <v>0.34</v>
      </c>
      <c r="O34" s="1" t="s">
        <v>29</v>
      </c>
      <c r="P34" s="4">
        <v>42919</v>
      </c>
      <c r="Q34" s="3"/>
    </row>
    <row r="35" spans="1:17">
      <c r="A35" s="2" t="s">
        <v>4459</v>
      </c>
      <c r="B35" s="2" t="s">
        <v>4459</v>
      </c>
      <c r="C35" s="2" t="s">
        <v>4460</v>
      </c>
      <c r="D35" s="2" t="s">
        <v>4345</v>
      </c>
      <c r="E35" s="2" t="s">
        <v>21</v>
      </c>
      <c r="F35" s="2" t="s">
        <v>4461</v>
      </c>
      <c r="G35" s="2" t="s">
        <v>4459</v>
      </c>
      <c r="I35" s="2" t="s">
        <v>4462</v>
      </c>
      <c r="J35" s="2" t="s">
        <v>25</v>
      </c>
      <c r="K35" s="2" t="s">
        <v>4459</v>
      </c>
      <c r="L35" s="2" t="s">
        <v>2909</v>
      </c>
      <c r="M35" s="2" t="s">
        <v>4463</v>
      </c>
      <c r="N35" s="3">
        <v>0.49</v>
      </c>
      <c r="O35" s="5" t="s">
        <v>29</v>
      </c>
      <c r="P35" s="4">
        <v>41210</v>
      </c>
      <c r="Q35" s="3"/>
    </row>
    <row r="36" spans="1:17">
      <c r="A36" s="2" t="s">
        <v>4464</v>
      </c>
      <c r="B36" s="2" t="s">
        <v>4464</v>
      </c>
      <c r="C36" s="2" t="s">
        <v>4465</v>
      </c>
      <c r="D36" s="2" t="s">
        <v>4345</v>
      </c>
      <c r="E36" s="2" t="s">
        <v>21</v>
      </c>
      <c r="F36" s="2" t="s">
        <v>4461</v>
      </c>
      <c r="G36" s="1" t="s">
        <v>4466</v>
      </c>
      <c r="I36" s="2" t="s">
        <v>4467</v>
      </c>
      <c r="J36" s="2" t="s">
        <v>25</v>
      </c>
      <c r="K36" s="2" t="s">
        <v>4464</v>
      </c>
      <c r="L36" s="2" t="s">
        <v>2909</v>
      </c>
      <c r="M36" s="2" t="s">
        <v>4468</v>
      </c>
      <c r="N36" s="3">
        <v>2.19</v>
      </c>
      <c r="O36" s="5" t="s">
        <v>29</v>
      </c>
      <c r="P36" s="4">
        <v>41891</v>
      </c>
      <c r="Q36" s="3"/>
    </row>
    <row r="37" spans="1:17">
      <c r="A37" s="2" t="s">
        <v>4469</v>
      </c>
      <c r="B37" s="2" t="s">
        <v>4469</v>
      </c>
      <c r="C37" s="2" t="s">
        <v>4351</v>
      </c>
      <c r="D37" s="2" t="s">
        <v>4352</v>
      </c>
      <c r="E37" s="2" t="s">
        <v>54</v>
      </c>
      <c r="F37" s="2" t="s">
        <v>4340</v>
      </c>
      <c r="G37" s="2" t="s">
        <v>4351</v>
      </c>
      <c r="H37" s="2"/>
      <c r="I37" s="2" t="s">
        <v>4470</v>
      </c>
      <c r="J37" s="2" t="s">
        <v>25</v>
      </c>
      <c r="K37" s="2" t="s">
        <v>4469</v>
      </c>
      <c r="L37" s="2" t="s">
        <v>1485</v>
      </c>
      <c r="M37" s="2" t="s">
        <v>4469</v>
      </c>
      <c r="N37" s="3">
        <v>2.59</v>
      </c>
      <c r="O37" s="5" t="s">
        <v>29</v>
      </c>
      <c r="P37" s="4">
        <v>42174</v>
      </c>
      <c r="Q37" s="3"/>
    </row>
    <row r="38" spans="1:17">
      <c r="A38" s="2" t="s">
        <v>4471</v>
      </c>
      <c r="B38" s="2" t="s">
        <v>4471</v>
      </c>
      <c r="C38" s="2" t="s">
        <v>4351</v>
      </c>
      <c r="D38" s="2" t="s">
        <v>4352</v>
      </c>
      <c r="E38" s="2" t="s">
        <v>54</v>
      </c>
      <c r="F38" s="2" t="s">
        <v>4340</v>
      </c>
      <c r="G38" s="2" t="s">
        <v>4351</v>
      </c>
      <c r="H38" s="2"/>
      <c r="I38" s="2" t="s">
        <v>4470</v>
      </c>
      <c r="J38" s="2" t="s">
        <v>102</v>
      </c>
      <c r="K38" s="2" t="s">
        <v>4472</v>
      </c>
      <c r="L38" s="2" t="s">
        <v>1485</v>
      </c>
      <c r="M38" s="2" t="s">
        <v>4471</v>
      </c>
      <c r="N38" s="3">
        <v>5.42</v>
      </c>
      <c r="O38" s="5" t="s">
        <v>29</v>
      </c>
      <c r="P38" s="4">
        <v>41697</v>
      </c>
      <c r="Q38" s="3"/>
    </row>
    <row r="39" spans="1:17">
      <c r="A39" s="2" t="s">
        <v>4473</v>
      </c>
      <c r="B39" s="2" t="s">
        <v>4473</v>
      </c>
      <c r="C39" s="2" t="s">
        <v>4412</v>
      </c>
      <c r="D39" s="2" t="s">
        <v>4363</v>
      </c>
      <c r="E39" s="2" t="s">
        <v>54</v>
      </c>
      <c r="F39" s="2" t="s">
        <v>4340</v>
      </c>
      <c r="G39" s="2" t="s">
        <v>4412</v>
      </c>
      <c r="H39" s="2"/>
      <c r="I39" s="2" t="s">
        <v>4413</v>
      </c>
      <c r="J39" s="2" t="s">
        <v>25</v>
      </c>
      <c r="K39" s="2" t="s">
        <v>4473</v>
      </c>
      <c r="L39" s="2" t="s">
        <v>1485</v>
      </c>
      <c r="M39" s="2" t="s">
        <v>4474</v>
      </c>
      <c r="N39" s="3">
        <v>6.99</v>
      </c>
      <c r="O39" s="5" t="s">
        <v>29</v>
      </c>
      <c r="P39" s="4">
        <v>42150</v>
      </c>
      <c r="Q39" s="3"/>
    </row>
    <row r="40" spans="1:17">
      <c r="A40" s="2" t="s">
        <v>4475</v>
      </c>
      <c r="B40" s="2" t="s">
        <v>4475</v>
      </c>
      <c r="C40" s="2" t="s">
        <v>4412</v>
      </c>
      <c r="D40" s="2" t="s">
        <v>4363</v>
      </c>
      <c r="E40" s="2" t="s">
        <v>54</v>
      </c>
      <c r="F40" s="2" t="s">
        <v>4340</v>
      </c>
      <c r="G40" s="2" t="s">
        <v>4412</v>
      </c>
      <c r="H40" s="2"/>
      <c r="I40" s="2" t="s">
        <v>4400</v>
      </c>
      <c r="J40" s="2" t="s">
        <v>25</v>
      </c>
      <c r="K40" s="2" t="s">
        <v>4475</v>
      </c>
      <c r="L40" s="2" t="s">
        <v>1485</v>
      </c>
      <c r="M40" s="2" t="s">
        <v>4476</v>
      </c>
      <c r="N40" s="3">
        <v>7.9</v>
      </c>
      <c r="O40" s="5" t="s">
        <v>29</v>
      </c>
      <c r="P40" s="4">
        <v>42884</v>
      </c>
      <c r="Q40" s="3"/>
    </row>
    <row r="41" spans="1:17">
      <c r="A41" s="2" t="s">
        <v>4477</v>
      </c>
      <c r="B41" s="2" t="s">
        <v>4477</v>
      </c>
      <c r="C41" s="2" t="s">
        <v>4412</v>
      </c>
      <c r="D41" s="2" t="s">
        <v>4363</v>
      </c>
      <c r="E41" s="2" t="s">
        <v>54</v>
      </c>
      <c r="F41" s="2" t="s">
        <v>4340</v>
      </c>
      <c r="G41" s="2" t="s">
        <v>4412</v>
      </c>
      <c r="H41" s="2"/>
      <c r="I41" s="2" t="s">
        <v>4407</v>
      </c>
      <c r="J41" s="2" t="s">
        <v>25</v>
      </c>
      <c r="K41" s="2" t="s">
        <v>4477</v>
      </c>
      <c r="L41" s="2" t="s">
        <v>1485</v>
      </c>
      <c r="M41" s="2" t="s">
        <v>4478</v>
      </c>
      <c r="N41" s="3">
        <v>7.6</v>
      </c>
      <c r="O41" s="5" t="s">
        <v>29</v>
      </c>
      <c r="P41" s="4">
        <v>42424</v>
      </c>
      <c r="Q41" s="3"/>
    </row>
    <row r="42" spans="1:17">
      <c r="A42" s="2" t="s">
        <v>4479</v>
      </c>
      <c r="B42" s="2" t="s">
        <v>4479</v>
      </c>
      <c r="C42" s="2" t="s">
        <v>4382</v>
      </c>
      <c r="D42" s="2" t="s">
        <v>4363</v>
      </c>
      <c r="E42" s="2" t="s">
        <v>54</v>
      </c>
      <c r="F42" s="2" t="s">
        <v>4340</v>
      </c>
      <c r="G42" s="2" t="s">
        <v>4382</v>
      </c>
      <c r="H42" s="2"/>
      <c r="I42" s="2" t="s">
        <v>4389</v>
      </c>
      <c r="J42" s="2" t="s">
        <v>25</v>
      </c>
      <c r="K42" s="2" t="s">
        <v>4479</v>
      </c>
      <c r="L42" s="2" t="s">
        <v>1485</v>
      </c>
      <c r="M42" s="2" t="s">
        <v>4479</v>
      </c>
      <c r="N42" s="3">
        <v>9.6</v>
      </c>
      <c r="O42" s="5" t="s">
        <v>29</v>
      </c>
      <c r="P42" s="4">
        <v>42424</v>
      </c>
      <c r="Q42" s="3"/>
    </row>
    <row r="43" spans="1:17">
      <c r="A43" s="2" t="s">
        <v>4480</v>
      </c>
      <c r="B43" s="2" t="s">
        <v>4480</v>
      </c>
      <c r="C43" s="2" t="s">
        <v>4382</v>
      </c>
      <c r="D43" s="2" t="s">
        <v>4363</v>
      </c>
      <c r="E43" s="2" t="s">
        <v>54</v>
      </c>
      <c r="F43" s="2" t="s">
        <v>4340</v>
      </c>
      <c r="G43" s="2" t="s">
        <v>4382</v>
      </c>
      <c r="H43" s="2"/>
      <c r="I43" s="2" t="s">
        <v>4413</v>
      </c>
      <c r="J43" s="2" t="s">
        <v>25</v>
      </c>
      <c r="K43" s="2" t="s">
        <v>4480</v>
      </c>
      <c r="L43" s="2" t="s">
        <v>114</v>
      </c>
      <c r="M43" s="2" t="s">
        <v>4480</v>
      </c>
      <c r="N43" s="3">
        <v>2.39</v>
      </c>
      <c r="O43" s="5" t="s">
        <v>29</v>
      </c>
      <c r="P43" s="4">
        <v>41863</v>
      </c>
      <c r="Q43" s="3"/>
    </row>
    <row r="44" spans="1:17">
      <c r="A44" s="2" t="s">
        <v>4481</v>
      </c>
      <c r="B44" s="2" t="s">
        <v>4481</v>
      </c>
      <c r="C44" s="2" t="s">
        <v>4382</v>
      </c>
      <c r="D44" s="2" t="s">
        <v>4363</v>
      </c>
      <c r="E44" s="2" t="s">
        <v>54</v>
      </c>
      <c r="F44" s="2" t="s">
        <v>4340</v>
      </c>
      <c r="G44" s="2" t="s">
        <v>4382</v>
      </c>
      <c r="H44" s="2"/>
      <c r="I44" s="2" t="s">
        <v>4385</v>
      </c>
      <c r="J44" s="2" t="s">
        <v>25</v>
      </c>
      <c r="K44" s="2" t="s">
        <v>4481</v>
      </c>
      <c r="L44" s="2" t="s">
        <v>114</v>
      </c>
      <c r="M44" s="2" t="s">
        <v>4481</v>
      </c>
      <c r="N44" s="3">
        <v>2.1</v>
      </c>
      <c r="O44" s="5" t="s">
        <v>29</v>
      </c>
      <c r="P44" s="4">
        <v>42718</v>
      </c>
      <c r="Q44" s="3"/>
    </row>
    <row r="45" spans="1:17">
      <c r="A45" s="2" t="s">
        <v>4482</v>
      </c>
      <c r="B45" s="2" t="s">
        <v>4482</v>
      </c>
      <c r="C45" s="2" t="s">
        <v>4382</v>
      </c>
      <c r="D45" s="2" t="s">
        <v>4363</v>
      </c>
      <c r="E45" s="2" t="s">
        <v>54</v>
      </c>
      <c r="F45" s="2" t="s">
        <v>4340</v>
      </c>
      <c r="G45" s="2" t="s">
        <v>4382</v>
      </c>
      <c r="H45" s="2"/>
      <c r="I45" s="2" t="s">
        <v>4396</v>
      </c>
      <c r="J45" s="2" t="s">
        <v>25</v>
      </c>
      <c r="K45" s="2" t="s">
        <v>4482</v>
      </c>
      <c r="L45" s="2" t="s">
        <v>114</v>
      </c>
      <c r="M45" s="2" t="s">
        <v>4482</v>
      </c>
      <c r="N45" s="3">
        <v>2.39</v>
      </c>
      <c r="O45" s="5" t="s">
        <v>29</v>
      </c>
      <c r="P45" s="4">
        <v>42606</v>
      </c>
      <c r="Q45" s="3"/>
    </row>
    <row r="46" spans="1:17">
      <c r="A46" s="2" t="s">
        <v>4401</v>
      </c>
      <c r="B46" s="2" t="s">
        <v>4401</v>
      </c>
      <c r="C46" s="2" t="s">
        <v>4382</v>
      </c>
      <c r="D46" s="2" t="s">
        <v>4363</v>
      </c>
      <c r="E46" s="2" t="s">
        <v>54</v>
      </c>
      <c r="F46" s="2" t="s">
        <v>4340</v>
      </c>
      <c r="G46" s="2" t="s">
        <v>4382</v>
      </c>
      <c r="H46" s="2"/>
      <c r="I46" s="2" t="s">
        <v>4400</v>
      </c>
      <c r="J46" s="2" t="s">
        <v>25</v>
      </c>
      <c r="K46" s="2" t="s">
        <v>4401</v>
      </c>
      <c r="L46" s="2"/>
      <c r="M46" s="2"/>
      <c r="N46" s="3">
        <v>2.0375999999999999</v>
      </c>
      <c r="O46" s="5" t="s">
        <v>29</v>
      </c>
      <c r="P46" s="4">
        <v>42593</v>
      </c>
      <c r="Q46" s="3"/>
    </row>
    <row r="47" spans="1:17">
      <c r="A47" s="2" t="s">
        <v>4483</v>
      </c>
      <c r="B47" s="2" t="s">
        <v>4483</v>
      </c>
      <c r="C47" s="2" t="s">
        <v>4382</v>
      </c>
      <c r="D47" s="2" t="s">
        <v>4363</v>
      </c>
      <c r="E47" s="2" t="s">
        <v>54</v>
      </c>
      <c r="F47" s="2" t="s">
        <v>4340</v>
      </c>
      <c r="G47" s="2" t="s">
        <v>4382</v>
      </c>
      <c r="H47" s="2"/>
      <c r="I47" s="2" t="s">
        <v>4403</v>
      </c>
      <c r="J47" s="2" t="s">
        <v>25</v>
      </c>
      <c r="K47" s="2" t="s">
        <v>4483</v>
      </c>
      <c r="L47" s="2"/>
      <c r="M47" s="2"/>
      <c r="N47" s="3">
        <v>2.39</v>
      </c>
      <c r="O47" s="5" t="s">
        <v>29</v>
      </c>
      <c r="P47" s="4">
        <v>40571</v>
      </c>
      <c r="Q47" s="3"/>
    </row>
    <row r="48" spans="1:17">
      <c r="A48" s="2" t="s">
        <v>4484</v>
      </c>
      <c r="B48" s="2" t="s">
        <v>4484</v>
      </c>
      <c r="C48" s="2" t="s">
        <v>4382</v>
      </c>
      <c r="D48" s="2" t="s">
        <v>4363</v>
      </c>
      <c r="E48" s="2" t="s">
        <v>54</v>
      </c>
      <c r="F48" s="2" t="s">
        <v>4340</v>
      </c>
      <c r="G48" s="2" t="s">
        <v>4382</v>
      </c>
      <c r="H48" s="2"/>
      <c r="I48" s="2" t="s">
        <v>4436</v>
      </c>
      <c r="J48" s="2" t="s">
        <v>25</v>
      </c>
      <c r="K48" s="2" t="s">
        <v>4484</v>
      </c>
      <c r="L48" s="2" t="s">
        <v>114</v>
      </c>
      <c r="M48" s="2" t="s">
        <v>4484</v>
      </c>
      <c r="N48" s="3">
        <v>2.39</v>
      </c>
      <c r="O48" s="5" t="s">
        <v>29</v>
      </c>
      <c r="P48" s="4">
        <v>41763</v>
      </c>
      <c r="Q48" s="3"/>
    </row>
    <row r="49" spans="1:17">
      <c r="A49" s="2" t="s">
        <v>4485</v>
      </c>
      <c r="B49" s="2" t="s">
        <v>4485</v>
      </c>
      <c r="C49" s="2" t="s">
        <v>4382</v>
      </c>
      <c r="D49" s="2" t="s">
        <v>4363</v>
      </c>
      <c r="E49" s="2" t="s">
        <v>54</v>
      </c>
      <c r="F49" s="2" t="s">
        <v>4340</v>
      </c>
      <c r="G49" s="2" t="s">
        <v>4382</v>
      </c>
      <c r="H49" s="2"/>
      <c r="I49" s="2" t="s">
        <v>4407</v>
      </c>
      <c r="J49" s="2" t="s">
        <v>25</v>
      </c>
      <c r="K49" s="2" t="s">
        <v>4485</v>
      </c>
      <c r="L49" s="2"/>
      <c r="M49" s="2" t="s">
        <v>4485</v>
      </c>
      <c r="N49" s="3">
        <v>2.39</v>
      </c>
      <c r="O49" s="5" t="s">
        <v>29</v>
      </c>
      <c r="P49" s="4">
        <v>42718</v>
      </c>
      <c r="Q49" s="3"/>
    </row>
    <row r="50" spans="1:17">
      <c r="A50" s="2" t="s">
        <v>4486</v>
      </c>
      <c r="B50" s="2" t="s">
        <v>4486</v>
      </c>
      <c r="C50" s="2" t="s">
        <v>4412</v>
      </c>
      <c r="D50" s="2" t="s">
        <v>4363</v>
      </c>
      <c r="E50" s="2" t="s">
        <v>54</v>
      </c>
      <c r="F50" s="2" t="s">
        <v>4340</v>
      </c>
      <c r="G50" s="2" t="s">
        <v>4412</v>
      </c>
      <c r="H50" s="2"/>
      <c r="I50" s="2" t="s">
        <v>4385</v>
      </c>
      <c r="J50" s="2" t="s">
        <v>25</v>
      </c>
      <c r="K50" s="2" t="s">
        <v>4486</v>
      </c>
      <c r="L50" s="2"/>
      <c r="M50" s="2"/>
      <c r="N50" s="3">
        <v>2.39</v>
      </c>
      <c r="O50" s="5" t="s">
        <v>29</v>
      </c>
      <c r="P50" s="4">
        <v>42606</v>
      </c>
      <c r="Q50" s="3"/>
    </row>
    <row r="51" spans="1:17">
      <c r="A51" s="2" t="s">
        <v>4487</v>
      </c>
      <c r="B51" s="2" t="s">
        <v>4487</v>
      </c>
      <c r="C51" s="2" t="s">
        <v>4412</v>
      </c>
      <c r="D51" s="2" t="s">
        <v>4363</v>
      </c>
      <c r="E51" s="2" t="s">
        <v>54</v>
      </c>
      <c r="F51" s="2" t="s">
        <v>4340</v>
      </c>
      <c r="G51" s="2" t="s">
        <v>4412</v>
      </c>
      <c r="H51" s="2"/>
      <c r="I51" s="2" t="s">
        <v>4396</v>
      </c>
      <c r="J51" s="2" t="s">
        <v>25</v>
      </c>
      <c r="K51" s="2" t="s">
        <v>4487</v>
      </c>
      <c r="L51" s="2"/>
      <c r="M51" s="2"/>
      <c r="N51" s="3">
        <v>2.39</v>
      </c>
      <c r="O51" s="5" t="s">
        <v>29</v>
      </c>
      <c r="P51" s="4">
        <v>40856</v>
      </c>
      <c r="Q51" s="3"/>
    </row>
    <row r="52" spans="1:17">
      <c r="A52" s="2" t="s">
        <v>4488</v>
      </c>
      <c r="B52" s="2" t="s">
        <v>4488</v>
      </c>
      <c r="C52" s="2" t="s">
        <v>4412</v>
      </c>
      <c r="D52" s="2" t="s">
        <v>4363</v>
      </c>
      <c r="E52" s="2" t="s">
        <v>54</v>
      </c>
      <c r="F52" s="2" t="s">
        <v>4340</v>
      </c>
      <c r="G52" s="2" t="s">
        <v>4412</v>
      </c>
      <c r="H52" s="2"/>
      <c r="I52" s="2" t="s">
        <v>4436</v>
      </c>
      <c r="J52" s="2" t="s">
        <v>25</v>
      </c>
      <c r="K52" s="2" t="s">
        <v>4488</v>
      </c>
      <c r="L52" s="2" t="s">
        <v>114</v>
      </c>
      <c r="M52" s="2" t="s">
        <v>4488</v>
      </c>
      <c r="N52" s="3">
        <v>2.39</v>
      </c>
      <c r="O52" s="5" t="s">
        <v>29</v>
      </c>
      <c r="P52" s="4">
        <v>42750</v>
      </c>
      <c r="Q52" s="3"/>
    </row>
    <row r="53" spans="1:17">
      <c r="A53" s="2" t="s">
        <v>4489</v>
      </c>
      <c r="B53" s="2" t="s">
        <v>4489</v>
      </c>
      <c r="C53" s="2" t="s">
        <v>4490</v>
      </c>
      <c r="D53" s="2" t="s">
        <v>4363</v>
      </c>
      <c r="E53" s="2" t="s">
        <v>54</v>
      </c>
      <c r="F53" s="2" t="s">
        <v>4340</v>
      </c>
      <c r="G53" s="2" t="s">
        <v>4490</v>
      </c>
      <c r="H53" s="2"/>
      <c r="I53" s="2" t="s">
        <v>4491</v>
      </c>
      <c r="J53" s="2" t="s">
        <v>25</v>
      </c>
      <c r="K53" s="2" t="s">
        <v>4489</v>
      </c>
      <c r="L53" s="2" t="s">
        <v>114</v>
      </c>
      <c r="M53" s="2" t="s">
        <v>4489</v>
      </c>
      <c r="N53" s="3">
        <v>1.1518999999999999</v>
      </c>
      <c r="O53" s="5" t="s">
        <v>29</v>
      </c>
      <c r="P53" s="4">
        <v>42556</v>
      </c>
      <c r="Q53" s="3"/>
    </row>
    <row r="54" spans="1:17">
      <c r="A54" s="2" t="s">
        <v>4492</v>
      </c>
      <c r="B54" s="2" t="s">
        <v>4492</v>
      </c>
      <c r="C54" s="2" t="s">
        <v>4493</v>
      </c>
      <c r="D54" s="2" t="s">
        <v>4494</v>
      </c>
      <c r="E54" s="2" t="s">
        <v>21</v>
      </c>
      <c r="F54" s="2" t="s">
        <v>4495</v>
      </c>
      <c r="G54" s="2" t="s">
        <v>4493</v>
      </c>
      <c r="H54" s="2"/>
      <c r="I54" s="2" t="s">
        <v>4496</v>
      </c>
      <c r="J54" s="1" t="s">
        <v>25</v>
      </c>
      <c r="K54" s="2" t="s">
        <v>4492</v>
      </c>
      <c r="L54" s="1" t="s">
        <v>1485</v>
      </c>
      <c r="M54" s="2" t="s">
        <v>4497</v>
      </c>
      <c r="N54" s="3">
        <v>3.29</v>
      </c>
      <c r="O54" s="5" t="s">
        <v>29</v>
      </c>
      <c r="P54" s="4">
        <v>41158</v>
      </c>
      <c r="Q54" s="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abSelected="1" zoomScale="90" zoomScaleNormal="90" workbookViewId="0">
      <pane xSplit="1" ySplit="1" topLeftCell="B255" activePane="bottomRight" state="frozen"/>
      <selection pane="topRight" activeCell="B1" sqref="B1"/>
      <selection pane="bottomLeft" activeCell="A255" sqref="A255"/>
      <selection pane="bottomRight" activeCell="A283" sqref="A283"/>
    </sheetView>
  </sheetViews>
  <sheetFormatPr defaultColWidth="11.5703125" defaultRowHeight="11.25"/>
  <cols>
    <col min="1" max="1" width="11.5703125" style="2"/>
    <col min="2" max="2" width="14.28515625" style="1" customWidth="1"/>
    <col min="3" max="4" width="11.5703125" style="1"/>
    <col min="5" max="5" width="11.5703125" style="2"/>
    <col min="6" max="6" width="11.5703125" style="1"/>
    <col min="7" max="9" width="11.5703125" style="2"/>
    <col min="10" max="10" width="17.7109375" style="1" customWidth="1"/>
    <col min="11" max="11" width="11.5703125" style="1"/>
    <col min="12" max="12" width="15.28515625" style="2" customWidth="1"/>
    <col min="13" max="13" width="9" style="1" customWidth="1"/>
    <col min="14" max="14" width="11.5703125" style="1"/>
    <col min="15" max="15" width="11.5703125" style="3"/>
    <col min="16" max="16" width="11.5703125" style="1"/>
    <col min="17" max="17" width="11.5703125" style="4"/>
    <col min="18" max="16384" width="11.5703125" style="1"/>
  </cols>
  <sheetData>
    <row r="1" spans="1:18">
      <c r="A1" s="2" t="s">
        <v>0</v>
      </c>
      <c r="B1" s="2" t="s">
        <v>1</v>
      </c>
      <c r="C1" s="2" t="s">
        <v>2</v>
      </c>
      <c r="D1" s="2" t="s">
        <v>4335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1" t="s">
        <v>1481</v>
      </c>
    </row>
    <row r="2" spans="1:18">
      <c r="A2" s="2" t="s">
        <v>4498</v>
      </c>
      <c r="B2" s="2" t="s">
        <v>4499</v>
      </c>
      <c r="C2" s="2" t="s">
        <v>52</v>
      </c>
      <c r="D2" s="2" t="s">
        <v>4455</v>
      </c>
      <c r="E2" s="2" t="s">
        <v>4500</v>
      </c>
      <c r="F2" s="2" t="s">
        <v>4501</v>
      </c>
      <c r="G2" s="2" t="s">
        <v>56</v>
      </c>
      <c r="H2" s="2" t="s">
        <v>57</v>
      </c>
      <c r="J2" s="2" t="s">
        <v>4502</v>
      </c>
      <c r="K2" s="2" t="s">
        <v>25</v>
      </c>
      <c r="L2" s="2" t="s">
        <v>4503</v>
      </c>
      <c r="M2" s="2" t="s">
        <v>132</v>
      </c>
      <c r="N2" s="2" t="s">
        <v>4504</v>
      </c>
      <c r="O2" s="3">
        <v>0.04</v>
      </c>
      <c r="P2" s="5" t="s">
        <v>29</v>
      </c>
      <c r="Q2" s="4">
        <v>43007</v>
      </c>
    </row>
    <row r="3" spans="1:18">
      <c r="A3" s="2" t="s">
        <v>4498</v>
      </c>
      <c r="B3" s="2" t="s">
        <v>4505</v>
      </c>
      <c r="C3" s="2" t="s">
        <v>61</v>
      </c>
      <c r="D3" s="2" t="s">
        <v>4494</v>
      </c>
      <c r="E3" s="2" t="s">
        <v>4500</v>
      </c>
      <c r="F3" s="2" t="s">
        <v>4501</v>
      </c>
      <c r="G3" s="2" t="s">
        <v>61</v>
      </c>
      <c r="H3" s="2" t="s">
        <v>62</v>
      </c>
      <c r="I3" s="2" t="s">
        <v>57</v>
      </c>
      <c r="J3" s="2" t="s">
        <v>4506</v>
      </c>
      <c r="K3" s="2" t="s">
        <v>25</v>
      </c>
      <c r="L3" s="2" t="s">
        <v>4507</v>
      </c>
      <c r="M3" s="2" t="s">
        <v>4508</v>
      </c>
      <c r="N3" s="2" t="s">
        <v>4505</v>
      </c>
      <c r="O3" s="3">
        <v>2.5600000000000001E-2</v>
      </c>
      <c r="P3" s="5" t="s">
        <v>29</v>
      </c>
      <c r="Q3" s="4">
        <v>42411</v>
      </c>
    </row>
    <row r="4" spans="1:18">
      <c r="A4" s="2" t="s">
        <v>4498</v>
      </c>
      <c r="B4" s="2" t="s">
        <v>4509</v>
      </c>
      <c r="C4" s="2" t="s">
        <v>65</v>
      </c>
      <c r="D4" s="2" t="s">
        <v>4363</v>
      </c>
      <c r="E4" s="2" t="s">
        <v>74</v>
      </c>
      <c r="F4" s="2" t="s">
        <v>4501</v>
      </c>
      <c r="G4" s="2" t="s">
        <v>62</v>
      </c>
      <c r="H4" s="2" t="s">
        <v>66</v>
      </c>
      <c r="J4" s="2" t="s">
        <v>4510</v>
      </c>
      <c r="K4" s="2" t="s">
        <v>25</v>
      </c>
      <c r="L4" s="2" t="s">
        <v>4511</v>
      </c>
      <c r="M4" s="2" t="s">
        <v>4508</v>
      </c>
      <c r="N4" s="2" t="s">
        <v>4509</v>
      </c>
      <c r="O4" s="3">
        <v>3.9380000000000005E-2</v>
      </c>
      <c r="P4" s="5" t="s">
        <v>29</v>
      </c>
      <c r="Q4" s="4">
        <v>42600</v>
      </c>
    </row>
    <row r="5" spans="1:18">
      <c r="A5" s="2" t="s">
        <v>4512</v>
      </c>
      <c r="B5" s="2" t="s">
        <v>4513</v>
      </c>
      <c r="C5" s="2" t="s">
        <v>65</v>
      </c>
      <c r="D5" s="2" t="s">
        <v>4363</v>
      </c>
      <c r="E5" s="2" t="s">
        <v>74</v>
      </c>
      <c r="F5" s="2" t="s">
        <v>4501</v>
      </c>
      <c r="G5" s="2" t="s">
        <v>62</v>
      </c>
      <c r="H5" s="2" t="s">
        <v>66</v>
      </c>
      <c r="J5" s="2" t="s">
        <v>4514</v>
      </c>
      <c r="K5" s="2" t="s">
        <v>25</v>
      </c>
      <c r="L5" s="2" t="s">
        <v>4513</v>
      </c>
      <c r="M5" s="2" t="s">
        <v>132</v>
      </c>
      <c r="N5" s="2" t="s">
        <v>4513</v>
      </c>
      <c r="O5" s="3">
        <v>1.19</v>
      </c>
      <c r="P5" s="5" t="s">
        <v>29</v>
      </c>
      <c r="Q5" s="4">
        <v>40548</v>
      </c>
    </row>
    <row r="6" spans="1:18">
      <c r="A6" s="2" t="s">
        <v>4515</v>
      </c>
      <c r="B6" s="1" t="s">
        <v>4516</v>
      </c>
      <c r="C6" s="1">
        <v>805</v>
      </c>
      <c r="D6" s="1" t="s">
        <v>4494</v>
      </c>
      <c r="E6" s="2" t="s">
        <v>74</v>
      </c>
      <c r="F6" s="1" t="s">
        <v>4501</v>
      </c>
      <c r="G6" s="2" t="s">
        <v>61</v>
      </c>
      <c r="H6" s="2" t="s">
        <v>62</v>
      </c>
      <c r="I6" s="2" t="s">
        <v>57</v>
      </c>
      <c r="J6" s="1" t="s">
        <v>4517</v>
      </c>
      <c r="K6" s="1" t="s">
        <v>25</v>
      </c>
      <c r="L6" s="2" t="s">
        <v>4518</v>
      </c>
      <c r="M6" s="1" t="s">
        <v>4508</v>
      </c>
      <c r="N6" s="1" t="s">
        <v>4516</v>
      </c>
      <c r="O6" s="3">
        <v>4.7210000000000002E-2</v>
      </c>
      <c r="P6" s="1" t="s">
        <v>29</v>
      </c>
      <c r="Q6" s="4">
        <v>42424</v>
      </c>
    </row>
    <row r="7" spans="1:18">
      <c r="A7" s="2" t="s">
        <v>4519</v>
      </c>
      <c r="B7" s="2" t="s">
        <v>4520</v>
      </c>
      <c r="C7" s="2" t="s">
        <v>4521</v>
      </c>
      <c r="D7" s="2" t="s">
        <v>4339</v>
      </c>
      <c r="E7" s="2" t="s">
        <v>54</v>
      </c>
      <c r="F7" s="2" t="s">
        <v>4501</v>
      </c>
      <c r="G7" s="2" t="s">
        <v>4522</v>
      </c>
      <c r="H7" s="2" t="s">
        <v>4523</v>
      </c>
      <c r="I7" s="2" t="s">
        <v>4524</v>
      </c>
      <c r="J7" s="2" t="s">
        <v>4525</v>
      </c>
      <c r="K7" s="2" t="s">
        <v>25</v>
      </c>
      <c r="L7" s="2" t="s">
        <v>4526</v>
      </c>
      <c r="M7" s="2" t="s">
        <v>4508</v>
      </c>
      <c r="N7" s="2" t="s">
        <v>4527</v>
      </c>
      <c r="O7" s="3">
        <v>0.28999999999999998</v>
      </c>
      <c r="P7" s="5" t="s">
        <v>29</v>
      </c>
      <c r="Q7" s="4">
        <v>41443</v>
      </c>
    </row>
    <row r="8" spans="1:18">
      <c r="A8" s="2" t="s">
        <v>4528</v>
      </c>
      <c r="B8" s="2" t="s">
        <v>4529</v>
      </c>
      <c r="C8" s="2" t="s">
        <v>4521</v>
      </c>
      <c r="D8" s="2" t="s">
        <v>4339</v>
      </c>
      <c r="E8" s="2" t="s">
        <v>74</v>
      </c>
      <c r="F8" s="2" t="s">
        <v>4501</v>
      </c>
      <c r="G8" s="2" t="s">
        <v>4522</v>
      </c>
      <c r="H8" s="2" t="s">
        <v>4523</v>
      </c>
      <c r="I8" s="2" t="s">
        <v>4524</v>
      </c>
      <c r="J8" s="2" t="s">
        <v>4530</v>
      </c>
      <c r="K8" s="2" t="s">
        <v>25</v>
      </c>
      <c r="L8" s="2" t="s">
        <v>4531</v>
      </c>
      <c r="M8" s="2" t="s">
        <v>4508</v>
      </c>
      <c r="N8" s="2" t="s">
        <v>4527</v>
      </c>
      <c r="O8" s="3">
        <v>0.25</v>
      </c>
      <c r="P8" s="5" t="s">
        <v>29</v>
      </c>
      <c r="Q8" s="4">
        <v>41521</v>
      </c>
    </row>
    <row r="9" spans="1:18">
      <c r="A9" s="2" t="s">
        <v>4532</v>
      </c>
      <c r="B9" s="2" t="s">
        <v>4533</v>
      </c>
      <c r="C9" s="2" t="s">
        <v>4534</v>
      </c>
      <c r="D9" s="2" t="s">
        <v>4535</v>
      </c>
      <c r="E9" s="2" t="s">
        <v>74</v>
      </c>
      <c r="F9" s="2" t="s">
        <v>4501</v>
      </c>
      <c r="G9" s="2" t="s">
        <v>4534</v>
      </c>
      <c r="J9" s="2" t="s">
        <v>4536</v>
      </c>
      <c r="K9" s="2" t="s">
        <v>25</v>
      </c>
      <c r="L9" s="2" t="s">
        <v>4537</v>
      </c>
      <c r="M9" s="2" t="s">
        <v>4508</v>
      </c>
      <c r="N9" s="2" t="s">
        <v>4533</v>
      </c>
      <c r="O9" s="3">
        <v>0.28999999999999998</v>
      </c>
      <c r="P9" s="5" t="s">
        <v>29</v>
      </c>
      <c r="Q9" s="4">
        <v>41054</v>
      </c>
    </row>
    <row r="10" spans="1:18">
      <c r="A10" s="2" t="s">
        <v>4538</v>
      </c>
      <c r="B10" s="2" t="s">
        <v>4539</v>
      </c>
      <c r="C10" s="2" t="s">
        <v>52</v>
      </c>
      <c r="D10" s="2" t="s">
        <v>4455</v>
      </c>
      <c r="E10" s="2" t="s">
        <v>167</v>
      </c>
      <c r="F10" s="2" t="s">
        <v>4501</v>
      </c>
      <c r="G10" s="2" t="s">
        <v>56</v>
      </c>
      <c r="H10" s="2" t="s">
        <v>57</v>
      </c>
      <c r="J10" s="2" t="s">
        <v>4540</v>
      </c>
      <c r="K10" s="2" t="s">
        <v>25</v>
      </c>
      <c r="L10" s="2" t="s">
        <v>4541</v>
      </c>
      <c r="M10" s="2" t="s">
        <v>4508</v>
      </c>
      <c r="N10" s="2" t="s">
        <v>4539</v>
      </c>
      <c r="O10" s="3">
        <v>0.04</v>
      </c>
      <c r="P10" s="5" t="s">
        <v>29</v>
      </c>
      <c r="Q10" s="4">
        <v>42814</v>
      </c>
    </row>
    <row r="11" spans="1:18">
      <c r="A11" s="2" t="s">
        <v>4538</v>
      </c>
      <c r="B11" s="2" t="s">
        <v>4542</v>
      </c>
      <c r="C11" s="2" t="s">
        <v>61</v>
      </c>
      <c r="D11" s="2" t="s">
        <v>4494</v>
      </c>
      <c r="E11" s="2" t="s">
        <v>167</v>
      </c>
      <c r="F11" s="2" t="s">
        <v>4501</v>
      </c>
      <c r="G11" s="2" t="s">
        <v>61</v>
      </c>
      <c r="H11" s="2" t="s">
        <v>62</v>
      </c>
      <c r="I11" s="2" t="s">
        <v>57</v>
      </c>
      <c r="J11" s="2" t="s">
        <v>4543</v>
      </c>
      <c r="K11" s="2" t="s">
        <v>25</v>
      </c>
      <c r="L11" s="2" t="s">
        <v>4544</v>
      </c>
      <c r="M11" s="2" t="s">
        <v>4508</v>
      </c>
      <c r="N11" s="2" t="s">
        <v>4542</v>
      </c>
      <c r="O11" s="3">
        <v>0.04</v>
      </c>
      <c r="P11" s="5" t="s">
        <v>29</v>
      </c>
      <c r="Q11" s="4">
        <v>42895</v>
      </c>
    </row>
    <row r="12" spans="1:18">
      <c r="A12" s="2" t="s">
        <v>4538</v>
      </c>
      <c r="B12" s="2" t="s">
        <v>4545</v>
      </c>
      <c r="C12" s="2" t="s">
        <v>4546</v>
      </c>
      <c r="D12" s="2" t="s">
        <v>4547</v>
      </c>
      <c r="E12" s="2" t="s">
        <v>167</v>
      </c>
      <c r="F12" s="2" t="s">
        <v>4501</v>
      </c>
      <c r="G12" s="2" t="s">
        <v>4546</v>
      </c>
      <c r="H12" s="2" t="s">
        <v>4548</v>
      </c>
      <c r="I12" s="2" t="s">
        <v>4549</v>
      </c>
      <c r="J12" s="2" t="s">
        <v>4550</v>
      </c>
      <c r="K12" s="1" t="s">
        <v>25</v>
      </c>
      <c r="L12" s="2" t="s">
        <v>4551</v>
      </c>
      <c r="M12" s="1" t="s">
        <v>4508</v>
      </c>
      <c r="N12" s="2" t="s">
        <v>4545</v>
      </c>
      <c r="O12" s="3">
        <v>5.9000000000000004E-2</v>
      </c>
      <c r="P12" s="1" t="s">
        <v>29</v>
      </c>
      <c r="Q12" s="4">
        <v>41682</v>
      </c>
    </row>
    <row r="13" spans="1:18">
      <c r="A13" s="2" t="s">
        <v>4552</v>
      </c>
      <c r="B13" s="2" t="s">
        <v>4553</v>
      </c>
      <c r="C13" s="2" t="s">
        <v>52</v>
      </c>
      <c r="D13" s="2" t="s">
        <v>4455</v>
      </c>
      <c r="E13" s="2" t="s">
        <v>167</v>
      </c>
      <c r="F13" s="2" t="s">
        <v>4501</v>
      </c>
      <c r="G13" s="2" t="s">
        <v>56</v>
      </c>
      <c r="H13" s="2" t="s">
        <v>57</v>
      </c>
      <c r="J13" s="2" t="s">
        <v>4554</v>
      </c>
      <c r="K13" s="1" t="s">
        <v>25</v>
      </c>
      <c r="L13" s="2" t="s">
        <v>4555</v>
      </c>
      <c r="M13" s="1" t="s">
        <v>4508</v>
      </c>
      <c r="N13" s="2" t="s">
        <v>4553</v>
      </c>
      <c r="O13" s="3">
        <v>0.04</v>
      </c>
      <c r="P13" s="1" t="s">
        <v>29</v>
      </c>
      <c r="Q13" s="4">
        <v>42814</v>
      </c>
    </row>
    <row r="14" spans="1:18">
      <c r="A14" s="2" t="s">
        <v>4552</v>
      </c>
      <c r="B14" s="2" t="s">
        <v>4556</v>
      </c>
      <c r="C14" s="2" t="s">
        <v>61</v>
      </c>
      <c r="D14" s="2" t="s">
        <v>4494</v>
      </c>
      <c r="E14" s="2" t="s">
        <v>167</v>
      </c>
      <c r="F14" s="2" t="s">
        <v>4501</v>
      </c>
      <c r="G14" s="2" t="s">
        <v>61</v>
      </c>
      <c r="H14" s="2" t="s">
        <v>62</v>
      </c>
      <c r="I14" s="2" t="s">
        <v>57</v>
      </c>
      <c r="J14" s="2" t="s">
        <v>4557</v>
      </c>
      <c r="K14" s="2" t="s">
        <v>25</v>
      </c>
      <c r="L14" s="2" t="s">
        <v>4558</v>
      </c>
      <c r="M14" s="2" t="s">
        <v>4508</v>
      </c>
      <c r="N14" s="2" t="s">
        <v>4556</v>
      </c>
      <c r="O14" s="3">
        <v>0.04</v>
      </c>
      <c r="P14" s="5" t="s">
        <v>29</v>
      </c>
      <c r="Q14" s="4">
        <v>42895</v>
      </c>
    </row>
    <row r="15" spans="1:18">
      <c r="A15" s="2" t="s">
        <v>4552</v>
      </c>
      <c r="B15" s="2" t="s">
        <v>4559</v>
      </c>
      <c r="C15" s="2" t="s">
        <v>4546</v>
      </c>
      <c r="D15" s="2" t="s">
        <v>4494</v>
      </c>
      <c r="E15" s="2" t="s">
        <v>167</v>
      </c>
      <c r="F15" s="2" t="s">
        <v>4501</v>
      </c>
      <c r="G15" s="2" t="s">
        <v>4546</v>
      </c>
      <c r="J15" s="2" t="s">
        <v>4560</v>
      </c>
      <c r="K15" s="2" t="s">
        <v>25</v>
      </c>
      <c r="L15" s="2" t="s">
        <v>4561</v>
      </c>
      <c r="M15" s="2" t="s">
        <v>4508</v>
      </c>
      <c r="N15" s="2" t="s">
        <v>4559</v>
      </c>
      <c r="O15" s="3">
        <v>5.9000000000000004E-2</v>
      </c>
      <c r="P15" s="5" t="s">
        <v>29</v>
      </c>
      <c r="Q15" s="4">
        <v>40692</v>
      </c>
    </row>
    <row r="16" spans="1:18">
      <c r="A16" s="2" t="s">
        <v>4562</v>
      </c>
      <c r="B16" s="2" t="s">
        <v>4563</v>
      </c>
      <c r="C16" s="2" t="s">
        <v>52</v>
      </c>
      <c r="D16" s="2" t="s">
        <v>4455</v>
      </c>
      <c r="E16" s="2" t="s">
        <v>167</v>
      </c>
      <c r="F16" s="2" t="s">
        <v>4501</v>
      </c>
      <c r="G16" s="2" t="s">
        <v>56</v>
      </c>
      <c r="H16" s="2" t="s">
        <v>57</v>
      </c>
      <c r="J16" s="2" t="s">
        <v>4564</v>
      </c>
      <c r="K16" s="2" t="s">
        <v>25</v>
      </c>
      <c r="L16" s="2" t="s">
        <v>4565</v>
      </c>
      <c r="M16" s="2" t="s">
        <v>4508</v>
      </c>
      <c r="N16" s="2" t="s">
        <v>4566</v>
      </c>
      <c r="O16" s="3">
        <v>0.04</v>
      </c>
      <c r="P16" s="5" t="s">
        <v>29</v>
      </c>
      <c r="Q16" s="4">
        <v>42814</v>
      </c>
    </row>
    <row r="17" spans="1:17">
      <c r="A17" s="2" t="s">
        <v>4562</v>
      </c>
      <c r="B17" s="2" t="s">
        <v>4567</v>
      </c>
      <c r="C17" s="2" t="s">
        <v>61</v>
      </c>
      <c r="D17" s="2" t="s">
        <v>4494</v>
      </c>
      <c r="E17" s="2" t="s">
        <v>167</v>
      </c>
      <c r="F17" s="2" t="s">
        <v>4501</v>
      </c>
      <c r="G17" s="2" t="s">
        <v>61</v>
      </c>
      <c r="H17" s="2" t="s">
        <v>62</v>
      </c>
      <c r="I17" s="2" t="s">
        <v>57</v>
      </c>
      <c r="J17" s="2" t="s">
        <v>4568</v>
      </c>
      <c r="K17" s="2" t="s">
        <v>25</v>
      </c>
      <c r="L17" s="2" t="s">
        <v>4569</v>
      </c>
      <c r="M17" s="2" t="s">
        <v>4508</v>
      </c>
      <c r="N17" s="2" t="s">
        <v>4570</v>
      </c>
      <c r="O17" s="3">
        <v>0.04</v>
      </c>
      <c r="P17" s="5" t="s">
        <v>29</v>
      </c>
      <c r="Q17" s="4">
        <v>42895</v>
      </c>
    </row>
    <row r="18" spans="1:17">
      <c r="A18" s="2" t="s">
        <v>4562</v>
      </c>
      <c r="B18" s="2" t="s">
        <v>4571</v>
      </c>
      <c r="C18" s="2" t="s">
        <v>4546</v>
      </c>
      <c r="D18" s="2" t="s">
        <v>4547</v>
      </c>
      <c r="E18" s="2" t="s">
        <v>167</v>
      </c>
      <c r="F18" s="2" t="s">
        <v>4501</v>
      </c>
      <c r="G18" s="2" t="s">
        <v>4546</v>
      </c>
      <c r="J18" s="2" t="s">
        <v>4572</v>
      </c>
      <c r="K18" s="2" t="s">
        <v>25</v>
      </c>
      <c r="L18" s="2" t="s">
        <v>4573</v>
      </c>
      <c r="M18" s="2" t="s">
        <v>4508</v>
      </c>
      <c r="N18" s="2" t="s">
        <v>4574</v>
      </c>
      <c r="O18" s="3">
        <v>5.8810000000000008E-2</v>
      </c>
      <c r="P18" s="5" t="s">
        <v>29</v>
      </c>
      <c r="Q18" s="4">
        <v>42606</v>
      </c>
    </row>
    <row r="19" spans="1:17">
      <c r="A19" s="2" t="s">
        <v>4575</v>
      </c>
      <c r="B19" s="2" t="s">
        <v>4576</v>
      </c>
      <c r="C19" s="2" t="s">
        <v>61</v>
      </c>
      <c r="D19" s="2" t="s">
        <v>4455</v>
      </c>
      <c r="E19" s="2" t="s">
        <v>4577</v>
      </c>
      <c r="F19" s="2" t="s">
        <v>4501</v>
      </c>
      <c r="G19" s="2" t="s">
        <v>61</v>
      </c>
      <c r="H19" s="2" t="s">
        <v>62</v>
      </c>
      <c r="I19" s="2" t="s">
        <v>57</v>
      </c>
      <c r="J19" s="2" t="s">
        <v>4578</v>
      </c>
      <c r="K19" s="2" t="s">
        <v>25</v>
      </c>
      <c r="L19" s="2" t="s">
        <v>4576</v>
      </c>
      <c r="M19" s="2" t="s">
        <v>4508</v>
      </c>
      <c r="N19" s="2" t="s">
        <v>4576</v>
      </c>
      <c r="O19" s="3">
        <v>0.47605000000000003</v>
      </c>
      <c r="P19" s="5" t="s">
        <v>29</v>
      </c>
      <c r="Q19" s="4">
        <v>42424</v>
      </c>
    </row>
    <row r="20" spans="1:17">
      <c r="A20" s="2" t="s">
        <v>4579</v>
      </c>
      <c r="B20" s="2" t="s">
        <v>4580</v>
      </c>
      <c r="C20" s="2" t="s">
        <v>52</v>
      </c>
      <c r="D20" s="2" t="s">
        <v>4455</v>
      </c>
      <c r="E20" s="2" t="s">
        <v>167</v>
      </c>
      <c r="F20" s="2" t="s">
        <v>4501</v>
      </c>
      <c r="G20" s="2" t="s">
        <v>56</v>
      </c>
      <c r="H20" s="2" t="s">
        <v>57</v>
      </c>
      <c r="J20" s="2" t="s">
        <v>4581</v>
      </c>
      <c r="K20" s="1" t="s">
        <v>102</v>
      </c>
      <c r="L20" s="2" t="s">
        <v>4582</v>
      </c>
      <c r="M20" s="1" t="s">
        <v>1485</v>
      </c>
      <c r="N20" s="2" t="s">
        <v>4580</v>
      </c>
      <c r="O20" s="3">
        <v>0.31</v>
      </c>
      <c r="P20" s="1" t="s">
        <v>29</v>
      </c>
      <c r="Q20" s="4">
        <v>41520</v>
      </c>
    </row>
    <row r="21" spans="1:17">
      <c r="A21" s="2" t="s">
        <v>4583</v>
      </c>
      <c r="B21" s="2" t="s">
        <v>4584</v>
      </c>
      <c r="C21" s="2" t="s">
        <v>52</v>
      </c>
      <c r="D21" s="2" t="s">
        <v>4455</v>
      </c>
      <c r="E21" s="2" t="s">
        <v>167</v>
      </c>
      <c r="F21" s="2" t="s">
        <v>4501</v>
      </c>
      <c r="G21" s="2" t="s">
        <v>56</v>
      </c>
      <c r="H21" s="2" t="s">
        <v>57</v>
      </c>
      <c r="J21" s="2" t="s">
        <v>4585</v>
      </c>
      <c r="K21" s="2" t="s">
        <v>25</v>
      </c>
      <c r="L21" s="2" t="s">
        <v>4586</v>
      </c>
      <c r="M21" s="2" t="s">
        <v>4508</v>
      </c>
      <c r="N21" s="2" t="s">
        <v>4584</v>
      </c>
      <c r="O21" s="3">
        <v>2.5000000000000001E-2</v>
      </c>
      <c r="P21" s="5" t="s">
        <v>29</v>
      </c>
      <c r="Q21" s="4">
        <v>41248</v>
      </c>
    </row>
    <row r="22" spans="1:17">
      <c r="A22" s="2" t="s">
        <v>4583</v>
      </c>
      <c r="B22" s="2" t="s">
        <v>4587</v>
      </c>
      <c r="C22" s="2" t="s">
        <v>61</v>
      </c>
      <c r="D22" s="2" t="s">
        <v>4494</v>
      </c>
      <c r="E22" s="2" t="s">
        <v>167</v>
      </c>
      <c r="F22" s="2" t="s">
        <v>4501</v>
      </c>
      <c r="G22" s="2" t="s">
        <v>61</v>
      </c>
      <c r="H22" s="2" t="s">
        <v>62</v>
      </c>
      <c r="I22" s="2" t="s">
        <v>57</v>
      </c>
      <c r="J22" s="2" t="s">
        <v>4588</v>
      </c>
      <c r="K22" s="2" t="s">
        <v>25</v>
      </c>
      <c r="L22" s="2" t="s">
        <v>4589</v>
      </c>
      <c r="M22" s="2" t="s">
        <v>4508</v>
      </c>
      <c r="N22" s="2" t="s">
        <v>4587</v>
      </c>
      <c r="O22" s="3">
        <v>0.04</v>
      </c>
      <c r="P22" s="5" t="s">
        <v>29</v>
      </c>
      <c r="Q22" s="4">
        <v>42919</v>
      </c>
    </row>
    <row r="23" spans="1:17">
      <c r="A23" s="2" t="s">
        <v>4583</v>
      </c>
      <c r="B23" s="2" t="s">
        <v>4590</v>
      </c>
      <c r="C23" s="2" t="s">
        <v>65</v>
      </c>
      <c r="D23" s="2" t="s">
        <v>4363</v>
      </c>
      <c r="E23" s="2" t="s">
        <v>167</v>
      </c>
      <c r="F23" s="1" t="s">
        <v>4501</v>
      </c>
      <c r="G23" s="2" t="s">
        <v>62</v>
      </c>
      <c r="H23" s="2" t="s">
        <v>66</v>
      </c>
      <c r="I23" s="2" t="s">
        <v>57</v>
      </c>
      <c r="J23" s="2" t="s">
        <v>4591</v>
      </c>
      <c r="K23" s="2" t="s">
        <v>25</v>
      </c>
      <c r="L23" s="2" t="s">
        <v>4592</v>
      </c>
      <c r="M23" s="2" t="s">
        <v>4508</v>
      </c>
      <c r="N23" s="2" t="s">
        <v>4590</v>
      </c>
      <c r="O23" s="3">
        <v>0.05</v>
      </c>
      <c r="P23" s="5" t="s">
        <v>29</v>
      </c>
      <c r="Q23" s="4">
        <v>42919</v>
      </c>
    </row>
    <row r="24" spans="1:17">
      <c r="A24" s="2" t="s">
        <v>4593</v>
      </c>
      <c r="B24" s="2" t="s">
        <v>4594</v>
      </c>
      <c r="C24" s="2" t="s">
        <v>61</v>
      </c>
      <c r="D24" s="2" t="s">
        <v>4494</v>
      </c>
      <c r="E24" s="2" t="s">
        <v>4577</v>
      </c>
      <c r="F24" s="2" t="s">
        <v>4501</v>
      </c>
      <c r="G24" s="2" t="s">
        <v>61</v>
      </c>
      <c r="H24" s="2" t="s">
        <v>62</v>
      </c>
      <c r="I24" s="2" t="s">
        <v>57</v>
      </c>
      <c r="J24" s="2" t="s">
        <v>4595</v>
      </c>
      <c r="K24" s="2" t="s">
        <v>102</v>
      </c>
      <c r="L24" s="2" t="s">
        <v>4596</v>
      </c>
      <c r="M24" s="2" t="s">
        <v>4348</v>
      </c>
      <c r="N24" s="2" t="s">
        <v>4594</v>
      </c>
      <c r="O24" s="3">
        <v>0.86</v>
      </c>
      <c r="P24" s="5" t="s">
        <v>29</v>
      </c>
      <c r="Q24" s="4">
        <v>41526</v>
      </c>
    </row>
    <row r="25" spans="1:17">
      <c r="A25" s="2" t="s">
        <v>4597</v>
      </c>
      <c r="B25" s="2" t="s">
        <v>4598</v>
      </c>
      <c r="C25" s="2" t="s">
        <v>61</v>
      </c>
      <c r="D25" s="2" t="s">
        <v>4455</v>
      </c>
      <c r="E25" s="2" t="s">
        <v>167</v>
      </c>
      <c r="F25" s="2" t="s">
        <v>4501</v>
      </c>
      <c r="G25" s="2" t="s">
        <v>61</v>
      </c>
      <c r="H25" s="2" t="s">
        <v>62</v>
      </c>
      <c r="I25" s="2" t="s">
        <v>57</v>
      </c>
      <c r="J25" s="2" t="s">
        <v>4599</v>
      </c>
      <c r="K25" s="2" t="s">
        <v>102</v>
      </c>
      <c r="L25" s="2" t="s">
        <v>4600</v>
      </c>
      <c r="M25" s="2" t="s">
        <v>177</v>
      </c>
      <c r="N25" s="2" t="s">
        <v>4598</v>
      </c>
      <c r="O25" s="3">
        <v>0.13</v>
      </c>
      <c r="P25" s="5" t="s">
        <v>29</v>
      </c>
      <c r="Q25" s="4">
        <v>40938</v>
      </c>
    </row>
    <row r="26" spans="1:17">
      <c r="A26" s="2" t="s">
        <v>4601</v>
      </c>
      <c r="B26" s="2" t="s">
        <v>4602</v>
      </c>
      <c r="C26" s="2" t="s">
        <v>61</v>
      </c>
      <c r="D26" s="2" t="s">
        <v>4603</v>
      </c>
      <c r="E26" s="2" t="s">
        <v>167</v>
      </c>
      <c r="F26" s="2" t="s">
        <v>4501</v>
      </c>
      <c r="G26" s="2" t="s">
        <v>61</v>
      </c>
      <c r="H26" s="2" t="s">
        <v>62</v>
      </c>
      <c r="I26" s="2" t="s">
        <v>57</v>
      </c>
      <c r="J26" s="2" t="s">
        <v>4604</v>
      </c>
      <c r="K26" s="2" t="s">
        <v>25</v>
      </c>
      <c r="L26" s="2" t="s">
        <v>4605</v>
      </c>
      <c r="M26" s="2" t="s">
        <v>4508</v>
      </c>
      <c r="N26" s="2" t="s">
        <v>4602</v>
      </c>
      <c r="O26" s="3">
        <v>0.04</v>
      </c>
      <c r="P26" s="5" t="s">
        <v>29</v>
      </c>
      <c r="Q26" s="4">
        <v>42997</v>
      </c>
    </row>
    <row r="27" spans="1:17">
      <c r="A27" s="2" t="s">
        <v>4606</v>
      </c>
      <c r="B27" s="2" t="s">
        <v>4607</v>
      </c>
      <c r="C27" s="2" t="s">
        <v>52</v>
      </c>
      <c r="D27" s="2" t="s">
        <v>4455</v>
      </c>
      <c r="E27" s="2" t="s">
        <v>74</v>
      </c>
      <c r="F27" s="2" t="s">
        <v>4501</v>
      </c>
      <c r="G27" s="2" t="s">
        <v>56</v>
      </c>
      <c r="H27" s="2" t="s">
        <v>57</v>
      </c>
      <c r="J27" s="2" t="s">
        <v>4608</v>
      </c>
      <c r="K27" s="2" t="s">
        <v>25</v>
      </c>
      <c r="L27" s="2" t="s">
        <v>4609</v>
      </c>
      <c r="M27" s="2" t="s">
        <v>4508</v>
      </c>
      <c r="N27" s="2" t="s">
        <v>4607</v>
      </c>
      <c r="O27" s="3">
        <v>0.04</v>
      </c>
      <c r="P27" s="5" t="s">
        <v>29</v>
      </c>
      <c r="Q27" s="4">
        <v>42894</v>
      </c>
    </row>
    <row r="28" spans="1:17">
      <c r="A28" s="2" t="s">
        <v>4610</v>
      </c>
      <c r="B28" s="2" t="s">
        <v>4611</v>
      </c>
      <c r="C28" s="2" t="s">
        <v>61</v>
      </c>
      <c r="D28" s="2" t="s">
        <v>4494</v>
      </c>
      <c r="E28" s="2" t="s">
        <v>167</v>
      </c>
      <c r="F28" s="2" t="s">
        <v>4501</v>
      </c>
      <c r="G28" s="2" t="s">
        <v>61</v>
      </c>
      <c r="H28" s="2" t="s">
        <v>62</v>
      </c>
      <c r="I28" s="2" t="s">
        <v>57</v>
      </c>
      <c r="J28" s="2" t="s">
        <v>4612</v>
      </c>
      <c r="K28" s="2" t="s">
        <v>25</v>
      </c>
      <c r="L28" s="2" t="s">
        <v>4613</v>
      </c>
      <c r="M28" s="2" t="s">
        <v>4508</v>
      </c>
      <c r="N28" s="2" t="s">
        <v>4611</v>
      </c>
      <c r="O28" s="3">
        <v>0.04</v>
      </c>
      <c r="P28" s="5" t="s">
        <v>29</v>
      </c>
      <c r="Q28" s="4">
        <v>42751</v>
      </c>
    </row>
    <row r="29" spans="1:17">
      <c r="A29" s="2" t="s">
        <v>4610</v>
      </c>
      <c r="B29" s="2" t="s">
        <v>4614</v>
      </c>
      <c r="C29" s="2" t="s">
        <v>65</v>
      </c>
      <c r="D29" s="2" t="s">
        <v>4363</v>
      </c>
      <c r="E29" s="2" t="s">
        <v>167</v>
      </c>
      <c r="F29" s="2" t="s">
        <v>4501</v>
      </c>
      <c r="G29" s="2" t="s">
        <v>62</v>
      </c>
      <c r="H29" s="2" t="s">
        <v>66</v>
      </c>
      <c r="J29" s="2" t="s">
        <v>4615</v>
      </c>
      <c r="K29" s="1" t="s">
        <v>25</v>
      </c>
      <c r="L29" s="2" t="s">
        <v>4616</v>
      </c>
      <c r="M29" s="1" t="s">
        <v>4508</v>
      </c>
      <c r="N29" s="2" t="s">
        <v>4614</v>
      </c>
      <c r="O29" s="3">
        <v>0.05</v>
      </c>
      <c r="P29" s="1" t="s">
        <v>29</v>
      </c>
      <c r="Q29" s="4">
        <v>42884</v>
      </c>
    </row>
    <row r="30" spans="1:17">
      <c r="A30" s="2" t="s">
        <v>4617</v>
      </c>
      <c r="B30" s="2" t="s">
        <v>4618</v>
      </c>
      <c r="C30" s="2" t="s">
        <v>52</v>
      </c>
      <c r="D30" s="2" t="s">
        <v>4455</v>
      </c>
      <c r="E30" s="2" t="s">
        <v>167</v>
      </c>
      <c r="F30" s="2" t="s">
        <v>4501</v>
      </c>
      <c r="G30" s="2" t="s">
        <v>56</v>
      </c>
      <c r="H30" s="2" t="s">
        <v>57</v>
      </c>
      <c r="J30" s="2" t="s">
        <v>4619</v>
      </c>
      <c r="K30" s="2" t="s">
        <v>25</v>
      </c>
      <c r="L30" s="2" t="s">
        <v>4620</v>
      </c>
      <c r="M30" s="2" t="s">
        <v>4508</v>
      </c>
      <c r="N30" s="2" t="s">
        <v>4618</v>
      </c>
      <c r="O30" s="3">
        <v>0.04</v>
      </c>
      <c r="P30" s="5" t="s">
        <v>29</v>
      </c>
      <c r="Q30" s="4">
        <v>43003</v>
      </c>
    </row>
    <row r="31" spans="1:17">
      <c r="A31" s="2" t="s">
        <v>4621</v>
      </c>
      <c r="B31" s="2" t="s">
        <v>4622</v>
      </c>
      <c r="C31" s="2" t="s">
        <v>61</v>
      </c>
      <c r="D31" s="2" t="s">
        <v>4455</v>
      </c>
      <c r="E31" s="2" t="s">
        <v>4577</v>
      </c>
      <c r="F31" s="2" t="s">
        <v>4501</v>
      </c>
      <c r="G31" s="2" t="s">
        <v>61</v>
      </c>
      <c r="H31" s="2" t="s">
        <v>62</v>
      </c>
      <c r="I31" s="2" t="s">
        <v>57</v>
      </c>
      <c r="J31" s="2" t="s">
        <v>4623</v>
      </c>
      <c r="K31" s="2" t="s">
        <v>102</v>
      </c>
      <c r="L31" s="2" t="s">
        <v>4624</v>
      </c>
      <c r="M31" s="2" t="s">
        <v>4625</v>
      </c>
      <c r="N31" s="2" t="s">
        <v>4622</v>
      </c>
      <c r="O31" s="3">
        <v>0.28999999999999998</v>
      </c>
      <c r="P31" s="5" t="s">
        <v>29</v>
      </c>
      <c r="Q31" s="4">
        <v>40622</v>
      </c>
    </row>
    <row r="32" spans="1:17">
      <c r="A32" s="2" t="s">
        <v>4626</v>
      </c>
      <c r="B32" s="2" t="s">
        <v>4627</v>
      </c>
      <c r="C32" s="2" t="s">
        <v>61</v>
      </c>
      <c r="D32" s="2" t="s">
        <v>4494</v>
      </c>
      <c r="E32" s="2" t="s">
        <v>167</v>
      </c>
      <c r="F32" s="2" t="s">
        <v>4501</v>
      </c>
      <c r="G32" s="2" t="s">
        <v>61</v>
      </c>
      <c r="H32" s="2" t="s">
        <v>62</v>
      </c>
      <c r="I32" s="2" t="s">
        <v>57</v>
      </c>
      <c r="J32" s="2" t="s">
        <v>4628</v>
      </c>
      <c r="K32" s="2" t="s">
        <v>25</v>
      </c>
      <c r="L32" s="2" t="s">
        <v>4629</v>
      </c>
      <c r="M32" s="2" t="s">
        <v>4508</v>
      </c>
      <c r="N32" s="2" t="s">
        <v>4627</v>
      </c>
      <c r="O32" s="3">
        <v>3.2899999999999999E-2</v>
      </c>
      <c r="P32" s="5" t="s">
        <v>29</v>
      </c>
      <c r="Q32" s="4">
        <v>42174</v>
      </c>
    </row>
    <row r="33" spans="1:17">
      <c r="A33" s="2" t="s">
        <v>4630</v>
      </c>
      <c r="B33" s="2" t="s">
        <v>4631</v>
      </c>
      <c r="C33" s="2" t="s">
        <v>61</v>
      </c>
      <c r="D33" s="2" t="s">
        <v>4455</v>
      </c>
      <c r="E33" s="2" t="s">
        <v>167</v>
      </c>
      <c r="F33" s="2" t="s">
        <v>4501</v>
      </c>
      <c r="G33" s="2" t="s">
        <v>61</v>
      </c>
      <c r="H33" s="2" t="s">
        <v>62</v>
      </c>
      <c r="I33" s="2" t="s">
        <v>57</v>
      </c>
      <c r="J33" s="2" t="s">
        <v>4632</v>
      </c>
      <c r="K33" s="2" t="s">
        <v>102</v>
      </c>
      <c r="L33" s="2" t="s">
        <v>4633</v>
      </c>
      <c r="M33" s="2" t="s">
        <v>177</v>
      </c>
      <c r="N33" s="2" t="s">
        <v>4631</v>
      </c>
      <c r="O33" s="3">
        <v>0.13</v>
      </c>
      <c r="P33" s="5" t="s">
        <v>29</v>
      </c>
      <c r="Q33" s="4">
        <v>40937</v>
      </c>
    </row>
    <row r="34" spans="1:17">
      <c r="A34" s="2" t="s">
        <v>4634</v>
      </c>
      <c r="B34" s="2" t="s">
        <v>4635</v>
      </c>
      <c r="C34" s="2" t="s">
        <v>52</v>
      </c>
      <c r="D34" s="2" t="s">
        <v>4455</v>
      </c>
      <c r="E34" s="2" t="s">
        <v>167</v>
      </c>
      <c r="F34" s="2" t="s">
        <v>4501</v>
      </c>
      <c r="G34" s="2" t="s">
        <v>56</v>
      </c>
      <c r="H34" s="2" t="s">
        <v>57</v>
      </c>
      <c r="J34" s="2" t="s">
        <v>4636</v>
      </c>
      <c r="K34" s="1" t="s">
        <v>102</v>
      </c>
      <c r="L34" s="2" t="s">
        <v>4637</v>
      </c>
      <c r="M34" s="1" t="s">
        <v>1485</v>
      </c>
      <c r="N34" s="2" t="s">
        <v>4635</v>
      </c>
      <c r="O34" s="3">
        <v>0.03</v>
      </c>
      <c r="P34" s="1" t="s">
        <v>29</v>
      </c>
      <c r="Q34" s="4">
        <v>41520</v>
      </c>
    </row>
    <row r="35" spans="1:17">
      <c r="A35" s="2" t="s">
        <v>4638</v>
      </c>
      <c r="B35" s="2" t="s">
        <v>4639</v>
      </c>
      <c r="C35" s="2" t="s">
        <v>52</v>
      </c>
      <c r="D35" s="2" t="s">
        <v>4455</v>
      </c>
      <c r="E35" s="2" t="s">
        <v>167</v>
      </c>
      <c r="F35" s="2" t="s">
        <v>4501</v>
      </c>
      <c r="G35" s="2" t="s">
        <v>56</v>
      </c>
      <c r="H35" s="2" t="s">
        <v>57</v>
      </c>
      <c r="J35" s="2" t="s">
        <v>4640</v>
      </c>
      <c r="K35" s="1" t="s">
        <v>25</v>
      </c>
      <c r="L35" s="2" t="s">
        <v>4641</v>
      </c>
      <c r="M35" s="1" t="s">
        <v>4508</v>
      </c>
      <c r="N35" s="2" t="s">
        <v>4639</v>
      </c>
      <c r="O35" s="3">
        <v>0.04</v>
      </c>
      <c r="P35" s="1" t="s">
        <v>29</v>
      </c>
      <c r="Q35" s="4">
        <v>42808</v>
      </c>
    </row>
    <row r="36" spans="1:17">
      <c r="A36" s="2" t="s">
        <v>4638</v>
      </c>
      <c r="B36" s="2" t="s">
        <v>4639</v>
      </c>
      <c r="C36" s="2" t="s">
        <v>52</v>
      </c>
      <c r="D36" s="2" t="s">
        <v>4455</v>
      </c>
      <c r="E36" s="2" t="s">
        <v>167</v>
      </c>
      <c r="F36" s="2" t="s">
        <v>4501</v>
      </c>
      <c r="G36" s="2" t="s">
        <v>56</v>
      </c>
      <c r="H36" s="2" t="s">
        <v>57</v>
      </c>
      <c r="J36" s="2" t="s">
        <v>4640</v>
      </c>
      <c r="K36" s="1" t="s">
        <v>25</v>
      </c>
      <c r="L36" s="2" t="s">
        <v>4641</v>
      </c>
      <c r="M36" s="1" t="s">
        <v>4508</v>
      </c>
      <c r="N36" s="2" t="s">
        <v>4639</v>
      </c>
      <c r="O36" s="3">
        <v>0.04</v>
      </c>
      <c r="P36" s="1" t="s">
        <v>29</v>
      </c>
      <c r="Q36" s="4">
        <v>42997</v>
      </c>
    </row>
    <row r="37" spans="1:17">
      <c r="A37" s="2" t="s">
        <v>4642</v>
      </c>
      <c r="B37" s="2" t="s">
        <v>4643</v>
      </c>
      <c r="C37" s="2" t="s">
        <v>61</v>
      </c>
      <c r="D37" s="2" t="s">
        <v>4494</v>
      </c>
      <c r="E37" s="2" t="s">
        <v>167</v>
      </c>
      <c r="F37" s="2" t="s">
        <v>4501</v>
      </c>
      <c r="G37" s="2" t="s">
        <v>61</v>
      </c>
      <c r="H37" s="2" t="s">
        <v>62</v>
      </c>
      <c r="J37" s="2" t="s">
        <v>4644</v>
      </c>
      <c r="K37" s="2" t="s">
        <v>25</v>
      </c>
      <c r="L37" s="2" t="s">
        <v>4645</v>
      </c>
      <c r="M37" s="2" t="s">
        <v>4508</v>
      </c>
      <c r="N37" s="2" t="s">
        <v>4643</v>
      </c>
      <c r="O37" s="3">
        <v>2.9000000000000001E-2</v>
      </c>
      <c r="P37" s="5" t="s">
        <v>29</v>
      </c>
      <c r="Q37" s="4">
        <v>41526</v>
      </c>
    </row>
    <row r="38" spans="1:17">
      <c r="A38" s="2" t="s">
        <v>4642</v>
      </c>
      <c r="B38" s="2" t="s">
        <v>4646</v>
      </c>
      <c r="C38" s="2" t="s">
        <v>65</v>
      </c>
      <c r="D38" s="2" t="s">
        <v>4363</v>
      </c>
      <c r="E38" s="2" t="s">
        <v>167</v>
      </c>
      <c r="F38" s="2" t="s">
        <v>4501</v>
      </c>
      <c r="G38" s="2" t="s">
        <v>62</v>
      </c>
      <c r="H38" s="2" t="s">
        <v>66</v>
      </c>
      <c r="J38" s="2" t="s">
        <v>4647</v>
      </c>
      <c r="K38" s="2" t="s">
        <v>25</v>
      </c>
      <c r="L38" s="2" t="s">
        <v>4648</v>
      </c>
      <c r="M38" s="2" t="s">
        <v>4508</v>
      </c>
      <c r="N38" s="2" t="s">
        <v>4646</v>
      </c>
      <c r="O38" s="3">
        <v>3.5000000000000003E-2</v>
      </c>
      <c r="P38" s="5" t="s">
        <v>29</v>
      </c>
      <c r="Q38" s="4">
        <v>41631</v>
      </c>
    </row>
    <row r="39" spans="1:17">
      <c r="A39" s="2" t="s">
        <v>4642</v>
      </c>
      <c r="B39" s="2" t="s">
        <v>4649</v>
      </c>
      <c r="C39" s="2" t="s">
        <v>4546</v>
      </c>
      <c r="D39" s="2" t="s">
        <v>4547</v>
      </c>
      <c r="E39" s="2" t="s">
        <v>167</v>
      </c>
      <c r="F39" s="2" t="s">
        <v>4501</v>
      </c>
      <c r="G39" s="2" t="s">
        <v>4546</v>
      </c>
      <c r="J39" s="2" t="s">
        <v>4650</v>
      </c>
      <c r="K39" s="2" t="s">
        <v>25</v>
      </c>
      <c r="L39" s="2" t="s">
        <v>4651</v>
      </c>
      <c r="M39" s="2" t="s">
        <v>4508</v>
      </c>
      <c r="N39" s="2" t="s">
        <v>4649</v>
      </c>
      <c r="O39" s="3">
        <v>0.1</v>
      </c>
      <c r="P39" s="5" t="s">
        <v>29</v>
      </c>
      <c r="Q39" s="4">
        <v>42740</v>
      </c>
    </row>
    <row r="40" spans="1:17">
      <c r="A40" s="2" t="s">
        <v>4652</v>
      </c>
      <c r="B40" s="2" t="s">
        <v>4653</v>
      </c>
      <c r="C40" s="2" t="s">
        <v>52</v>
      </c>
      <c r="D40" s="2" t="s">
        <v>4455</v>
      </c>
      <c r="E40" s="2" t="s">
        <v>167</v>
      </c>
      <c r="F40" s="2" t="s">
        <v>4501</v>
      </c>
      <c r="G40" s="2" t="s">
        <v>56</v>
      </c>
      <c r="H40" s="2" t="s">
        <v>57</v>
      </c>
      <c r="J40" s="2" t="s">
        <v>4654</v>
      </c>
      <c r="K40" s="1" t="s">
        <v>25</v>
      </c>
      <c r="L40" s="2" t="s">
        <v>4655</v>
      </c>
      <c r="M40" s="1" t="s">
        <v>4508</v>
      </c>
      <c r="N40" s="2" t="s">
        <v>4653</v>
      </c>
      <c r="O40" s="3">
        <v>2.8040000000000002E-2</v>
      </c>
      <c r="P40" s="1" t="s">
        <v>29</v>
      </c>
      <c r="Q40" s="4">
        <v>42563</v>
      </c>
    </row>
    <row r="41" spans="1:17">
      <c r="A41" s="2" t="s">
        <v>4652</v>
      </c>
      <c r="B41" s="2" t="s">
        <v>4656</v>
      </c>
      <c r="C41" s="2" t="s">
        <v>61</v>
      </c>
      <c r="D41" s="2" t="s">
        <v>4494</v>
      </c>
      <c r="E41" s="2" t="s">
        <v>167</v>
      </c>
      <c r="F41" s="2" t="s">
        <v>4501</v>
      </c>
      <c r="G41" s="2" t="s">
        <v>61</v>
      </c>
      <c r="H41" s="2" t="s">
        <v>62</v>
      </c>
      <c r="I41" s="2" t="s">
        <v>57</v>
      </c>
      <c r="J41" s="2" t="s">
        <v>4657</v>
      </c>
      <c r="K41" s="2" t="s">
        <v>25</v>
      </c>
      <c r="L41" s="2" t="s">
        <v>4658</v>
      </c>
      <c r="M41" s="2" t="s">
        <v>4508</v>
      </c>
      <c r="N41" s="2" t="s">
        <v>4656</v>
      </c>
      <c r="O41" s="3">
        <v>0.04</v>
      </c>
      <c r="P41" s="5" t="s">
        <v>29</v>
      </c>
      <c r="Q41" s="4">
        <v>42895</v>
      </c>
    </row>
    <row r="42" spans="1:17">
      <c r="A42" s="2" t="s">
        <v>4659</v>
      </c>
      <c r="B42" s="2" t="s">
        <v>4660</v>
      </c>
      <c r="C42" s="2" t="s">
        <v>4534</v>
      </c>
      <c r="D42" s="2" t="s">
        <v>4345</v>
      </c>
      <c r="E42" s="2" t="s">
        <v>74</v>
      </c>
      <c r="F42" s="2" t="s">
        <v>4501</v>
      </c>
      <c r="G42" s="2" t="s">
        <v>4534</v>
      </c>
      <c r="J42" s="2" t="s">
        <v>4661</v>
      </c>
      <c r="K42" s="2" t="s">
        <v>25</v>
      </c>
      <c r="L42" s="2" t="s">
        <v>4662</v>
      </c>
      <c r="M42" s="2" t="s">
        <v>4508</v>
      </c>
      <c r="N42" s="2" t="s">
        <v>4660</v>
      </c>
      <c r="O42" s="3">
        <v>0.27</v>
      </c>
      <c r="P42" s="5" t="s">
        <v>29</v>
      </c>
      <c r="Q42" s="4">
        <v>42751</v>
      </c>
    </row>
    <row r="43" spans="1:17">
      <c r="A43" s="2" t="s">
        <v>4663</v>
      </c>
      <c r="B43" s="2" t="s">
        <v>4664</v>
      </c>
      <c r="C43" s="2" t="s">
        <v>52</v>
      </c>
      <c r="D43" s="2" t="s">
        <v>4455</v>
      </c>
      <c r="E43" s="2" t="s">
        <v>167</v>
      </c>
      <c r="F43" s="2" t="s">
        <v>4501</v>
      </c>
      <c r="G43" s="2" t="s">
        <v>56</v>
      </c>
      <c r="H43" s="2" t="s">
        <v>57</v>
      </c>
      <c r="J43" s="2" t="s">
        <v>4665</v>
      </c>
      <c r="K43" s="2" t="s">
        <v>25</v>
      </c>
      <c r="L43" s="2" t="s">
        <v>4666</v>
      </c>
      <c r="M43" s="2" t="s">
        <v>4508</v>
      </c>
      <c r="N43" s="2" t="s">
        <v>4664</v>
      </c>
      <c r="O43" s="3">
        <v>4.8100000000000004E-2</v>
      </c>
      <c r="P43" s="5" t="s">
        <v>29</v>
      </c>
      <c r="Q43" s="4">
        <v>41631</v>
      </c>
    </row>
    <row r="44" spans="1:17">
      <c r="A44" s="2" t="s">
        <v>4667</v>
      </c>
      <c r="B44" s="2" t="s">
        <v>4668</v>
      </c>
      <c r="C44" s="2" t="s">
        <v>52</v>
      </c>
      <c r="D44" s="2" t="s">
        <v>4455</v>
      </c>
      <c r="E44" s="2" t="s">
        <v>167</v>
      </c>
      <c r="F44" s="2" t="s">
        <v>4501</v>
      </c>
      <c r="G44" s="2" t="s">
        <v>56</v>
      </c>
      <c r="H44" s="2" t="s">
        <v>57</v>
      </c>
      <c r="J44" s="2" t="s">
        <v>4669</v>
      </c>
      <c r="K44" s="2" t="s">
        <v>25</v>
      </c>
      <c r="L44" s="2" t="s">
        <v>4670</v>
      </c>
      <c r="M44" s="2" t="s">
        <v>4508</v>
      </c>
      <c r="N44" s="2" t="s">
        <v>4668</v>
      </c>
      <c r="O44" s="3">
        <v>3.1E-2</v>
      </c>
      <c r="P44" s="5" t="s">
        <v>29</v>
      </c>
      <c r="Q44" s="4">
        <v>41248</v>
      </c>
    </row>
    <row r="45" spans="1:17">
      <c r="A45" s="2" t="s">
        <v>4667</v>
      </c>
      <c r="B45" s="2" t="s">
        <v>4671</v>
      </c>
      <c r="C45" s="2" t="s">
        <v>61</v>
      </c>
      <c r="D45" s="2" t="s">
        <v>4494</v>
      </c>
      <c r="E45" s="2" t="s">
        <v>167</v>
      </c>
      <c r="F45" s="2" t="s">
        <v>4501</v>
      </c>
      <c r="G45" s="2" t="s">
        <v>61</v>
      </c>
      <c r="H45" s="2" t="s">
        <v>62</v>
      </c>
      <c r="I45" s="2" t="s">
        <v>57</v>
      </c>
      <c r="J45" s="2" t="s">
        <v>4672</v>
      </c>
      <c r="K45" s="2" t="s">
        <v>25</v>
      </c>
      <c r="L45" s="2" t="s">
        <v>4673</v>
      </c>
      <c r="M45" s="2" t="s">
        <v>4508</v>
      </c>
      <c r="N45" s="2" t="s">
        <v>4671</v>
      </c>
      <c r="O45" s="3">
        <v>2.9000000000000001E-2</v>
      </c>
      <c r="P45" s="5" t="s">
        <v>29</v>
      </c>
      <c r="Q45" s="4">
        <v>41443</v>
      </c>
    </row>
    <row r="46" spans="1:17">
      <c r="A46" s="2" t="s">
        <v>4674</v>
      </c>
      <c r="B46" s="2" t="s">
        <v>4675</v>
      </c>
      <c r="C46" s="2" t="s">
        <v>4546</v>
      </c>
      <c r="D46" s="2" t="s">
        <v>4547</v>
      </c>
      <c r="E46" s="2" t="s">
        <v>167</v>
      </c>
      <c r="F46" s="2" t="s">
        <v>4501</v>
      </c>
      <c r="G46" s="2" t="s">
        <v>4546</v>
      </c>
      <c r="J46" s="2" t="s">
        <v>4676</v>
      </c>
      <c r="K46" s="2" t="s">
        <v>25</v>
      </c>
      <c r="L46" s="2" t="s">
        <v>4677</v>
      </c>
      <c r="M46" s="2"/>
      <c r="N46" s="2"/>
      <c r="O46" s="3">
        <v>5.9000000000000004E-2</v>
      </c>
      <c r="P46" s="5" t="s">
        <v>29</v>
      </c>
      <c r="Q46" s="4">
        <v>41559</v>
      </c>
    </row>
    <row r="47" spans="1:17">
      <c r="A47" s="2" t="s">
        <v>4678</v>
      </c>
      <c r="B47" s="2" t="s">
        <v>4679</v>
      </c>
      <c r="C47" s="2" t="s">
        <v>61</v>
      </c>
      <c r="D47" s="2" t="s">
        <v>4494</v>
      </c>
      <c r="E47" s="2" t="s">
        <v>167</v>
      </c>
      <c r="F47" s="2" t="s">
        <v>4501</v>
      </c>
      <c r="G47" s="2" t="s">
        <v>61</v>
      </c>
      <c r="H47" s="2" t="s">
        <v>62</v>
      </c>
      <c r="I47" s="2" t="s">
        <v>57</v>
      </c>
      <c r="J47" s="2" t="s">
        <v>4680</v>
      </c>
      <c r="K47" s="1" t="s">
        <v>25</v>
      </c>
      <c r="L47" s="2" t="s">
        <v>4679</v>
      </c>
      <c r="M47" s="1" t="s">
        <v>1485</v>
      </c>
      <c r="N47" s="2" t="s">
        <v>4679</v>
      </c>
      <c r="O47" s="3">
        <v>3.2000000000000001E-2</v>
      </c>
      <c r="P47" s="1" t="s">
        <v>29</v>
      </c>
      <c r="Q47" s="4">
        <v>42031</v>
      </c>
    </row>
    <row r="48" spans="1:17">
      <c r="A48" s="2" t="s">
        <v>4681</v>
      </c>
      <c r="B48" s="2" t="s">
        <v>4682</v>
      </c>
      <c r="C48" s="2" t="s">
        <v>61</v>
      </c>
      <c r="D48" s="2" t="s">
        <v>4494</v>
      </c>
      <c r="E48" s="2" t="s">
        <v>167</v>
      </c>
      <c r="F48" s="2" t="s">
        <v>4501</v>
      </c>
      <c r="G48" s="2" t="s">
        <v>61</v>
      </c>
      <c r="H48" s="2" t="s">
        <v>62</v>
      </c>
      <c r="I48" s="2" t="s">
        <v>57</v>
      </c>
      <c r="J48" s="2" t="s">
        <v>4683</v>
      </c>
      <c r="K48" s="2" t="s">
        <v>25</v>
      </c>
      <c r="L48" s="2" t="s">
        <v>4684</v>
      </c>
      <c r="M48" s="2" t="s">
        <v>4508</v>
      </c>
      <c r="N48" s="2" t="s">
        <v>4685</v>
      </c>
      <c r="O48" s="3">
        <v>0.04</v>
      </c>
      <c r="P48" s="5" t="s">
        <v>29</v>
      </c>
      <c r="Q48" s="4">
        <v>42919</v>
      </c>
    </row>
    <row r="49" spans="1:17">
      <c r="A49" s="2" t="s">
        <v>4686</v>
      </c>
      <c r="B49" s="2" t="s">
        <v>4687</v>
      </c>
      <c r="C49" s="2" t="s">
        <v>52</v>
      </c>
      <c r="D49" s="2" t="s">
        <v>4455</v>
      </c>
      <c r="E49" s="2" t="s">
        <v>167</v>
      </c>
      <c r="F49" s="2" t="s">
        <v>4501</v>
      </c>
      <c r="G49" s="2" t="s">
        <v>56</v>
      </c>
      <c r="H49" s="2" t="s">
        <v>57</v>
      </c>
      <c r="J49" s="2" t="s">
        <v>4688</v>
      </c>
      <c r="K49" s="2" t="s">
        <v>25</v>
      </c>
      <c r="L49" s="2" t="s">
        <v>4689</v>
      </c>
      <c r="M49" s="2" t="s">
        <v>4508</v>
      </c>
      <c r="N49" s="2" t="s">
        <v>4687</v>
      </c>
      <c r="O49" s="3">
        <v>2.7E-2</v>
      </c>
      <c r="P49" s="5" t="s">
        <v>29</v>
      </c>
      <c r="Q49" s="4">
        <v>42606</v>
      </c>
    </row>
    <row r="50" spans="1:17">
      <c r="A50" s="2" t="s">
        <v>4686</v>
      </c>
      <c r="B50" s="2" t="s">
        <v>4690</v>
      </c>
      <c r="C50" s="2" t="s">
        <v>61</v>
      </c>
      <c r="D50" s="2" t="s">
        <v>4494</v>
      </c>
      <c r="E50" s="2" t="s">
        <v>167</v>
      </c>
      <c r="F50" s="2" t="s">
        <v>4501</v>
      </c>
      <c r="G50" s="2" t="s">
        <v>61</v>
      </c>
      <c r="H50" s="2" t="s">
        <v>62</v>
      </c>
      <c r="I50" s="2" t="s">
        <v>57</v>
      </c>
      <c r="J50" s="2" t="s">
        <v>4691</v>
      </c>
      <c r="K50" s="2" t="s">
        <v>25</v>
      </c>
      <c r="L50" s="2" t="s">
        <v>4692</v>
      </c>
      <c r="M50" s="2" t="s">
        <v>4508</v>
      </c>
      <c r="N50" s="2" t="s">
        <v>4690</v>
      </c>
      <c r="O50" s="3">
        <v>2.9000000000000001E-2</v>
      </c>
      <c r="P50" s="5" t="s">
        <v>29</v>
      </c>
      <c r="Q50" s="4">
        <v>41911</v>
      </c>
    </row>
    <row r="51" spans="1:17">
      <c r="A51" s="2" t="s">
        <v>4693</v>
      </c>
      <c r="B51" s="2" t="s">
        <v>4694</v>
      </c>
      <c r="C51" s="2" t="s">
        <v>61</v>
      </c>
      <c r="D51" s="2" t="s">
        <v>4494</v>
      </c>
      <c r="E51" s="2" t="s">
        <v>167</v>
      </c>
      <c r="F51" s="2" t="s">
        <v>4501</v>
      </c>
      <c r="G51" s="2" t="s">
        <v>61</v>
      </c>
      <c r="H51" s="2" t="s">
        <v>62</v>
      </c>
      <c r="I51" s="2" t="s">
        <v>57</v>
      </c>
      <c r="J51" s="2" t="s">
        <v>4695</v>
      </c>
      <c r="K51" s="1" t="s">
        <v>25</v>
      </c>
      <c r="L51" s="2" t="s">
        <v>4694</v>
      </c>
      <c r="M51" s="1" t="s">
        <v>1485</v>
      </c>
      <c r="N51" s="1" t="s">
        <v>4694</v>
      </c>
      <c r="O51" s="3">
        <v>0.06</v>
      </c>
      <c r="P51" s="1" t="s">
        <v>29</v>
      </c>
      <c r="Q51" s="4">
        <v>42919</v>
      </c>
    </row>
    <row r="52" spans="1:17">
      <c r="A52" s="2" t="s">
        <v>4693</v>
      </c>
      <c r="B52" s="2" t="s">
        <v>4696</v>
      </c>
      <c r="C52" s="2" t="s">
        <v>4546</v>
      </c>
      <c r="D52" s="2" t="s">
        <v>4547</v>
      </c>
      <c r="E52" s="2" t="s">
        <v>167</v>
      </c>
      <c r="F52" s="2" t="s">
        <v>4501</v>
      </c>
      <c r="G52" s="2" t="s">
        <v>4546</v>
      </c>
      <c r="J52" s="2" t="s">
        <v>4697</v>
      </c>
      <c r="K52" s="2" t="s">
        <v>102</v>
      </c>
      <c r="L52" s="2" t="s">
        <v>4698</v>
      </c>
      <c r="M52" s="2" t="s">
        <v>1485</v>
      </c>
      <c r="N52" s="2" t="s">
        <v>4696</v>
      </c>
      <c r="O52" s="3">
        <v>0.24</v>
      </c>
      <c r="P52" s="5" t="s">
        <v>29</v>
      </c>
      <c r="Q52" s="4">
        <v>41548</v>
      </c>
    </row>
    <row r="53" spans="1:17">
      <c r="A53" s="2" t="s">
        <v>4336</v>
      </c>
      <c r="B53" s="2" t="s">
        <v>4699</v>
      </c>
      <c r="C53" s="2" t="s">
        <v>52</v>
      </c>
      <c r="D53" s="2" t="s">
        <v>4455</v>
      </c>
      <c r="E53" s="2" t="s">
        <v>167</v>
      </c>
      <c r="F53" s="2" t="s">
        <v>4501</v>
      </c>
      <c r="G53" s="2" t="s">
        <v>56</v>
      </c>
      <c r="H53" s="2" t="s">
        <v>57</v>
      </c>
      <c r="J53" s="2" t="s">
        <v>4700</v>
      </c>
      <c r="K53" s="2" t="s">
        <v>25</v>
      </c>
      <c r="L53" s="2" t="s">
        <v>4701</v>
      </c>
      <c r="M53" s="2" t="s">
        <v>4508</v>
      </c>
      <c r="N53" s="2" t="s">
        <v>4699</v>
      </c>
      <c r="O53" s="3">
        <v>2.511E-2</v>
      </c>
      <c r="P53" s="5" t="s">
        <v>29</v>
      </c>
      <c r="Q53" s="4">
        <v>42411</v>
      </c>
    </row>
    <row r="54" spans="1:17">
      <c r="A54" s="2" t="s">
        <v>4336</v>
      </c>
      <c r="B54" s="2" t="s">
        <v>4702</v>
      </c>
      <c r="C54" s="2" t="s">
        <v>61</v>
      </c>
      <c r="D54" s="2" t="s">
        <v>4494</v>
      </c>
      <c r="E54" s="2" t="s">
        <v>167</v>
      </c>
      <c r="F54" s="2" t="s">
        <v>4501</v>
      </c>
      <c r="G54" s="2" t="s">
        <v>61</v>
      </c>
      <c r="H54" s="2" t="s">
        <v>62</v>
      </c>
      <c r="I54" s="2" t="s">
        <v>57</v>
      </c>
      <c r="J54" s="2" t="s">
        <v>4703</v>
      </c>
      <c r="K54" s="2" t="s">
        <v>25</v>
      </c>
      <c r="L54" s="2" t="s">
        <v>4704</v>
      </c>
      <c r="M54" s="2" t="s">
        <v>4508</v>
      </c>
      <c r="N54" s="2" t="s">
        <v>4702</v>
      </c>
      <c r="O54" s="3">
        <v>0.04</v>
      </c>
      <c r="P54" s="5" t="s">
        <v>29</v>
      </c>
      <c r="Q54" s="4">
        <v>42895</v>
      </c>
    </row>
    <row r="55" spans="1:17">
      <c r="A55" s="2" t="s">
        <v>4336</v>
      </c>
      <c r="B55" s="2" t="s">
        <v>4705</v>
      </c>
      <c r="C55" s="2" t="s">
        <v>4546</v>
      </c>
      <c r="D55" s="2" t="s">
        <v>4547</v>
      </c>
      <c r="E55" s="2" t="s">
        <v>167</v>
      </c>
      <c r="F55" s="2" t="s">
        <v>4501</v>
      </c>
      <c r="G55" s="2" t="s">
        <v>4546</v>
      </c>
      <c r="H55" s="2" t="s">
        <v>4706</v>
      </c>
      <c r="I55" s="2" t="s">
        <v>4548</v>
      </c>
      <c r="J55" s="2" t="s">
        <v>4707</v>
      </c>
      <c r="K55" s="2" t="s">
        <v>25</v>
      </c>
      <c r="L55" s="2" t="s">
        <v>4708</v>
      </c>
      <c r="M55" s="2" t="s">
        <v>4508</v>
      </c>
      <c r="N55" s="2" t="s">
        <v>4705</v>
      </c>
      <c r="O55" s="3">
        <v>5.9000000000000004E-2</v>
      </c>
      <c r="P55" s="5" t="s">
        <v>29</v>
      </c>
      <c r="Q55" s="4">
        <v>40607</v>
      </c>
    </row>
    <row r="56" spans="1:17">
      <c r="A56" s="2" t="s">
        <v>4709</v>
      </c>
      <c r="B56" s="2" t="s">
        <v>4710</v>
      </c>
      <c r="C56" s="2" t="s">
        <v>61</v>
      </c>
      <c r="D56" s="2" t="s">
        <v>4494</v>
      </c>
      <c r="E56" s="2" t="s">
        <v>167</v>
      </c>
      <c r="F56" s="2" t="s">
        <v>4501</v>
      </c>
      <c r="G56" s="2" t="s">
        <v>61</v>
      </c>
      <c r="H56" s="2" t="s">
        <v>62</v>
      </c>
      <c r="I56" s="2" t="s">
        <v>57</v>
      </c>
      <c r="J56" s="2" t="s">
        <v>4711</v>
      </c>
      <c r="K56" s="2" t="s">
        <v>25</v>
      </c>
      <c r="L56" s="2" t="s">
        <v>4712</v>
      </c>
      <c r="M56" s="2" t="s">
        <v>4508</v>
      </c>
      <c r="N56" s="2" t="s">
        <v>4710</v>
      </c>
      <c r="O56" s="3">
        <v>0.04</v>
      </c>
      <c r="P56" s="5" t="s">
        <v>29</v>
      </c>
      <c r="Q56" s="4">
        <v>42894</v>
      </c>
    </row>
    <row r="57" spans="1:17">
      <c r="A57" s="2" t="s">
        <v>4713</v>
      </c>
      <c r="B57" s="2" t="s">
        <v>4714</v>
      </c>
      <c r="C57" s="2" t="s">
        <v>52</v>
      </c>
      <c r="D57" s="2" t="s">
        <v>4455</v>
      </c>
      <c r="E57" s="2" t="s">
        <v>167</v>
      </c>
      <c r="F57" s="2" t="s">
        <v>4501</v>
      </c>
      <c r="G57" s="2" t="s">
        <v>56</v>
      </c>
      <c r="H57" s="2" t="s">
        <v>57</v>
      </c>
      <c r="J57" s="2" t="s">
        <v>4715</v>
      </c>
      <c r="K57" s="2" t="s">
        <v>25</v>
      </c>
      <c r="L57" s="2" t="s">
        <v>4716</v>
      </c>
      <c r="M57" s="2" t="s">
        <v>4508</v>
      </c>
      <c r="N57" s="2" t="s">
        <v>4714</v>
      </c>
      <c r="O57" s="3">
        <v>0.04</v>
      </c>
      <c r="P57" s="5" t="s">
        <v>29</v>
      </c>
      <c r="Q57" s="4">
        <v>42811</v>
      </c>
    </row>
    <row r="58" spans="1:17">
      <c r="A58" s="2" t="s">
        <v>4713</v>
      </c>
      <c r="B58" s="2" t="s">
        <v>4717</v>
      </c>
      <c r="C58" s="2" t="s">
        <v>61</v>
      </c>
      <c r="D58" s="2" t="s">
        <v>4494</v>
      </c>
      <c r="E58" s="2" t="s">
        <v>167</v>
      </c>
      <c r="F58" s="2" t="s">
        <v>4501</v>
      </c>
      <c r="G58" s="2" t="s">
        <v>61</v>
      </c>
      <c r="H58" s="2" t="s">
        <v>62</v>
      </c>
      <c r="I58" s="2" t="s">
        <v>57</v>
      </c>
      <c r="J58" s="2" t="s">
        <v>4718</v>
      </c>
      <c r="K58" s="2" t="s">
        <v>25</v>
      </c>
      <c r="L58" s="2" t="s">
        <v>4719</v>
      </c>
      <c r="M58" s="2" t="s">
        <v>4508</v>
      </c>
      <c r="N58" s="2" t="s">
        <v>4717</v>
      </c>
      <c r="O58" s="3">
        <v>3.5780000000000006E-2</v>
      </c>
      <c r="P58" s="5" t="s">
        <v>29</v>
      </c>
      <c r="Q58" s="4">
        <v>42328</v>
      </c>
    </row>
    <row r="59" spans="1:17">
      <c r="A59" s="2" t="s">
        <v>4720</v>
      </c>
      <c r="B59" s="2" t="s">
        <v>4721</v>
      </c>
      <c r="C59" s="2" t="s">
        <v>61</v>
      </c>
      <c r="D59" s="2" t="s">
        <v>4494</v>
      </c>
      <c r="E59" s="2" t="s">
        <v>167</v>
      </c>
      <c r="F59" s="2" t="s">
        <v>4501</v>
      </c>
      <c r="G59" s="2" t="s">
        <v>61</v>
      </c>
      <c r="H59" s="2" t="s">
        <v>62</v>
      </c>
      <c r="I59" s="2" t="s">
        <v>57</v>
      </c>
      <c r="J59" s="2" t="s">
        <v>4722</v>
      </c>
      <c r="K59" s="2" t="s">
        <v>102</v>
      </c>
      <c r="L59" s="2" t="s">
        <v>4723</v>
      </c>
      <c r="M59" s="2" t="s">
        <v>177</v>
      </c>
      <c r="N59" s="2" t="s">
        <v>4721</v>
      </c>
      <c r="O59" s="3">
        <v>0.13</v>
      </c>
      <c r="P59" s="5" t="s">
        <v>29</v>
      </c>
      <c r="Q59" s="4">
        <v>41216</v>
      </c>
    </row>
    <row r="60" spans="1:17">
      <c r="A60" s="2" t="s">
        <v>4720</v>
      </c>
      <c r="B60" s="2" t="s">
        <v>4724</v>
      </c>
      <c r="C60" s="2" t="s">
        <v>65</v>
      </c>
      <c r="D60" s="2" t="s">
        <v>4363</v>
      </c>
      <c r="E60" s="2" t="s">
        <v>167</v>
      </c>
      <c r="F60" s="2" t="s">
        <v>4501</v>
      </c>
      <c r="G60" s="2" t="s">
        <v>62</v>
      </c>
      <c r="H60" s="2" t="s">
        <v>66</v>
      </c>
      <c r="J60" s="2" t="s">
        <v>4725</v>
      </c>
      <c r="K60" s="2" t="s">
        <v>25</v>
      </c>
      <c r="L60" s="2" t="s">
        <v>4726</v>
      </c>
      <c r="M60" s="2" t="s">
        <v>4508</v>
      </c>
      <c r="N60" s="2" t="s">
        <v>4724</v>
      </c>
      <c r="O60" s="3">
        <v>3.5000000000000003E-2</v>
      </c>
      <c r="P60" s="5" t="s">
        <v>29</v>
      </c>
      <c r="Q60" s="4">
        <v>41631</v>
      </c>
    </row>
    <row r="61" spans="1:17">
      <c r="A61" s="2" t="s">
        <v>4727</v>
      </c>
      <c r="B61" s="2" t="s">
        <v>4728</v>
      </c>
      <c r="C61" s="2" t="s">
        <v>61</v>
      </c>
      <c r="D61" s="2" t="s">
        <v>4494</v>
      </c>
      <c r="E61" s="2" t="s">
        <v>167</v>
      </c>
      <c r="F61" s="2" t="s">
        <v>4501</v>
      </c>
      <c r="G61" s="2" t="s">
        <v>61</v>
      </c>
      <c r="H61" s="2" t="s">
        <v>62</v>
      </c>
      <c r="I61" s="2" t="s">
        <v>57</v>
      </c>
      <c r="J61" s="2" t="s">
        <v>4729</v>
      </c>
      <c r="K61" s="2" t="s">
        <v>25</v>
      </c>
      <c r="L61" s="2" t="s">
        <v>4730</v>
      </c>
      <c r="M61" s="2" t="s">
        <v>4508</v>
      </c>
      <c r="N61" s="2" t="s">
        <v>4728</v>
      </c>
      <c r="O61" s="3">
        <v>0.04</v>
      </c>
      <c r="P61" s="5" t="s">
        <v>29</v>
      </c>
      <c r="Q61" s="4">
        <v>42919</v>
      </c>
    </row>
    <row r="62" spans="1:17">
      <c r="A62" s="2" t="s">
        <v>4731</v>
      </c>
      <c r="B62" s="2" t="s">
        <v>4732</v>
      </c>
      <c r="C62" s="2" t="s">
        <v>61</v>
      </c>
      <c r="D62" s="2" t="s">
        <v>4494</v>
      </c>
      <c r="E62" s="2" t="s">
        <v>167</v>
      </c>
      <c r="F62" s="1" t="s">
        <v>4501</v>
      </c>
      <c r="G62" s="2" t="s">
        <v>61</v>
      </c>
      <c r="H62" s="2" t="s">
        <v>62</v>
      </c>
      <c r="I62" s="2" t="s">
        <v>57</v>
      </c>
      <c r="J62" s="2" t="s">
        <v>4733</v>
      </c>
      <c r="K62" s="1" t="s">
        <v>25</v>
      </c>
      <c r="L62" s="2" t="s">
        <v>4732</v>
      </c>
      <c r="M62" s="1" t="s">
        <v>1485</v>
      </c>
      <c r="N62" s="2" t="s">
        <v>4732</v>
      </c>
      <c r="O62" s="3">
        <v>3.2000000000000001E-2</v>
      </c>
      <c r="P62" s="5" t="s">
        <v>29</v>
      </c>
      <c r="Q62" s="4">
        <v>41806</v>
      </c>
    </row>
    <row r="63" spans="1:17">
      <c r="A63" s="2" t="s">
        <v>4731</v>
      </c>
      <c r="B63" s="2" t="s">
        <v>4734</v>
      </c>
      <c r="C63" s="2" t="s">
        <v>61</v>
      </c>
      <c r="D63" s="2" t="s">
        <v>4455</v>
      </c>
      <c r="E63" s="2" t="s">
        <v>167</v>
      </c>
      <c r="F63" s="1" t="s">
        <v>4501</v>
      </c>
      <c r="G63" s="2" t="s">
        <v>61</v>
      </c>
      <c r="H63" s="2" t="s">
        <v>62</v>
      </c>
      <c r="I63" s="2" t="s">
        <v>57</v>
      </c>
      <c r="J63" s="2" t="s">
        <v>4733</v>
      </c>
      <c r="K63" s="2" t="s">
        <v>102</v>
      </c>
      <c r="L63" s="2" t="s">
        <v>4735</v>
      </c>
      <c r="M63" s="2" t="s">
        <v>177</v>
      </c>
      <c r="N63" s="2" t="s">
        <v>4734</v>
      </c>
      <c r="O63" s="3">
        <v>0.14000000000000001</v>
      </c>
      <c r="P63" s="5" t="s">
        <v>29</v>
      </c>
      <c r="Q63" s="4">
        <v>41606</v>
      </c>
    </row>
    <row r="64" spans="1:17">
      <c r="A64" s="2" t="s">
        <v>4736</v>
      </c>
      <c r="B64" s="2" t="s">
        <v>4737</v>
      </c>
      <c r="C64" s="2" t="s">
        <v>52</v>
      </c>
      <c r="D64" s="2" t="s">
        <v>4455</v>
      </c>
      <c r="E64" s="2" t="s">
        <v>167</v>
      </c>
      <c r="F64" s="2" t="s">
        <v>4501</v>
      </c>
      <c r="G64" s="2" t="s">
        <v>56</v>
      </c>
      <c r="H64" s="2" t="s">
        <v>57</v>
      </c>
      <c r="J64" s="2" t="s">
        <v>4738</v>
      </c>
      <c r="K64" s="1" t="s">
        <v>25</v>
      </c>
      <c r="L64" s="2" t="s">
        <v>4739</v>
      </c>
      <c r="M64" s="1" t="s">
        <v>4508</v>
      </c>
      <c r="N64" s="2" t="s">
        <v>4740</v>
      </c>
      <c r="O64" s="3">
        <v>3.1E-2</v>
      </c>
      <c r="P64" s="1" t="s">
        <v>29</v>
      </c>
      <c r="Q64" s="4">
        <v>41197</v>
      </c>
    </row>
    <row r="65" spans="1:17">
      <c r="A65" s="2" t="s">
        <v>4736</v>
      </c>
      <c r="B65" s="2" t="s">
        <v>4741</v>
      </c>
      <c r="C65" s="2" t="s">
        <v>61</v>
      </c>
      <c r="D65" s="2" t="s">
        <v>4494</v>
      </c>
      <c r="E65" s="2" t="s">
        <v>167</v>
      </c>
      <c r="F65" s="2" t="s">
        <v>4501</v>
      </c>
      <c r="G65" s="2" t="s">
        <v>61</v>
      </c>
      <c r="H65" s="2" t="s">
        <v>62</v>
      </c>
      <c r="I65" s="2" t="s">
        <v>57</v>
      </c>
      <c r="J65" s="2" t="s">
        <v>4742</v>
      </c>
      <c r="K65" s="2" t="s">
        <v>25</v>
      </c>
      <c r="L65" s="2" t="s">
        <v>4743</v>
      </c>
      <c r="M65" s="2" t="s">
        <v>4508</v>
      </c>
      <c r="N65" s="2" t="s">
        <v>4741</v>
      </c>
      <c r="O65" s="3">
        <v>3.4430000000000002E-2</v>
      </c>
      <c r="P65" s="5" t="s">
        <v>29</v>
      </c>
      <c r="Q65" s="4">
        <v>42593</v>
      </c>
    </row>
    <row r="66" spans="1:17">
      <c r="A66" s="2" t="s">
        <v>4736</v>
      </c>
      <c r="B66" s="2" t="s">
        <v>4744</v>
      </c>
      <c r="C66" s="2" t="s">
        <v>65</v>
      </c>
      <c r="D66" s="2" t="s">
        <v>4363</v>
      </c>
      <c r="E66" s="2" t="s">
        <v>167</v>
      </c>
      <c r="F66" s="2" t="s">
        <v>4501</v>
      </c>
      <c r="G66" s="2" t="s">
        <v>62</v>
      </c>
      <c r="H66" s="2" t="s">
        <v>66</v>
      </c>
      <c r="J66" s="2" t="s">
        <v>4745</v>
      </c>
      <c r="K66" s="1" t="s">
        <v>25</v>
      </c>
      <c r="L66" s="2" t="s">
        <v>4746</v>
      </c>
      <c r="M66" s="1" t="s">
        <v>4508</v>
      </c>
      <c r="N66" s="1" t="s">
        <v>4744</v>
      </c>
      <c r="O66" s="3">
        <v>3.5000000000000003E-2</v>
      </c>
      <c r="P66" s="5" t="s">
        <v>29</v>
      </c>
      <c r="Q66" s="4">
        <v>41631</v>
      </c>
    </row>
    <row r="67" spans="1:17">
      <c r="A67" s="2" t="s">
        <v>4747</v>
      </c>
      <c r="B67" s="2" t="s">
        <v>4748</v>
      </c>
      <c r="C67" s="2" t="s">
        <v>52</v>
      </c>
      <c r="D67" s="2" t="s">
        <v>4455</v>
      </c>
      <c r="E67" s="2" t="s">
        <v>167</v>
      </c>
      <c r="F67" s="2" t="s">
        <v>4501</v>
      </c>
      <c r="G67" s="2" t="s">
        <v>56</v>
      </c>
      <c r="H67" s="2" t="s">
        <v>57</v>
      </c>
      <c r="J67" s="2" t="s">
        <v>4749</v>
      </c>
      <c r="K67" s="2" t="s">
        <v>25</v>
      </c>
      <c r="L67" s="2" t="s">
        <v>4750</v>
      </c>
      <c r="M67" s="1" t="s">
        <v>4508</v>
      </c>
      <c r="N67" s="2" t="s">
        <v>4748</v>
      </c>
      <c r="O67" s="3">
        <v>2.5000000000000001E-2</v>
      </c>
      <c r="P67" s="1" t="s">
        <v>29</v>
      </c>
      <c r="Q67" s="4">
        <v>41166</v>
      </c>
    </row>
    <row r="68" spans="1:17">
      <c r="A68" s="2" t="s">
        <v>4747</v>
      </c>
      <c r="B68" s="2" t="s">
        <v>4751</v>
      </c>
      <c r="C68" s="2" t="s">
        <v>61</v>
      </c>
      <c r="D68" s="2" t="s">
        <v>4494</v>
      </c>
      <c r="E68" s="2" t="s">
        <v>167</v>
      </c>
      <c r="F68" s="2" t="s">
        <v>4501</v>
      </c>
      <c r="G68" s="2" t="s">
        <v>61</v>
      </c>
      <c r="H68" s="2" t="s">
        <v>62</v>
      </c>
      <c r="I68" s="2" t="s">
        <v>57</v>
      </c>
      <c r="J68" s="2" t="s">
        <v>4752</v>
      </c>
      <c r="K68" s="2" t="s">
        <v>25</v>
      </c>
      <c r="L68" s="2" t="s">
        <v>4753</v>
      </c>
      <c r="M68" s="2" t="s">
        <v>4508</v>
      </c>
      <c r="N68" s="2" t="s">
        <v>4751</v>
      </c>
      <c r="O68" s="3">
        <v>3.4140000000000004E-2</v>
      </c>
      <c r="P68" s="5" t="s">
        <v>29</v>
      </c>
      <c r="Q68" s="4">
        <v>42600</v>
      </c>
    </row>
    <row r="69" spans="1:17">
      <c r="A69" s="2" t="s">
        <v>4747</v>
      </c>
      <c r="B69" s="2" t="s">
        <v>4754</v>
      </c>
      <c r="C69" s="2" t="s">
        <v>65</v>
      </c>
      <c r="D69" s="2" t="s">
        <v>4363</v>
      </c>
      <c r="E69" s="2" t="s">
        <v>167</v>
      </c>
      <c r="F69" s="2" t="s">
        <v>4501</v>
      </c>
      <c r="G69" s="2" t="s">
        <v>62</v>
      </c>
      <c r="H69" s="2" t="s">
        <v>66</v>
      </c>
      <c r="J69" s="2" t="s">
        <v>4755</v>
      </c>
      <c r="K69" s="2" t="s">
        <v>25</v>
      </c>
      <c r="L69" s="2" t="s">
        <v>4756</v>
      </c>
      <c r="M69" s="2" t="s">
        <v>4508</v>
      </c>
      <c r="N69" s="2" t="s">
        <v>4754</v>
      </c>
      <c r="O69" s="3">
        <v>3.5000000000000003E-2</v>
      </c>
      <c r="P69" s="5" t="s">
        <v>29</v>
      </c>
      <c r="Q69" s="4">
        <v>41631</v>
      </c>
    </row>
    <row r="70" spans="1:17">
      <c r="A70" s="2" t="s">
        <v>4757</v>
      </c>
      <c r="B70" s="2" t="s">
        <v>4758</v>
      </c>
      <c r="C70" s="2" t="s">
        <v>4759</v>
      </c>
      <c r="D70" s="2" t="s">
        <v>4352</v>
      </c>
      <c r="E70" s="2" t="s">
        <v>74</v>
      </c>
      <c r="F70" s="2" t="s">
        <v>4501</v>
      </c>
      <c r="G70" s="2" t="s">
        <v>4759</v>
      </c>
      <c r="J70" s="2" t="s">
        <v>4760</v>
      </c>
      <c r="K70" s="2" t="s">
        <v>25</v>
      </c>
      <c r="L70" s="2" t="s">
        <v>4761</v>
      </c>
      <c r="M70" s="2"/>
      <c r="N70" s="2"/>
      <c r="O70" s="3">
        <v>4.9000000000000002E-2</v>
      </c>
      <c r="P70" s="5" t="s">
        <v>29</v>
      </c>
      <c r="Q70" s="4">
        <v>42030</v>
      </c>
    </row>
    <row r="71" spans="1:17">
      <c r="A71" s="2" t="s">
        <v>4762</v>
      </c>
      <c r="B71" s="2" t="s">
        <v>4763</v>
      </c>
      <c r="C71" s="2" t="s">
        <v>52</v>
      </c>
      <c r="D71" s="2" t="s">
        <v>4455</v>
      </c>
      <c r="E71" s="2" t="s">
        <v>167</v>
      </c>
      <c r="F71" s="2" t="s">
        <v>4501</v>
      </c>
      <c r="G71" s="2" t="s">
        <v>56</v>
      </c>
      <c r="H71" s="2" t="s">
        <v>57</v>
      </c>
      <c r="J71" s="2" t="s">
        <v>4764</v>
      </c>
      <c r="K71" s="1" t="s">
        <v>102</v>
      </c>
      <c r="L71" s="2">
        <v>2138627</v>
      </c>
      <c r="M71" s="1" t="s">
        <v>1485</v>
      </c>
      <c r="N71" s="1" t="s">
        <v>4763</v>
      </c>
      <c r="O71" s="3">
        <v>0.05</v>
      </c>
      <c r="P71" s="1" t="s">
        <v>29</v>
      </c>
      <c r="Q71" s="4">
        <v>41172</v>
      </c>
    </row>
    <row r="72" spans="1:17">
      <c r="A72" s="2" t="s">
        <v>4765</v>
      </c>
      <c r="B72" s="2" t="s">
        <v>4766</v>
      </c>
      <c r="C72" s="2" t="s">
        <v>61</v>
      </c>
      <c r="D72" s="2" t="s">
        <v>4494</v>
      </c>
      <c r="E72" s="2" t="s">
        <v>167</v>
      </c>
      <c r="F72" s="1" t="s">
        <v>4501</v>
      </c>
      <c r="G72" s="2" t="s">
        <v>61</v>
      </c>
      <c r="H72" s="2" t="s">
        <v>62</v>
      </c>
      <c r="I72" s="2" t="s">
        <v>57</v>
      </c>
      <c r="J72" s="2" t="s">
        <v>4767</v>
      </c>
      <c r="K72" s="2" t="s">
        <v>25</v>
      </c>
      <c r="L72" s="2" t="s">
        <v>4768</v>
      </c>
      <c r="M72" s="2" t="s">
        <v>132</v>
      </c>
      <c r="N72" s="2" t="s">
        <v>4766</v>
      </c>
      <c r="O72" s="3">
        <v>3.5000000000000003E-2</v>
      </c>
      <c r="P72" s="5" t="s">
        <v>29</v>
      </c>
      <c r="Q72" s="4">
        <v>41631</v>
      </c>
    </row>
    <row r="73" spans="1:17">
      <c r="A73" s="2" t="s">
        <v>4769</v>
      </c>
      <c r="B73" s="2" t="s">
        <v>4770</v>
      </c>
      <c r="C73" s="2" t="s">
        <v>4546</v>
      </c>
      <c r="D73" s="2" t="s">
        <v>4363</v>
      </c>
      <c r="E73" s="2" t="s">
        <v>167</v>
      </c>
      <c r="F73" s="2" t="s">
        <v>4501</v>
      </c>
      <c r="G73" s="2" t="s">
        <v>4546</v>
      </c>
      <c r="H73" s="2" t="s">
        <v>4548</v>
      </c>
      <c r="J73" s="2" t="s">
        <v>4771</v>
      </c>
      <c r="K73" s="2" t="s">
        <v>25</v>
      </c>
      <c r="L73" s="2" t="s">
        <v>4772</v>
      </c>
      <c r="M73" s="2" t="s">
        <v>4508</v>
      </c>
      <c r="N73" s="2" t="s">
        <v>4770</v>
      </c>
      <c r="O73" s="3">
        <v>0.1</v>
      </c>
      <c r="P73" s="5" t="s">
        <v>29</v>
      </c>
      <c r="Q73" s="4">
        <v>42883</v>
      </c>
    </row>
    <row r="74" spans="1:17">
      <c r="A74" s="2" t="s">
        <v>4773</v>
      </c>
      <c r="B74" s="2" t="s">
        <v>4774</v>
      </c>
      <c r="C74" s="2" t="s">
        <v>4775</v>
      </c>
      <c r="D74" s="2" t="s">
        <v>4345</v>
      </c>
      <c r="E74" s="2" t="s">
        <v>74</v>
      </c>
      <c r="F74" s="2" t="s">
        <v>4501</v>
      </c>
      <c r="G74" s="2" t="s">
        <v>4775</v>
      </c>
      <c r="J74" s="2" t="s">
        <v>4776</v>
      </c>
      <c r="K74" s="2" t="s">
        <v>25</v>
      </c>
      <c r="L74" s="2" t="s">
        <v>4777</v>
      </c>
      <c r="M74" s="2" t="s">
        <v>4508</v>
      </c>
      <c r="N74" s="2" t="s">
        <v>4774</v>
      </c>
      <c r="O74" s="3">
        <v>0.12</v>
      </c>
      <c r="P74" s="5" t="s">
        <v>29</v>
      </c>
      <c r="Q74" s="4">
        <v>42870</v>
      </c>
    </row>
    <row r="75" spans="1:17">
      <c r="A75" s="2" t="s">
        <v>4778</v>
      </c>
      <c r="B75" s="2" t="s">
        <v>4779</v>
      </c>
      <c r="C75" s="2" t="s">
        <v>65</v>
      </c>
      <c r="D75" s="2" t="s">
        <v>4363</v>
      </c>
      <c r="E75" s="2" t="s">
        <v>167</v>
      </c>
      <c r="F75" s="2" t="s">
        <v>4501</v>
      </c>
      <c r="G75" s="2" t="s">
        <v>62</v>
      </c>
      <c r="H75" s="2" t="s">
        <v>66</v>
      </c>
      <c r="J75" s="2" t="s">
        <v>4780</v>
      </c>
      <c r="K75" s="2" t="s">
        <v>25</v>
      </c>
      <c r="L75" s="2" t="s">
        <v>4779</v>
      </c>
      <c r="M75" s="2" t="s">
        <v>4508</v>
      </c>
      <c r="N75" s="2" t="s">
        <v>4779</v>
      </c>
      <c r="O75" s="3">
        <v>3.5000000000000003E-2</v>
      </c>
      <c r="P75" s="5" t="s">
        <v>29</v>
      </c>
      <c r="Q75" s="4">
        <v>41631</v>
      </c>
    </row>
    <row r="76" spans="1:17">
      <c r="A76" s="2" t="s">
        <v>4778</v>
      </c>
      <c r="B76" s="2" t="s">
        <v>4781</v>
      </c>
      <c r="C76" s="2" t="s">
        <v>4546</v>
      </c>
      <c r="D76" s="2" t="s">
        <v>4547</v>
      </c>
      <c r="E76" s="2" t="s">
        <v>167</v>
      </c>
      <c r="F76" s="2" t="s">
        <v>4501</v>
      </c>
      <c r="G76" s="2" t="s">
        <v>4546</v>
      </c>
      <c r="J76" s="2" t="s">
        <v>4782</v>
      </c>
      <c r="K76" s="2" t="s">
        <v>25</v>
      </c>
      <c r="L76" s="2" t="s">
        <v>4783</v>
      </c>
      <c r="M76" s="2" t="s">
        <v>4508</v>
      </c>
      <c r="N76" s="2" t="s">
        <v>4781</v>
      </c>
      <c r="O76" s="3">
        <v>6.9000000000000006E-2</v>
      </c>
      <c r="P76" s="5" t="s">
        <v>29</v>
      </c>
      <c r="Q76" s="4">
        <v>41443</v>
      </c>
    </row>
    <row r="77" spans="1:17">
      <c r="A77" s="2" t="s">
        <v>4784</v>
      </c>
      <c r="B77" s="2" t="s">
        <v>4785</v>
      </c>
      <c r="C77" s="2" t="s">
        <v>52</v>
      </c>
      <c r="D77" s="2" t="s">
        <v>4455</v>
      </c>
      <c r="E77" s="2" t="s">
        <v>167</v>
      </c>
      <c r="F77" s="2" t="s">
        <v>4501</v>
      </c>
      <c r="G77" s="2" t="s">
        <v>56</v>
      </c>
      <c r="H77" s="2" t="s">
        <v>57</v>
      </c>
      <c r="J77" s="2" t="s">
        <v>4786</v>
      </c>
      <c r="K77" s="2" t="s">
        <v>25</v>
      </c>
      <c r="L77" s="2" t="s">
        <v>4787</v>
      </c>
      <c r="M77" s="2" t="s">
        <v>4508</v>
      </c>
      <c r="N77" s="2" t="s">
        <v>4785</v>
      </c>
      <c r="O77" s="3">
        <v>2.7550000000000002E-2</v>
      </c>
      <c r="P77" s="5" t="s">
        <v>29</v>
      </c>
      <c r="Q77" s="4">
        <v>42523</v>
      </c>
    </row>
    <row r="78" spans="1:17">
      <c r="A78" s="2" t="s">
        <v>4784</v>
      </c>
      <c r="B78" s="2" t="s">
        <v>4788</v>
      </c>
      <c r="C78" s="2" t="s">
        <v>61</v>
      </c>
      <c r="D78" s="2" t="s">
        <v>4494</v>
      </c>
      <c r="E78" s="2" t="s">
        <v>167</v>
      </c>
      <c r="F78" s="2" t="s">
        <v>4501</v>
      </c>
      <c r="G78" s="2" t="s">
        <v>61</v>
      </c>
      <c r="H78" s="2" t="s">
        <v>62</v>
      </c>
      <c r="I78" s="2" t="s">
        <v>57</v>
      </c>
      <c r="J78" s="2" t="s">
        <v>4789</v>
      </c>
      <c r="K78" s="2" t="s">
        <v>25</v>
      </c>
      <c r="L78" s="2" t="s">
        <v>4790</v>
      </c>
      <c r="M78" s="2" t="s">
        <v>4508</v>
      </c>
      <c r="N78" s="2" t="s">
        <v>4788</v>
      </c>
      <c r="O78" s="3">
        <v>0.04</v>
      </c>
      <c r="P78" s="5" t="s">
        <v>29</v>
      </c>
      <c r="Q78" s="4">
        <v>42867</v>
      </c>
    </row>
    <row r="79" spans="1:17">
      <c r="A79" s="2" t="s">
        <v>4784</v>
      </c>
      <c r="B79" s="2" t="s">
        <v>4791</v>
      </c>
      <c r="C79" s="2" t="s">
        <v>4546</v>
      </c>
      <c r="D79" s="2" t="s">
        <v>4547</v>
      </c>
      <c r="E79" s="2" t="s">
        <v>167</v>
      </c>
      <c r="F79" s="2" t="s">
        <v>4501</v>
      </c>
      <c r="G79" s="2" t="s">
        <v>4546</v>
      </c>
      <c r="H79" s="2" t="s">
        <v>4548</v>
      </c>
      <c r="J79" s="2" t="s">
        <v>4792</v>
      </c>
      <c r="K79" s="2" t="s">
        <v>25</v>
      </c>
      <c r="L79" s="2" t="s">
        <v>4793</v>
      </c>
      <c r="M79" s="2" t="s">
        <v>4508</v>
      </c>
      <c r="N79" s="2" t="s">
        <v>4791</v>
      </c>
      <c r="O79" s="3">
        <v>7.0000000000000007E-2</v>
      </c>
      <c r="P79" s="5" t="s">
        <v>29</v>
      </c>
      <c r="Q79" s="4">
        <v>42676</v>
      </c>
    </row>
    <row r="80" spans="1:17">
      <c r="A80" s="2" t="s">
        <v>4794</v>
      </c>
      <c r="B80" s="2" t="s">
        <v>4795</v>
      </c>
      <c r="C80" s="2" t="s">
        <v>52</v>
      </c>
      <c r="D80" s="2" t="s">
        <v>4455</v>
      </c>
      <c r="E80" s="2" t="s">
        <v>167</v>
      </c>
      <c r="F80" s="2" t="s">
        <v>4501</v>
      </c>
      <c r="G80" s="2" t="s">
        <v>56</v>
      </c>
      <c r="H80" s="2" t="s">
        <v>57</v>
      </c>
      <c r="J80" s="2" t="s">
        <v>4796</v>
      </c>
      <c r="K80" s="2" t="s">
        <v>25</v>
      </c>
      <c r="L80" s="2" t="s">
        <v>4797</v>
      </c>
      <c r="M80" s="2" t="s">
        <v>4508</v>
      </c>
      <c r="N80" s="2" t="s">
        <v>4795</v>
      </c>
      <c r="O80" s="3">
        <v>3.1E-2</v>
      </c>
      <c r="P80" s="5" t="s">
        <v>29</v>
      </c>
      <c r="Q80" s="4">
        <v>41248</v>
      </c>
    </row>
    <row r="81" spans="1:17">
      <c r="A81" s="2" t="s">
        <v>4794</v>
      </c>
      <c r="B81" s="2" t="s">
        <v>4798</v>
      </c>
      <c r="C81" s="2" t="s">
        <v>61</v>
      </c>
      <c r="D81" s="2" t="s">
        <v>4494</v>
      </c>
      <c r="E81" s="2" t="s">
        <v>167</v>
      </c>
      <c r="F81" s="2" t="s">
        <v>4501</v>
      </c>
      <c r="G81" s="2" t="s">
        <v>61</v>
      </c>
      <c r="H81" s="2" t="s">
        <v>62</v>
      </c>
      <c r="I81" s="2" t="s">
        <v>57</v>
      </c>
      <c r="J81" s="2" t="s">
        <v>4799</v>
      </c>
      <c r="K81" s="2" t="s">
        <v>25</v>
      </c>
      <c r="L81" s="2" t="s">
        <v>4800</v>
      </c>
      <c r="M81" s="2" t="s">
        <v>4508</v>
      </c>
      <c r="N81" s="2" t="s">
        <v>4798</v>
      </c>
      <c r="O81" s="3">
        <v>0.04</v>
      </c>
      <c r="P81" s="5" t="s">
        <v>29</v>
      </c>
      <c r="Q81" s="4">
        <v>42884</v>
      </c>
    </row>
    <row r="82" spans="1:17">
      <c r="A82" s="2" t="s">
        <v>4794</v>
      </c>
      <c r="B82" s="2" t="s">
        <v>4801</v>
      </c>
      <c r="C82" s="2" t="s">
        <v>65</v>
      </c>
      <c r="D82" s="2" t="s">
        <v>4363</v>
      </c>
      <c r="E82" s="2" t="s">
        <v>167</v>
      </c>
      <c r="F82" s="2" t="s">
        <v>4501</v>
      </c>
      <c r="G82" s="2" t="s">
        <v>62</v>
      </c>
      <c r="H82" s="2" t="s">
        <v>66</v>
      </c>
      <c r="J82" s="2" t="s">
        <v>4802</v>
      </c>
      <c r="K82" s="2" t="s">
        <v>25</v>
      </c>
      <c r="L82" s="2" t="s">
        <v>4803</v>
      </c>
      <c r="M82" s="2" t="s">
        <v>4508</v>
      </c>
      <c r="N82" s="2" t="s">
        <v>4801</v>
      </c>
      <c r="O82" s="3">
        <v>3.5000000000000003E-2</v>
      </c>
      <c r="P82" s="5" t="s">
        <v>29</v>
      </c>
      <c r="Q82" s="4">
        <v>41631</v>
      </c>
    </row>
    <row r="83" spans="1:17">
      <c r="A83" s="2" t="s">
        <v>4349</v>
      </c>
      <c r="B83" s="2" t="s">
        <v>4804</v>
      </c>
      <c r="C83" s="2" t="s">
        <v>52</v>
      </c>
      <c r="D83" s="2" t="s">
        <v>4455</v>
      </c>
      <c r="E83" s="2" t="s">
        <v>167</v>
      </c>
      <c r="F83" s="2" t="s">
        <v>4501</v>
      </c>
      <c r="G83" s="2" t="s">
        <v>56</v>
      </c>
      <c r="H83" s="2" t="s">
        <v>57</v>
      </c>
      <c r="J83" s="2" t="s">
        <v>4805</v>
      </c>
      <c r="K83" s="2" t="s">
        <v>25</v>
      </c>
      <c r="L83" s="2" t="s">
        <v>4806</v>
      </c>
      <c r="M83" s="2" t="s">
        <v>4508</v>
      </c>
      <c r="N83" s="2" t="s">
        <v>4807</v>
      </c>
      <c r="O83" s="3">
        <v>0.04</v>
      </c>
      <c r="P83" s="5" t="s">
        <v>29</v>
      </c>
      <c r="Q83" s="4">
        <v>43003</v>
      </c>
    </row>
    <row r="84" spans="1:17">
      <c r="A84" s="2" t="s">
        <v>4349</v>
      </c>
      <c r="B84" s="2" t="s">
        <v>4808</v>
      </c>
      <c r="C84" s="2" t="s">
        <v>61</v>
      </c>
      <c r="D84" s="2" t="s">
        <v>4494</v>
      </c>
      <c r="E84" s="2" t="s">
        <v>167</v>
      </c>
      <c r="F84" s="2" t="s">
        <v>4501</v>
      </c>
      <c r="G84" s="2" t="s">
        <v>62</v>
      </c>
      <c r="H84" s="2" t="s">
        <v>61</v>
      </c>
      <c r="I84" s="2" t="s">
        <v>57</v>
      </c>
      <c r="J84" s="2" t="s">
        <v>4809</v>
      </c>
      <c r="K84" s="2" t="s">
        <v>25</v>
      </c>
      <c r="L84" s="2" t="s">
        <v>4810</v>
      </c>
      <c r="M84" s="2" t="s">
        <v>4508</v>
      </c>
      <c r="N84" s="2" t="s">
        <v>4808</v>
      </c>
      <c r="O84" s="3">
        <v>0.04</v>
      </c>
      <c r="P84" s="5" t="s">
        <v>29</v>
      </c>
      <c r="Q84" s="4">
        <v>42895</v>
      </c>
    </row>
    <row r="85" spans="1:17">
      <c r="A85" s="2" t="s">
        <v>4349</v>
      </c>
      <c r="B85" s="2" t="s">
        <v>4811</v>
      </c>
      <c r="C85" s="2" t="s">
        <v>65</v>
      </c>
      <c r="D85" s="2" t="s">
        <v>4363</v>
      </c>
      <c r="E85" s="2" t="s">
        <v>167</v>
      </c>
      <c r="F85" s="2" t="s">
        <v>4501</v>
      </c>
      <c r="G85" s="2" t="s">
        <v>62</v>
      </c>
      <c r="H85" s="2" t="s">
        <v>66</v>
      </c>
      <c r="J85" s="2" t="s">
        <v>4812</v>
      </c>
      <c r="K85" s="2" t="s">
        <v>25</v>
      </c>
      <c r="L85" s="2" t="s">
        <v>4813</v>
      </c>
      <c r="M85" s="2" t="s">
        <v>4508</v>
      </c>
      <c r="N85" s="2" t="s">
        <v>4811</v>
      </c>
      <c r="O85" s="3">
        <v>3.5000000000000003E-2</v>
      </c>
      <c r="P85" s="5" t="s">
        <v>29</v>
      </c>
      <c r="Q85" s="4">
        <v>41806</v>
      </c>
    </row>
    <row r="86" spans="1:17">
      <c r="A86" s="2" t="s">
        <v>4349</v>
      </c>
      <c r="B86" s="2" t="s">
        <v>4814</v>
      </c>
      <c r="C86" s="2" t="s">
        <v>4546</v>
      </c>
      <c r="D86" s="2" t="s">
        <v>4547</v>
      </c>
      <c r="E86" s="2" t="s">
        <v>167</v>
      </c>
      <c r="F86" s="2" t="s">
        <v>4501</v>
      </c>
      <c r="G86" s="2" t="s">
        <v>4546</v>
      </c>
      <c r="J86" s="2" t="s">
        <v>4815</v>
      </c>
      <c r="K86" s="2" t="s">
        <v>25</v>
      </c>
      <c r="L86" s="2" t="s">
        <v>4816</v>
      </c>
      <c r="M86" s="2" t="s">
        <v>4508</v>
      </c>
      <c r="N86" s="2" t="s">
        <v>4814</v>
      </c>
      <c r="O86" s="3">
        <v>5.9430000000000004E-2</v>
      </c>
      <c r="P86" s="5" t="s">
        <v>29</v>
      </c>
      <c r="Q86" s="4">
        <v>42556</v>
      </c>
    </row>
    <row r="87" spans="1:17">
      <c r="A87" s="2" t="s">
        <v>4817</v>
      </c>
      <c r="B87" s="2" t="s">
        <v>4818</v>
      </c>
      <c r="C87" s="2" t="s">
        <v>61</v>
      </c>
      <c r="D87" s="2" t="s">
        <v>4494</v>
      </c>
      <c r="E87" s="2" t="s">
        <v>167</v>
      </c>
      <c r="F87" s="2" t="s">
        <v>4501</v>
      </c>
      <c r="G87" s="2" t="s">
        <v>61</v>
      </c>
      <c r="H87" s="2" t="s">
        <v>62</v>
      </c>
      <c r="I87" s="2" t="s">
        <v>57</v>
      </c>
      <c r="J87" s="2" t="s">
        <v>4819</v>
      </c>
      <c r="K87" s="2" t="s">
        <v>25</v>
      </c>
      <c r="L87" s="2" t="s">
        <v>4820</v>
      </c>
      <c r="M87" s="2" t="s">
        <v>4508</v>
      </c>
      <c r="N87" s="2" t="s">
        <v>4818</v>
      </c>
      <c r="O87" s="3">
        <v>2.9000000000000001E-2</v>
      </c>
      <c r="P87" s="5" t="s">
        <v>29</v>
      </c>
      <c r="Q87" s="4">
        <v>41631</v>
      </c>
    </row>
    <row r="88" spans="1:17">
      <c r="A88" s="2" t="s">
        <v>4821</v>
      </c>
      <c r="B88" s="2" t="s">
        <v>4822</v>
      </c>
      <c r="C88" s="2" t="s">
        <v>52</v>
      </c>
      <c r="D88" s="2" t="s">
        <v>4455</v>
      </c>
      <c r="E88" s="2" t="s">
        <v>167</v>
      </c>
      <c r="F88" s="2" t="s">
        <v>4501</v>
      </c>
      <c r="G88" s="2" t="s">
        <v>56</v>
      </c>
      <c r="H88" s="2" t="s">
        <v>57</v>
      </c>
      <c r="J88" s="2" t="s">
        <v>4823</v>
      </c>
      <c r="K88" s="2" t="s">
        <v>25</v>
      </c>
      <c r="L88" s="2" t="s">
        <v>4824</v>
      </c>
      <c r="M88" s="2" t="s">
        <v>4508</v>
      </c>
      <c r="N88" s="2" t="s">
        <v>4822</v>
      </c>
      <c r="O88" s="3">
        <v>0.04</v>
      </c>
      <c r="P88" s="5" t="s">
        <v>29</v>
      </c>
      <c r="Q88" s="4">
        <v>43003</v>
      </c>
    </row>
    <row r="89" spans="1:17">
      <c r="A89" s="2" t="s">
        <v>4821</v>
      </c>
      <c r="B89" s="2" t="s">
        <v>4825</v>
      </c>
      <c r="C89" s="2" t="s">
        <v>61</v>
      </c>
      <c r="D89" s="2" t="s">
        <v>4494</v>
      </c>
      <c r="E89" s="2" t="s">
        <v>167</v>
      </c>
      <c r="F89" s="2" t="s">
        <v>4501</v>
      </c>
      <c r="G89" s="2" t="s">
        <v>61</v>
      </c>
      <c r="H89" s="2" t="s">
        <v>62</v>
      </c>
      <c r="I89" s="2" t="s">
        <v>57</v>
      </c>
      <c r="J89" s="2" t="s">
        <v>4826</v>
      </c>
      <c r="K89" s="2" t="s">
        <v>25</v>
      </c>
      <c r="L89" s="2" t="s">
        <v>4827</v>
      </c>
      <c r="M89" s="2" t="s">
        <v>4508</v>
      </c>
      <c r="N89" s="2" t="s">
        <v>4825</v>
      </c>
      <c r="O89" s="3">
        <v>0.04</v>
      </c>
      <c r="P89" s="5" t="s">
        <v>29</v>
      </c>
      <c r="Q89" s="4">
        <v>42895</v>
      </c>
    </row>
    <row r="90" spans="1:17">
      <c r="A90" s="2" t="s">
        <v>4821</v>
      </c>
      <c r="B90" s="2" t="s">
        <v>4828</v>
      </c>
      <c r="C90" s="2" t="s">
        <v>65</v>
      </c>
      <c r="D90" s="2" t="s">
        <v>4363</v>
      </c>
      <c r="E90" s="2" t="s">
        <v>167</v>
      </c>
      <c r="F90" s="2" t="s">
        <v>4501</v>
      </c>
      <c r="G90" s="2" t="s">
        <v>62</v>
      </c>
      <c r="H90" s="2" t="s">
        <v>66</v>
      </c>
      <c r="J90" s="2" t="s">
        <v>4829</v>
      </c>
      <c r="K90" s="2" t="s">
        <v>25</v>
      </c>
      <c r="L90" s="2" t="s">
        <v>4830</v>
      </c>
      <c r="M90" s="2" t="s">
        <v>4508</v>
      </c>
      <c r="N90" s="2" t="s">
        <v>4828</v>
      </c>
      <c r="O90" s="3">
        <v>3.5000000000000003E-2</v>
      </c>
      <c r="P90" s="5" t="s">
        <v>29</v>
      </c>
      <c r="Q90" s="4">
        <v>41631</v>
      </c>
    </row>
    <row r="91" spans="1:17">
      <c r="A91" s="2" t="s">
        <v>4821</v>
      </c>
      <c r="B91" s="2" t="s">
        <v>4831</v>
      </c>
      <c r="C91" s="2" t="s">
        <v>4546</v>
      </c>
      <c r="D91" s="2" t="s">
        <v>4547</v>
      </c>
      <c r="E91" s="2" t="s">
        <v>167</v>
      </c>
      <c r="F91" s="2" t="s">
        <v>4501</v>
      </c>
      <c r="G91" s="2" t="s">
        <v>4546</v>
      </c>
      <c r="H91" s="2" t="s">
        <v>4548</v>
      </c>
      <c r="J91" s="2" t="s">
        <v>4832</v>
      </c>
      <c r="K91" s="2" t="s">
        <v>25</v>
      </c>
      <c r="L91" s="2" t="s">
        <v>4833</v>
      </c>
      <c r="M91" s="2" t="s">
        <v>4508</v>
      </c>
      <c r="N91" s="2" t="s">
        <v>4831</v>
      </c>
      <c r="O91" s="3">
        <v>5.8810000000000008E-2</v>
      </c>
      <c r="P91" s="5" t="s">
        <v>29</v>
      </c>
      <c r="Q91" s="4">
        <v>42522</v>
      </c>
    </row>
    <row r="92" spans="1:17">
      <c r="A92" s="2" t="s">
        <v>4834</v>
      </c>
      <c r="B92" s="2" t="s">
        <v>4835</v>
      </c>
      <c r="C92" s="2" t="s">
        <v>52</v>
      </c>
      <c r="D92" s="2" t="s">
        <v>4455</v>
      </c>
      <c r="E92" s="2" t="s">
        <v>167</v>
      </c>
      <c r="F92" s="2" t="s">
        <v>4501</v>
      </c>
      <c r="G92" s="2" t="s">
        <v>56</v>
      </c>
      <c r="H92" s="2" t="s">
        <v>57</v>
      </c>
      <c r="J92" s="2" t="s">
        <v>4836</v>
      </c>
      <c r="K92" s="2" t="s">
        <v>25</v>
      </c>
      <c r="L92" s="2" t="s">
        <v>4837</v>
      </c>
      <c r="M92" s="2" t="s">
        <v>4508</v>
      </c>
      <c r="N92" s="2" t="s">
        <v>4835</v>
      </c>
      <c r="O92" s="3">
        <v>0.04</v>
      </c>
      <c r="P92" s="5" t="s">
        <v>29</v>
      </c>
      <c r="Q92" s="4">
        <v>43003</v>
      </c>
    </row>
    <row r="93" spans="1:17">
      <c r="A93" s="2" t="s">
        <v>4834</v>
      </c>
      <c r="B93" s="2" t="s">
        <v>4838</v>
      </c>
      <c r="C93" s="2" t="s">
        <v>61</v>
      </c>
      <c r="D93" s="2" t="s">
        <v>4494</v>
      </c>
      <c r="E93" s="2" t="s">
        <v>167</v>
      </c>
      <c r="F93" s="2" t="s">
        <v>4501</v>
      </c>
      <c r="G93" s="2" t="s">
        <v>61</v>
      </c>
      <c r="H93" s="2" t="s">
        <v>62</v>
      </c>
      <c r="I93" s="2" t="s">
        <v>57</v>
      </c>
      <c r="J93" s="2" t="s">
        <v>4839</v>
      </c>
      <c r="K93" s="2" t="s">
        <v>25</v>
      </c>
      <c r="L93" s="2" t="s">
        <v>4840</v>
      </c>
      <c r="M93" s="2" t="s">
        <v>4508</v>
      </c>
      <c r="N93" s="2" t="s">
        <v>4841</v>
      </c>
      <c r="O93" s="3">
        <v>0.04</v>
      </c>
      <c r="P93" s="5" t="s">
        <v>29</v>
      </c>
      <c r="Q93" s="4">
        <v>43003</v>
      </c>
    </row>
    <row r="94" spans="1:17">
      <c r="A94" s="2" t="s">
        <v>4842</v>
      </c>
      <c r="B94" s="2" t="s">
        <v>4843</v>
      </c>
      <c r="C94" s="2" t="s">
        <v>52</v>
      </c>
      <c r="D94" s="2" t="s">
        <v>4455</v>
      </c>
      <c r="E94" s="2" t="s">
        <v>167</v>
      </c>
      <c r="F94" s="2" t="s">
        <v>4501</v>
      </c>
      <c r="G94" s="2" t="s">
        <v>56</v>
      </c>
      <c r="H94" s="2" t="s">
        <v>57</v>
      </c>
      <c r="J94" s="2" t="s">
        <v>4844</v>
      </c>
      <c r="K94" s="1" t="s">
        <v>25</v>
      </c>
      <c r="L94" s="2" t="s">
        <v>4845</v>
      </c>
      <c r="M94" s="1" t="s">
        <v>4508</v>
      </c>
      <c r="N94" s="2" t="s">
        <v>4843</v>
      </c>
      <c r="O94" s="3">
        <v>3.1E-2</v>
      </c>
      <c r="P94" s="1" t="s">
        <v>29</v>
      </c>
      <c r="Q94" s="4">
        <v>41631</v>
      </c>
    </row>
    <row r="95" spans="1:17">
      <c r="A95" s="2" t="s">
        <v>4842</v>
      </c>
      <c r="B95" s="2" t="s">
        <v>4846</v>
      </c>
      <c r="C95" s="2" t="s">
        <v>61</v>
      </c>
      <c r="D95" s="2" t="s">
        <v>4494</v>
      </c>
      <c r="E95" s="2" t="s">
        <v>167</v>
      </c>
      <c r="F95" s="2" t="s">
        <v>4501</v>
      </c>
      <c r="G95" s="2" t="s">
        <v>61</v>
      </c>
      <c r="H95" s="2" t="s">
        <v>62</v>
      </c>
      <c r="I95" s="2" t="s">
        <v>57</v>
      </c>
      <c r="J95" s="2" t="s">
        <v>4847</v>
      </c>
      <c r="K95" s="2" t="s">
        <v>25</v>
      </c>
      <c r="L95" s="2" t="s">
        <v>4848</v>
      </c>
      <c r="M95" s="2" t="s">
        <v>4508</v>
      </c>
      <c r="N95" s="2" t="s">
        <v>4846</v>
      </c>
      <c r="O95" s="3">
        <v>0.04</v>
      </c>
      <c r="P95" s="5" t="s">
        <v>29</v>
      </c>
      <c r="Q95" s="4">
        <v>42895</v>
      </c>
    </row>
    <row r="96" spans="1:17">
      <c r="A96" s="2" t="s">
        <v>4849</v>
      </c>
      <c r="B96" s="2" t="s">
        <v>4850</v>
      </c>
      <c r="C96" s="2" t="s">
        <v>61</v>
      </c>
      <c r="D96" s="2" t="s">
        <v>4494</v>
      </c>
      <c r="E96" s="2" t="s">
        <v>167</v>
      </c>
      <c r="F96" s="2" t="s">
        <v>4501</v>
      </c>
      <c r="G96" s="2" t="s">
        <v>61</v>
      </c>
      <c r="H96" s="2" t="s">
        <v>62</v>
      </c>
      <c r="I96" s="2" t="s">
        <v>57</v>
      </c>
      <c r="J96" s="2" t="s">
        <v>4851</v>
      </c>
      <c r="K96" s="2" t="s">
        <v>25</v>
      </c>
      <c r="L96" s="2" t="s">
        <v>4852</v>
      </c>
      <c r="M96" s="2" t="s">
        <v>4508</v>
      </c>
      <c r="N96" s="2" t="s">
        <v>4850</v>
      </c>
      <c r="O96" s="3">
        <v>0.04</v>
      </c>
      <c r="P96" s="5" t="s">
        <v>29</v>
      </c>
      <c r="Q96" s="4">
        <v>42751</v>
      </c>
    </row>
    <row r="97" spans="1:17">
      <c r="A97" s="2" t="s">
        <v>4849</v>
      </c>
      <c r="B97" s="2" t="s">
        <v>4853</v>
      </c>
      <c r="C97" s="2" t="s">
        <v>65</v>
      </c>
      <c r="D97" s="2" t="s">
        <v>4363</v>
      </c>
      <c r="E97" s="2" t="s">
        <v>167</v>
      </c>
      <c r="F97" s="2" t="s">
        <v>4501</v>
      </c>
      <c r="G97" s="2" t="s">
        <v>62</v>
      </c>
      <c r="H97" s="2" t="s">
        <v>66</v>
      </c>
      <c r="J97" s="2" t="s">
        <v>4854</v>
      </c>
      <c r="K97" s="2" t="s">
        <v>25</v>
      </c>
      <c r="L97" s="2" t="s">
        <v>4855</v>
      </c>
      <c r="M97" s="2" t="s">
        <v>4508</v>
      </c>
      <c r="N97" s="2" t="s">
        <v>4853</v>
      </c>
      <c r="O97" s="3">
        <v>3.5000000000000003E-2</v>
      </c>
      <c r="P97" s="5" t="s">
        <v>29</v>
      </c>
      <c r="Q97" s="4">
        <v>41631</v>
      </c>
    </row>
    <row r="98" spans="1:17">
      <c r="A98" s="2" t="s">
        <v>4856</v>
      </c>
      <c r="B98" s="2" t="s">
        <v>4857</v>
      </c>
      <c r="C98" s="2" t="s">
        <v>52</v>
      </c>
      <c r="D98" s="2" t="s">
        <v>4455</v>
      </c>
      <c r="E98" s="2" t="s">
        <v>167</v>
      </c>
      <c r="F98" s="2" t="s">
        <v>4501</v>
      </c>
      <c r="G98" s="2" t="s">
        <v>56</v>
      </c>
      <c r="H98" s="2" t="s">
        <v>57</v>
      </c>
      <c r="J98" s="2" t="s">
        <v>4858</v>
      </c>
      <c r="K98" s="2" t="s">
        <v>25</v>
      </c>
      <c r="L98" s="2" t="s">
        <v>4716</v>
      </c>
      <c r="M98" s="2" t="s">
        <v>4508</v>
      </c>
      <c r="N98" s="2" t="s">
        <v>4857</v>
      </c>
      <c r="O98" s="3">
        <v>0.04</v>
      </c>
      <c r="P98" s="5" t="s">
        <v>29</v>
      </c>
      <c r="Q98" s="4">
        <v>42811</v>
      </c>
    </row>
    <row r="99" spans="1:17">
      <c r="A99" s="2" t="s">
        <v>4856</v>
      </c>
      <c r="B99" s="2" t="s">
        <v>4859</v>
      </c>
      <c r="C99" s="2" t="s">
        <v>61</v>
      </c>
      <c r="D99" s="2" t="s">
        <v>4494</v>
      </c>
      <c r="E99" s="2" t="s">
        <v>167</v>
      </c>
      <c r="F99" s="2" t="s">
        <v>4501</v>
      </c>
      <c r="G99" s="2" t="s">
        <v>61</v>
      </c>
      <c r="H99" s="2" t="s">
        <v>62</v>
      </c>
      <c r="I99" s="2" t="s">
        <v>57</v>
      </c>
      <c r="J99" s="2" t="s">
        <v>4860</v>
      </c>
      <c r="K99" s="1" t="s">
        <v>25</v>
      </c>
      <c r="L99" s="2" t="s">
        <v>4861</v>
      </c>
      <c r="M99" s="1" t="s">
        <v>4508</v>
      </c>
      <c r="N99" s="2" t="s">
        <v>4859</v>
      </c>
      <c r="O99" s="3">
        <v>0.04</v>
      </c>
      <c r="P99" s="1" t="s">
        <v>29</v>
      </c>
      <c r="Q99" s="4">
        <v>42919</v>
      </c>
    </row>
    <row r="100" spans="1:17">
      <c r="A100" s="2" t="s">
        <v>4856</v>
      </c>
      <c r="B100" s="2" t="s">
        <v>4862</v>
      </c>
      <c r="C100" s="2" t="s">
        <v>65</v>
      </c>
      <c r="D100" s="2" t="s">
        <v>4363</v>
      </c>
      <c r="E100" s="2" t="s">
        <v>167</v>
      </c>
      <c r="F100" s="2" t="s">
        <v>4501</v>
      </c>
      <c r="G100" s="2" t="s">
        <v>62</v>
      </c>
      <c r="H100" s="2" t="s">
        <v>66</v>
      </c>
      <c r="J100" s="2" t="s">
        <v>4863</v>
      </c>
      <c r="K100" s="1" t="s">
        <v>25</v>
      </c>
      <c r="L100" s="2" t="s">
        <v>4864</v>
      </c>
      <c r="M100" s="1" t="s">
        <v>4508</v>
      </c>
      <c r="N100" s="1" t="s">
        <v>4862</v>
      </c>
      <c r="O100" s="3">
        <v>3.5000000000000003E-2</v>
      </c>
      <c r="P100" s="5" t="s">
        <v>29</v>
      </c>
      <c r="Q100" s="4">
        <v>41631</v>
      </c>
    </row>
    <row r="101" spans="1:17">
      <c r="A101" s="2" t="s">
        <v>4865</v>
      </c>
      <c r="B101" s="2" t="s">
        <v>4866</v>
      </c>
      <c r="C101" s="2" t="s">
        <v>61</v>
      </c>
      <c r="D101" s="2" t="s">
        <v>4494</v>
      </c>
      <c r="E101" s="2" t="s">
        <v>167</v>
      </c>
      <c r="F101" s="2" t="s">
        <v>4501</v>
      </c>
      <c r="G101" s="2" t="s">
        <v>61</v>
      </c>
      <c r="H101" s="2" t="s">
        <v>62</v>
      </c>
      <c r="I101" s="2" t="s">
        <v>57</v>
      </c>
      <c r="J101" s="2" t="s">
        <v>4867</v>
      </c>
      <c r="K101" s="2" t="s">
        <v>102</v>
      </c>
      <c r="L101" s="2" t="s">
        <v>4868</v>
      </c>
      <c r="M101" s="2" t="s">
        <v>1485</v>
      </c>
      <c r="N101" s="2" t="s">
        <v>4866</v>
      </c>
      <c r="O101" s="3">
        <v>0.1</v>
      </c>
      <c r="P101" s="5" t="s">
        <v>29</v>
      </c>
      <c r="Q101" s="4">
        <v>42836</v>
      </c>
    </row>
    <row r="102" spans="1:17">
      <c r="A102" s="2" t="s">
        <v>4869</v>
      </c>
      <c r="B102" s="1" t="s">
        <v>4870</v>
      </c>
      <c r="C102" s="1">
        <v>805</v>
      </c>
      <c r="D102" s="1" t="s">
        <v>4494</v>
      </c>
      <c r="E102" s="2" t="s">
        <v>167</v>
      </c>
      <c r="F102" s="1" t="s">
        <v>4501</v>
      </c>
      <c r="G102" s="2" t="s">
        <v>61</v>
      </c>
      <c r="H102" s="2" t="s">
        <v>62</v>
      </c>
      <c r="I102" s="2" t="s">
        <v>57</v>
      </c>
      <c r="J102" s="1" t="s">
        <v>4871</v>
      </c>
      <c r="K102" s="1" t="s">
        <v>25</v>
      </c>
      <c r="L102" s="2" t="s">
        <v>4872</v>
      </c>
      <c r="M102" s="1" t="s">
        <v>4508</v>
      </c>
      <c r="N102" s="1" t="s">
        <v>4870</v>
      </c>
      <c r="O102" s="3">
        <v>3.3520000000000001E-2</v>
      </c>
      <c r="P102" s="1" t="s">
        <v>29</v>
      </c>
      <c r="Q102" s="4">
        <v>42289</v>
      </c>
    </row>
    <row r="103" spans="1:17">
      <c r="A103" s="2" t="s">
        <v>4873</v>
      </c>
      <c r="B103" s="2" t="s">
        <v>4874</v>
      </c>
      <c r="C103" s="2" t="s">
        <v>61</v>
      </c>
      <c r="D103" s="2" t="s">
        <v>4494</v>
      </c>
      <c r="E103" s="2" t="s">
        <v>167</v>
      </c>
      <c r="F103" s="2" t="s">
        <v>4501</v>
      </c>
      <c r="G103" s="2" t="s">
        <v>61</v>
      </c>
      <c r="H103" s="2" t="s">
        <v>62</v>
      </c>
      <c r="I103" s="2" t="s">
        <v>57</v>
      </c>
      <c r="J103" s="2" t="s">
        <v>4875</v>
      </c>
      <c r="K103" s="2" t="s">
        <v>25</v>
      </c>
      <c r="L103" s="2" t="s">
        <v>4876</v>
      </c>
      <c r="M103" s="2" t="s">
        <v>4508</v>
      </c>
      <c r="N103" s="2" t="s">
        <v>4874</v>
      </c>
      <c r="O103" s="3">
        <v>0.04</v>
      </c>
      <c r="P103" s="5" t="s">
        <v>29</v>
      </c>
      <c r="Q103" s="4">
        <v>42664</v>
      </c>
    </row>
    <row r="104" spans="1:17">
      <c r="A104" s="2" t="s">
        <v>4877</v>
      </c>
      <c r="B104" s="2" t="s">
        <v>4878</v>
      </c>
      <c r="C104" s="2" t="s">
        <v>61</v>
      </c>
      <c r="D104" s="2" t="s">
        <v>4494</v>
      </c>
      <c r="E104" s="2" t="s">
        <v>167</v>
      </c>
      <c r="F104" s="2" t="s">
        <v>4501</v>
      </c>
      <c r="G104" s="2" t="s">
        <v>61</v>
      </c>
      <c r="H104" s="2" t="s">
        <v>62</v>
      </c>
      <c r="I104" s="2" t="s">
        <v>57</v>
      </c>
      <c r="J104" s="2" t="s">
        <v>4879</v>
      </c>
      <c r="K104" s="1" t="s">
        <v>25</v>
      </c>
      <c r="L104" s="2" t="s">
        <v>4880</v>
      </c>
      <c r="M104" s="1" t="s">
        <v>4508</v>
      </c>
      <c r="N104" s="2" t="s">
        <v>4878</v>
      </c>
      <c r="O104" s="3">
        <v>0.04</v>
      </c>
      <c r="P104" s="5" t="s">
        <v>29</v>
      </c>
      <c r="Q104" s="4">
        <v>42750</v>
      </c>
    </row>
    <row r="105" spans="1:17">
      <c r="A105" s="2" t="s">
        <v>4881</v>
      </c>
      <c r="B105" s="2" t="s">
        <v>4882</v>
      </c>
      <c r="C105" s="2" t="s">
        <v>4775</v>
      </c>
      <c r="D105" s="2" t="s">
        <v>4345</v>
      </c>
      <c r="E105" s="2" t="s">
        <v>74</v>
      </c>
      <c r="F105" s="2" t="s">
        <v>4501</v>
      </c>
      <c r="G105" s="2" t="s">
        <v>4775</v>
      </c>
      <c r="J105" s="2" t="s">
        <v>4883</v>
      </c>
      <c r="K105" s="2" t="s">
        <v>25</v>
      </c>
      <c r="L105" s="2" t="s">
        <v>4884</v>
      </c>
      <c r="M105" s="1" t="s">
        <v>4508</v>
      </c>
      <c r="N105" s="2" t="s">
        <v>4882</v>
      </c>
      <c r="O105" s="3">
        <v>9.5220000000000013E-2</v>
      </c>
      <c r="P105" s="1" t="s">
        <v>29</v>
      </c>
      <c r="Q105" s="4">
        <v>42108</v>
      </c>
    </row>
    <row r="106" spans="1:17">
      <c r="A106" s="2" t="s">
        <v>4885</v>
      </c>
      <c r="B106" s="2" t="s">
        <v>4886</v>
      </c>
      <c r="C106" s="2" t="s">
        <v>61</v>
      </c>
      <c r="D106" s="2" t="s">
        <v>4494</v>
      </c>
      <c r="E106" s="2" t="s">
        <v>167</v>
      </c>
      <c r="F106" s="2" t="s">
        <v>4501</v>
      </c>
      <c r="G106" s="2" t="s">
        <v>61</v>
      </c>
      <c r="H106" s="2" t="s">
        <v>62</v>
      </c>
      <c r="I106" s="2" t="s">
        <v>57</v>
      </c>
      <c r="J106" s="2" t="s">
        <v>4887</v>
      </c>
      <c r="K106" s="2" t="s">
        <v>25</v>
      </c>
      <c r="L106" s="2" t="s">
        <v>4888</v>
      </c>
      <c r="M106" s="2" t="s">
        <v>4508</v>
      </c>
      <c r="N106" s="2" t="s">
        <v>4886</v>
      </c>
      <c r="O106" s="3">
        <v>2.9000000000000001E-2</v>
      </c>
      <c r="P106" s="5" t="s">
        <v>29</v>
      </c>
      <c r="Q106" s="4">
        <v>41631</v>
      </c>
    </row>
    <row r="107" spans="1:17">
      <c r="A107" s="2" t="s">
        <v>4889</v>
      </c>
      <c r="B107" s="2" t="s">
        <v>4890</v>
      </c>
      <c r="C107" s="2" t="s">
        <v>52</v>
      </c>
      <c r="D107" s="2" t="s">
        <v>4455</v>
      </c>
      <c r="E107" s="2" t="s">
        <v>167</v>
      </c>
      <c r="F107" s="2" t="s">
        <v>4501</v>
      </c>
      <c r="G107" s="2" t="s">
        <v>56</v>
      </c>
      <c r="H107" s="2" t="s">
        <v>57</v>
      </c>
      <c r="J107" s="2" t="s">
        <v>4891</v>
      </c>
      <c r="K107" s="1" t="s">
        <v>25</v>
      </c>
      <c r="L107" s="2" t="s">
        <v>4892</v>
      </c>
      <c r="M107" s="1" t="s">
        <v>4508</v>
      </c>
      <c r="N107" s="2" t="s">
        <v>4890</v>
      </c>
      <c r="O107" s="3">
        <v>0.04</v>
      </c>
      <c r="P107" s="1" t="s">
        <v>29</v>
      </c>
      <c r="Q107" s="4">
        <v>42895</v>
      </c>
    </row>
    <row r="108" spans="1:17">
      <c r="A108" s="2" t="s">
        <v>4889</v>
      </c>
      <c r="B108" s="2" t="s">
        <v>4893</v>
      </c>
      <c r="C108" s="2" t="s">
        <v>61</v>
      </c>
      <c r="D108" s="2" t="s">
        <v>4494</v>
      </c>
      <c r="E108" s="2" t="s">
        <v>167</v>
      </c>
      <c r="F108" s="2" t="s">
        <v>4501</v>
      </c>
      <c r="G108" s="2" t="s">
        <v>61</v>
      </c>
      <c r="H108" s="2" t="s">
        <v>62</v>
      </c>
      <c r="I108" s="2" t="s">
        <v>57</v>
      </c>
      <c r="J108" s="2" t="s">
        <v>4894</v>
      </c>
      <c r="K108" s="2" t="s">
        <v>25</v>
      </c>
      <c r="L108" s="2" t="s">
        <v>4895</v>
      </c>
      <c r="M108" s="2" t="s">
        <v>4508</v>
      </c>
      <c r="N108" s="2" t="s">
        <v>4893</v>
      </c>
      <c r="O108" s="3">
        <v>2.9000000000000001E-2</v>
      </c>
      <c r="P108" s="5" t="s">
        <v>29</v>
      </c>
      <c r="Q108" s="4">
        <v>41631</v>
      </c>
    </row>
    <row r="109" spans="1:17">
      <c r="A109" s="2" t="s">
        <v>4896</v>
      </c>
      <c r="B109" s="2" t="s">
        <v>4897</v>
      </c>
      <c r="C109" s="2" t="s">
        <v>52</v>
      </c>
      <c r="D109" s="2" t="s">
        <v>4455</v>
      </c>
      <c r="E109" s="2" t="s">
        <v>167</v>
      </c>
      <c r="F109" s="1" t="s">
        <v>4501</v>
      </c>
      <c r="G109" s="2" t="s">
        <v>56</v>
      </c>
      <c r="H109" s="2" t="s">
        <v>57</v>
      </c>
      <c r="I109" s="2" t="s">
        <v>57</v>
      </c>
      <c r="J109" s="2" t="s">
        <v>4898</v>
      </c>
      <c r="K109" s="2" t="s">
        <v>25</v>
      </c>
      <c r="L109" s="2" t="s">
        <v>4899</v>
      </c>
      <c r="M109" s="2" t="s">
        <v>4508</v>
      </c>
      <c r="N109" s="2" t="s">
        <v>4897</v>
      </c>
      <c r="O109" s="3">
        <v>0.04</v>
      </c>
      <c r="P109" s="5" t="s">
        <v>29</v>
      </c>
      <c r="Q109" s="4">
        <v>43016</v>
      </c>
    </row>
    <row r="110" spans="1:17">
      <c r="A110" s="2" t="s">
        <v>4896</v>
      </c>
      <c r="B110" s="2" t="s">
        <v>4900</v>
      </c>
      <c r="C110" s="2" t="s">
        <v>61</v>
      </c>
      <c r="D110" s="2" t="s">
        <v>4494</v>
      </c>
      <c r="E110" s="2" t="s">
        <v>167</v>
      </c>
      <c r="F110" s="1" t="s">
        <v>4501</v>
      </c>
      <c r="G110" s="2" t="s">
        <v>61</v>
      </c>
      <c r="H110" s="2" t="s">
        <v>62</v>
      </c>
      <c r="I110" s="2" t="s">
        <v>57</v>
      </c>
      <c r="J110" s="2" t="s">
        <v>4901</v>
      </c>
      <c r="K110" s="2" t="s">
        <v>25</v>
      </c>
      <c r="L110" s="2" t="s">
        <v>4902</v>
      </c>
      <c r="M110" s="2" t="s">
        <v>4508</v>
      </c>
      <c r="N110" s="2" t="s">
        <v>4900</v>
      </c>
      <c r="O110" s="3">
        <v>0.04</v>
      </c>
      <c r="P110" s="5" t="s">
        <v>29</v>
      </c>
      <c r="Q110" s="4">
        <v>42750</v>
      </c>
    </row>
    <row r="111" spans="1:17">
      <c r="A111" s="2" t="s">
        <v>4903</v>
      </c>
      <c r="B111" s="2" t="s">
        <v>4904</v>
      </c>
      <c r="C111" s="2" t="s">
        <v>61</v>
      </c>
      <c r="D111" s="2" t="s">
        <v>4494</v>
      </c>
      <c r="E111" s="2" t="s">
        <v>167</v>
      </c>
      <c r="F111" s="2" t="s">
        <v>4501</v>
      </c>
      <c r="G111" s="2" t="s">
        <v>61</v>
      </c>
      <c r="H111" s="2" t="s">
        <v>62</v>
      </c>
      <c r="I111" s="2" t="s">
        <v>57</v>
      </c>
      <c r="J111" s="2" t="s">
        <v>4905</v>
      </c>
      <c r="K111" s="2" t="s">
        <v>25</v>
      </c>
      <c r="L111" s="2" t="s">
        <v>4906</v>
      </c>
      <c r="M111" s="2" t="s">
        <v>4508</v>
      </c>
      <c r="N111" s="2" t="s">
        <v>4904</v>
      </c>
      <c r="O111" s="3">
        <v>0.04</v>
      </c>
      <c r="P111" s="5" t="s">
        <v>29</v>
      </c>
      <c r="Q111" s="4">
        <v>42751</v>
      </c>
    </row>
    <row r="112" spans="1:17">
      <c r="A112" s="2" t="s">
        <v>4903</v>
      </c>
      <c r="B112" s="2" t="s">
        <v>4907</v>
      </c>
      <c r="C112" s="2" t="s">
        <v>4548</v>
      </c>
      <c r="D112" s="2" t="s">
        <v>4547</v>
      </c>
      <c r="E112" s="2" t="s">
        <v>167</v>
      </c>
      <c r="F112" s="2" t="s">
        <v>4501</v>
      </c>
      <c r="G112" s="2" t="s">
        <v>4546</v>
      </c>
      <c r="H112" s="2" t="s">
        <v>4548</v>
      </c>
      <c r="J112" s="2" t="s">
        <v>4908</v>
      </c>
      <c r="K112" s="2" t="s">
        <v>25</v>
      </c>
      <c r="L112" s="2" t="s">
        <v>4909</v>
      </c>
      <c r="M112" s="2" t="s">
        <v>4508</v>
      </c>
      <c r="N112" s="2" t="s">
        <v>4910</v>
      </c>
      <c r="O112" s="3">
        <v>5.9070000000000004E-2</v>
      </c>
      <c r="P112" s="5" t="s">
        <v>29</v>
      </c>
      <c r="Q112" s="4">
        <v>42356</v>
      </c>
    </row>
    <row r="113" spans="1:18">
      <c r="A113" s="2" t="s">
        <v>4911</v>
      </c>
      <c r="B113" s="2" t="s">
        <v>4912</v>
      </c>
      <c r="C113" s="2" t="s">
        <v>52</v>
      </c>
      <c r="D113" s="2" t="s">
        <v>4455</v>
      </c>
      <c r="E113" s="2" t="s">
        <v>167</v>
      </c>
      <c r="F113" s="2" t="s">
        <v>4501</v>
      </c>
      <c r="G113" s="2" t="s">
        <v>56</v>
      </c>
      <c r="H113" s="2" t="s">
        <v>57</v>
      </c>
      <c r="J113" s="2" t="s">
        <v>4913</v>
      </c>
      <c r="K113" s="1" t="s">
        <v>102</v>
      </c>
      <c r="L113" s="2" t="s">
        <v>4914</v>
      </c>
      <c r="M113" s="1" t="s">
        <v>177</v>
      </c>
      <c r="N113" s="2" t="s">
        <v>4912</v>
      </c>
      <c r="O113" s="3">
        <v>0.03</v>
      </c>
      <c r="P113" s="1" t="s">
        <v>29</v>
      </c>
      <c r="Q113" s="4">
        <v>41197</v>
      </c>
    </row>
    <row r="114" spans="1:18">
      <c r="A114" s="2" t="s">
        <v>4911</v>
      </c>
      <c r="B114" s="2" t="s">
        <v>4915</v>
      </c>
      <c r="C114" s="2" t="s">
        <v>61</v>
      </c>
      <c r="D114" s="2" t="s">
        <v>4494</v>
      </c>
      <c r="E114" s="2" t="s">
        <v>167</v>
      </c>
      <c r="F114" s="2" t="s">
        <v>4501</v>
      </c>
      <c r="G114" s="2" t="s">
        <v>61</v>
      </c>
      <c r="H114" s="2" t="s">
        <v>62</v>
      </c>
      <c r="I114" s="2" t="s">
        <v>57</v>
      </c>
      <c r="J114" s="2" t="s">
        <v>4916</v>
      </c>
      <c r="K114" s="2" t="s">
        <v>25</v>
      </c>
      <c r="L114" s="2" t="s">
        <v>4917</v>
      </c>
      <c r="M114" s="2" t="s">
        <v>4508</v>
      </c>
      <c r="N114" s="2" t="s">
        <v>4915</v>
      </c>
      <c r="O114" s="3">
        <v>0.04</v>
      </c>
      <c r="P114" s="5" t="s">
        <v>29</v>
      </c>
      <c r="Q114" s="4">
        <v>42870</v>
      </c>
    </row>
    <row r="115" spans="1:18">
      <c r="A115" s="2" t="s">
        <v>4911</v>
      </c>
      <c r="B115" s="2" t="s">
        <v>4918</v>
      </c>
      <c r="C115" s="2" t="s">
        <v>65</v>
      </c>
      <c r="D115" s="2" t="s">
        <v>4363</v>
      </c>
      <c r="E115" s="2" t="s">
        <v>167</v>
      </c>
      <c r="F115" s="2" t="s">
        <v>4501</v>
      </c>
      <c r="G115" s="2" t="s">
        <v>62</v>
      </c>
      <c r="H115" s="2" t="s">
        <v>66</v>
      </c>
      <c r="J115" s="2" t="s">
        <v>4919</v>
      </c>
      <c r="K115" s="2" t="s">
        <v>25</v>
      </c>
      <c r="L115" s="2" t="s">
        <v>4918</v>
      </c>
      <c r="M115" s="2" t="s">
        <v>1485</v>
      </c>
      <c r="N115" s="2" t="s">
        <v>4918</v>
      </c>
      <c r="O115" s="3">
        <v>0.06</v>
      </c>
      <c r="P115" s="5" t="s">
        <v>29</v>
      </c>
      <c r="Q115" s="4">
        <v>42751</v>
      </c>
    </row>
    <row r="116" spans="1:18">
      <c r="A116" s="2" t="s">
        <v>4920</v>
      </c>
      <c r="B116" s="2" t="s">
        <v>4921</v>
      </c>
      <c r="C116" s="2" t="s">
        <v>61</v>
      </c>
      <c r="D116" s="2" t="s">
        <v>4494</v>
      </c>
      <c r="E116" s="2" t="s">
        <v>74</v>
      </c>
      <c r="F116" s="2" t="s">
        <v>4501</v>
      </c>
      <c r="G116" s="2" t="s">
        <v>61</v>
      </c>
      <c r="H116" s="2" t="s">
        <v>62</v>
      </c>
      <c r="I116" s="2" t="s">
        <v>57</v>
      </c>
      <c r="J116" s="2" t="s">
        <v>4922</v>
      </c>
      <c r="K116" s="2" t="s">
        <v>25</v>
      </c>
      <c r="L116" s="2" t="s">
        <v>4923</v>
      </c>
      <c r="M116" s="2" t="s">
        <v>4508</v>
      </c>
      <c r="N116" s="2" t="s">
        <v>4921</v>
      </c>
      <c r="O116" s="3">
        <v>3.4140000000000004E-2</v>
      </c>
      <c r="P116" s="5" t="s">
        <v>29</v>
      </c>
      <c r="Q116" s="4">
        <v>42219</v>
      </c>
    </row>
    <row r="117" spans="1:18" ht="12.75">
      <c r="A117" s="2" t="s">
        <v>4920</v>
      </c>
      <c r="B117" s="2" t="s">
        <v>4924</v>
      </c>
      <c r="C117" s="2" t="s">
        <v>4546</v>
      </c>
      <c r="D117" s="2" t="s">
        <v>4547</v>
      </c>
      <c r="E117" s="2" t="s">
        <v>167</v>
      </c>
      <c r="F117" s="2" t="s">
        <v>4501</v>
      </c>
      <c r="G117" s="2" t="s">
        <v>4546</v>
      </c>
      <c r="H117" s="2" t="s">
        <v>4548</v>
      </c>
      <c r="I117" s="2" t="s">
        <v>4549</v>
      </c>
      <c r="J117" s="2" t="s">
        <v>4925</v>
      </c>
      <c r="K117" s="1" t="s">
        <v>25</v>
      </c>
      <c r="L117" s="2" t="s">
        <v>4926</v>
      </c>
      <c r="M117" s="1" t="s">
        <v>4508</v>
      </c>
      <c r="N117" s="2" t="s">
        <v>4924</v>
      </c>
      <c r="O117" s="3">
        <v>5.8740000000000007E-2</v>
      </c>
      <c r="P117" s="1" t="s">
        <v>29</v>
      </c>
      <c r="Q117" s="4">
        <v>42406</v>
      </c>
      <c r="R117"/>
    </row>
    <row r="118" spans="1:18">
      <c r="A118" s="2" t="s">
        <v>4927</v>
      </c>
      <c r="B118" s="2" t="s">
        <v>4928</v>
      </c>
      <c r="C118" s="2" t="s">
        <v>52</v>
      </c>
      <c r="D118" s="2" t="s">
        <v>4455</v>
      </c>
      <c r="E118" s="2" t="s">
        <v>167</v>
      </c>
      <c r="F118" s="2" t="s">
        <v>4501</v>
      </c>
      <c r="G118" s="2" t="s">
        <v>56</v>
      </c>
      <c r="H118" s="2" t="s">
        <v>57</v>
      </c>
      <c r="J118" s="2" t="s">
        <v>4929</v>
      </c>
      <c r="K118" s="1" t="s">
        <v>25</v>
      </c>
      <c r="L118" s="2" t="s">
        <v>4930</v>
      </c>
      <c r="M118" s="1" t="s">
        <v>4508</v>
      </c>
      <c r="N118" s="2" t="s">
        <v>4928</v>
      </c>
      <c r="O118" s="3">
        <v>3.1E-2</v>
      </c>
      <c r="P118" s="1" t="s">
        <v>29</v>
      </c>
      <c r="Q118" s="4">
        <v>41172</v>
      </c>
    </row>
    <row r="119" spans="1:18">
      <c r="A119" s="2" t="s">
        <v>4931</v>
      </c>
      <c r="B119" s="2" t="s">
        <v>4932</v>
      </c>
      <c r="C119" s="2" t="s">
        <v>61</v>
      </c>
      <c r="D119" s="2" t="s">
        <v>4494</v>
      </c>
      <c r="E119" s="2" t="s">
        <v>167</v>
      </c>
      <c r="F119" s="2" t="s">
        <v>4501</v>
      </c>
      <c r="G119" s="2" t="s">
        <v>61</v>
      </c>
      <c r="H119" s="2" t="s">
        <v>62</v>
      </c>
      <c r="I119" s="2" t="s">
        <v>57</v>
      </c>
      <c r="J119" s="2" t="s">
        <v>4933</v>
      </c>
      <c r="K119" s="2" t="s">
        <v>25</v>
      </c>
      <c r="L119" s="2" t="s">
        <v>4934</v>
      </c>
      <c r="M119" s="2" t="s">
        <v>4508</v>
      </c>
      <c r="N119" s="2" t="s">
        <v>4932</v>
      </c>
      <c r="O119" s="3">
        <v>2.9000000000000001E-2</v>
      </c>
      <c r="P119" s="5" t="s">
        <v>29</v>
      </c>
      <c r="Q119" s="4">
        <v>41526</v>
      </c>
    </row>
    <row r="120" spans="1:18">
      <c r="A120" s="2" t="s">
        <v>4931</v>
      </c>
      <c r="B120" s="2" t="s">
        <v>4935</v>
      </c>
      <c r="C120" s="2" t="s">
        <v>4546</v>
      </c>
      <c r="D120" s="2" t="s">
        <v>4547</v>
      </c>
      <c r="E120" s="2" t="s">
        <v>167</v>
      </c>
      <c r="F120" s="2" t="s">
        <v>4501</v>
      </c>
      <c r="G120" s="2" t="s">
        <v>4546</v>
      </c>
      <c r="J120" s="2" t="s">
        <v>4936</v>
      </c>
      <c r="K120" s="2" t="s">
        <v>25</v>
      </c>
      <c r="L120" s="2" t="s">
        <v>4937</v>
      </c>
      <c r="M120" s="2" t="s">
        <v>4508</v>
      </c>
      <c r="N120" s="2" t="s">
        <v>4935</v>
      </c>
      <c r="O120" s="3">
        <v>5.9000000000000004E-2</v>
      </c>
      <c r="P120" s="5" t="s">
        <v>29</v>
      </c>
      <c r="Q120" s="4">
        <v>41796</v>
      </c>
    </row>
    <row r="121" spans="1:18">
      <c r="A121" s="2" t="s">
        <v>4938</v>
      </c>
      <c r="B121" s="2" t="s">
        <v>4939</v>
      </c>
      <c r="C121" s="2" t="s">
        <v>52</v>
      </c>
      <c r="D121" s="2" t="s">
        <v>4455</v>
      </c>
      <c r="E121" s="2" t="s">
        <v>167</v>
      </c>
      <c r="F121" s="2" t="s">
        <v>4501</v>
      </c>
      <c r="G121" s="2" t="s">
        <v>56</v>
      </c>
      <c r="H121" s="2" t="s">
        <v>57</v>
      </c>
      <c r="J121" s="2" t="s">
        <v>4940</v>
      </c>
      <c r="K121" s="1" t="s">
        <v>102</v>
      </c>
      <c r="L121" s="2" t="s">
        <v>4941</v>
      </c>
      <c r="M121" s="1" t="s">
        <v>1485</v>
      </c>
      <c r="N121" s="2" t="s">
        <v>4939</v>
      </c>
      <c r="O121" s="3">
        <v>0.05</v>
      </c>
      <c r="P121" s="1" t="s">
        <v>29</v>
      </c>
      <c r="Q121" s="4">
        <v>41520</v>
      </c>
    </row>
    <row r="122" spans="1:18">
      <c r="A122" s="2" t="s">
        <v>4942</v>
      </c>
      <c r="B122" s="2" t="s">
        <v>4943</v>
      </c>
      <c r="C122" s="2" t="s">
        <v>52</v>
      </c>
      <c r="D122" s="2" t="s">
        <v>4455</v>
      </c>
      <c r="E122" s="2" t="s">
        <v>167</v>
      </c>
      <c r="F122" s="2" t="s">
        <v>4501</v>
      </c>
      <c r="G122" s="2" t="s">
        <v>56</v>
      </c>
      <c r="H122" s="2" t="s">
        <v>57</v>
      </c>
      <c r="J122" s="2" t="s">
        <v>4944</v>
      </c>
      <c r="K122" s="1" t="s">
        <v>25</v>
      </c>
      <c r="L122" s="2" t="s">
        <v>4945</v>
      </c>
      <c r="M122" s="1" t="s">
        <v>4508</v>
      </c>
      <c r="N122" s="2" t="s">
        <v>4943</v>
      </c>
      <c r="O122" s="3">
        <v>2.6200000000000001E-2</v>
      </c>
      <c r="P122" s="1" t="s">
        <v>29</v>
      </c>
      <c r="Q122" s="4">
        <v>42102</v>
      </c>
    </row>
    <row r="123" spans="1:18">
      <c r="A123" s="2" t="s">
        <v>4942</v>
      </c>
      <c r="B123" s="2" t="s">
        <v>4946</v>
      </c>
      <c r="C123" s="2" t="s">
        <v>61</v>
      </c>
      <c r="D123" s="2" t="s">
        <v>4494</v>
      </c>
      <c r="E123" s="2" t="s">
        <v>167</v>
      </c>
      <c r="F123" s="2" t="s">
        <v>4501</v>
      </c>
      <c r="G123" s="2" t="s">
        <v>61</v>
      </c>
      <c r="H123" s="2" t="s">
        <v>62</v>
      </c>
      <c r="I123" s="2" t="s">
        <v>57</v>
      </c>
      <c r="J123" s="2" t="s">
        <v>4947</v>
      </c>
      <c r="K123" s="2" t="s">
        <v>25</v>
      </c>
      <c r="L123" s="2" t="s">
        <v>4948</v>
      </c>
      <c r="M123" s="2" t="s">
        <v>4508</v>
      </c>
      <c r="N123" s="2" t="s">
        <v>4946</v>
      </c>
      <c r="O123" s="3">
        <v>0.04</v>
      </c>
      <c r="P123" s="5" t="s">
        <v>29</v>
      </c>
      <c r="Q123" s="4">
        <v>42895</v>
      </c>
    </row>
    <row r="124" spans="1:18">
      <c r="A124" s="2" t="s">
        <v>4942</v>
      </c>
      <c r="B124" s="2" t="s">
        <v>4949</v>
      </c>
      <c r="C124" s="2" t="s">
        <v>4546</v>
      </c>
      <c r="D124" s="2" t="s">
        <v>4547</v>
      </c>
      <c r="E124" s="2" t="s">
        <v>167</v>
      </c>
      <c r="F124" s="2" t="s">
        <v>4501</v>
      </c>
      <c r="G124" s="2" t="s">
        <v>4546</v>
      </c>
      <c r="H124" s="2" t="s">
        <v>4548</v>
      </c>
      <c r="I124" s="2" t="s">
        <v>4549</v>
      </c>
      <c r="J124" s="2" t="s">
        <v>4950</v>
      </c>
      <c r="K124" s="1" t="s">
        <v>25</v>
      </c>
      <c r="L124" s="2" t="s">
        <v>4951</v>
      </c>
      <c r="M124" s="1" t="s">
        <v>4508</v>
      </c>
      <c r="N124" s="2" t="s">
        <v>4949</v>
      </c>
      <c r="O124" s="3">
        <v>5.5860000000000007E-2</v>
      </c>
      <c r="P124" s="1" t="s">
        <v>29</v>
      </c>
      <c r="Q124" s="4">
        <v>42245</v>
      </c>
    </row>
    <row r="125" spans="1:18">
      <c r="A125" s="2" t="s">
        <v>4952</v>
      </c>
      <c r="B125" s="2" t="s">
        <v>4953</v>
      </c>
      <c r="C125" s="2" t="s">
        <v>61</v>
      </c>
      <c r="D125" s="2" t="s">
        <v>4455</v>
      </c>
      <c r="E125" s="2" t="s">
        <v>4577</v>
      </c>
      <c r="F125" s="2" t="s">
        <v>4501</v>
      </c>
      <c r="G125" s="2" t="s">
        <v>61</v>
      </c>
      <c r="H125" s="2" t="s">
        <v>62</v>
      </c>
      <c r="I125" s="2" t="s">
        <v>57</v>
      </c>
      <c r="J125" s="2" t="s">
        <v>4954</v>
      </c>
      <c r="K125" s="2" t="s">
        <v>102</v>
      </c>
      <c r="L125" s="2" t="s">
        <v>4955</v>
      </c>
      <c r="M125" s="2" t="s">
        <v>4625</v>
      </c>
      <c r="N125" s="2" t="s">
        <v>4953</v>
      </c>
      <c r="O125" s="3">
        <v>0.28999999999999998</v>
      </c>
      <c r="P125" s="5" t="s">
        <v>29</v>
      </c>
      <c r="Q125" s="4">
        <v>40683</v>
      </c>
    </row>
    <row r="126" spans="1:18">
      <c r="A126" s="2" t="s">
        <v>4956</v>
      </c>
      <c r="B126" s="2" t="s">
        <v>4957</v>
      </c>
      <c r="C126" s="2" t="s">
        <v>61</v>
      </c>
      <c r="D126" s="2" t="s">
        <v>4494</v>
      </c>
      <c r="E126" s="2" t="s">
        <v>167</v>
      </c>
      <c r="F126" s="2" t="s">
        <v>4501</v>
      </c>
      <c r="G126" s="2" t="s">
        <v>61</v>
      </c>
      <c r="H126" s="2" t="s">
        <v>62</v>
      </c>
      <c r="I126" s="2" t="s">
        <v>57</v>
      </c>
      <c r="J126" s="2" t="s">
        <v>4958</v>
      </c>
      <c r="K126" s="2" t="s">
        <v>25</v>
      </c>
      <c r="L126" s="2" t="s">
        <v>4959</v>
      </c>
      <c r="M126" s="2" t="s">
        <v>4508</v>
      </c>
      <c r="N126" s="2" t="s">
        <v>4957</v>
      </c>
      <c r="O126" s="3">
        <v>3.3690000000000005E-2</v>
      </c>
      <c r="P126" s="5" t="s">
        <v>29</v>
      </c>
      <c r="Q126" s="4">
        <v>42102</v>
      </c>
    </row>
    <row r="127" spans="1:18">
      <c r="A127" s="2" t="s">
        <v>4960</v>
      </c>
      <c r="B127" s="2" t="s">
        <v>4961</v>
      </c>
      <c r="C127" s="2" t="s">
        <v>61</v>
      </c>
      <c r="D127" s="2" t="s">
        <v>4494</v>
      </c>
      <c r="E127" s="2" t="s">
        <v>167</v>
      </c>
      <c r="F127" s="2" t="s">
        <v>4501</v>
      </c>
      <c r="G127" s="2" t="s">
        <v>61</v>
      </c>
      <c r="H127" s="2" t="s">
        <v>62</v>
      </c>
      <c r="I127" s="2" t="s">
        <v>57</v>
      </c>
      <c r="J127" s="2" t="s">
        <v>4962</v>
      </c>
      <c r="K127" s="2" t="s">
        <v>25</v>
      </c>
      <c r="L127" s="2" t="s">
        <v>4963</v>
      </c>
      <c r="M127" s="2" t="s">
        <v>4508</v>
      </c>
      <c r="N127" s="2" t="s">
        <v>4961</v>
      </c>
      <c r="O127" s="3">
        <v>3.4430000000000002E-2</v>
      </c>
      <c r="P127" s="5" t="s">
        <v>29</v>
      </c>
      <c r="Q127" s="4">
        <v>42593</v>
      </c>
    </row>
    <row r="128" spans="1:18">
      <c r="A128" s="2" t="s">
        <v>4964</v>
      </c>
      <c r="B128" s="2" t="s">
        <v>4965</v>
      </c>
      <c r="C128" s="2" t="s">
        <v>52</v>
      </c>
      <c r="D128" s="2" t="s">
        <v>4455</v>
      </c>
      <c r="E128" s="2" t="s">
        <v>167</v>
      </c>
      <c r="F128" s="2" t="s">
        <v>4501</v>
      </c>
      <c r="G128" s="2" t="s">
        <v>56</v>
      </c>
      <c r="H128" s="2" t="s">
        <v>57</v>
      </c>
      <c r="J128" s="2" t="s">
        <v>4966</v>
      </c>
      <c r="K128" s="2" t="s">
        <v>25</v>
      </c>
      <c r="L128" s="2" t="s">
        <v>4967</v>
      </c>
      <c r="M128" s="2" t="s">
        <v>4508</v>
      </c>
      <c r="N128" s="2" t="s">
        <v>4965</v>
      </c>
      <c r="O128" s="3">
        <v>0.04</v>
      </c>
      <c r="P128" s="5" t="s">
        <v>29</v>
      </c>
      <c r="Q128" s="4">
        <v>43001</v>
      </c>
    </row>
    <row r="129" spans="1:17">
      <c r="A129" s="2" t="s">
        <v>4964</v>
      </c>
      <c r="B129" s="2" t="s">
        <v>4968</v>
      </c>
      <c r="C129" s="2" t="s">
        <v>61</v>
      </c>
      <c r="D129" s="2" t="s">
        <v>4494</v>
      </c>
      <c r="E129" s="2" t="s">
        <v>167</v>
      </c>
      <c r="F129" s="2" t="s">
        <v>4501</v>
      </c>
      <c r="G129" s="2" t="s">
        <v>61</v>
      </c>
      <c r="H129" s="2" t="s">
        <v>62</v>
      </c>
      <c r="I129" s="2" t="s">
        <v>57</v>
      </c>
      <c r="J129" s="2" t="s">
        <v>4969</v>
      </c>
      <c r="K129" s="2" t="s">
        <v>25</v>
      </c>
      <c r="L129" s="2" t="s">
        <v>4970</v>
      </c>
      <c r="M129" s="2" t="s">
        <v>4508</v>
      </c>
      <c r="N129" s="2" t="s">
        <v>4968</v>
      </c>
      <c r="O129" s="3">
        <v>0.04</v>
      </c>
      <c r="P129" s="5" t="s">
        <v>29</v>
      </c>
      <c r="Q129" s="4">
        <v>42751</v>
      </c>
    </row>
    <row r="130" spans="1:17">
      <c r="A130" s="2" t="s">
        <v>4971</v>
      </c>
      <c r="B130" s="2" t="s">
        <v>4972</v>
      </c>
      <c r="C130" s="2" t="s">
        <v>61</v>
      </c>
      <c r="D130" s="2" t="s">
        <v>4494</v>
      </c>
      <c r="E130" s="2" t="s">
        <v>167</v>
      </c>
      <c r="F130" s="2" t="s">
        <v>4501</v>
      </c>
      <c r="G130" s="2" t="s">
        <v>61</v>
      </c>
      <c r="H130" s="2" t="s">
        <v>62</v>
      </c>
      <c r="I130" s="2" t="s">
        <v>57</v>
      </c>
      <c r="J130" s="2" t="s">
        <v>4973</v>
      </c>
      <c r="K130" s="2" t="s">
        <v>25</v>
      </c>
      <c r="L130" s="2" t="s">
        <v>4974</v>
      </c>
      <c r="M130" s="2" t="s">
        <v>4508</v>
      </c>
      <c r="N130" s="2" t="s">
        <v>4972</v>
      </c>
      <c r="O130" s="3">
        <v>0.04</v>
      </c>
      <c r="P130" s="5" t="s">
        <v>29</v>
      </c>
      <c r="Q130" s="4">
        <v>42751</v>
      </c>
    </row>
    <row r="131" spans="1:17">
      <c r="A131" s="2" t="s">
        <v>4975</v>
      </c>
      <c r="B131" s="2" t="s">
        <v>4976</v>
      </c>
      <c r="C131" s="2" t="s">
        <v>61</v>
      </c>
      <c r="D131" s="2" t="s">
        <v>4455</v>
      </c>
      <c r="E131" s="2" t="s">
        <v>4577</v>
      </c>
      <c r="F131" s="2" t="s">
        <v>4501</v>
      </c>
      <c r="G131" s="2" t="s">
        <v>61</v>
      </c>
      <c r="H131" s="2" t="s">
        <v>62</v>
      </c>
      <c r="I131" s="2" t="s">
        <v>57</v>
      </c>
      <c r="J131" s="2" t="s">
        <v>4977</v>
      </c>
      <c r="K131" s="2" t="s">
        <v>25</v>
      </c>
      <c r="L131" s="2" t="s">
        <v>4978</v>
      </c>
      <c r="M131" s="2" t="s">
        <v>1843</v>
      </c>
      <c r="N131" s="2" t="s">
        <v>4976</v>
      </c>
      <c r="O131" s="3">
        <v>4.5</v>
      </c>
      <c r="P131" s="5" t="s">
        <v>29</v>
      </c>
      <c r="Q131" s="4">
        <v>41559</v>
      </c>
    </row>
    <row r="132" spans="1:17">
      <c r="A132" s="2" t="s">
        <v>4979</v>
      </c>
      <c r="B132" s="2" t="s">
        <v>4980</v>
      </c>
      <c r="C132" s="2" t="s">
        <v>61</v>
      </c>
      <c r="D132" s="2" t="s">
        <v>4494</v>
      </c>
      <c r="E132" s="2" t="s">
        <v>167</v>
      </c>
      <c r="F132" s="2" t="s">
        <v>4501</v>
      </c>
      <c r="G132" s="2" t="s">
        <v>61</v>
      </c>
      <c r="H132" s="2" t="s">
        <v>62</v>
      </c>
      <c r="I132" s="2" t="s">
        <v>57</v>
      </c>
      <c r="J132" s="2" t="s">
        <v>4981</v>
      </c>
      <c r="K132" s="2" t="s">
        <v>25</v>
      </c>
      <c r="L132" s="2" t="s">
        <v>4982</v>
      </c>
      <c r="M132" s="2" t="s">
        <v>4508</v>
      </c>
      <c r="N132" s="2" t="s">
        <v>4980</v>
      </c>
      <c r="O132" s="3">
        <v>2.9000000000000001E-2</v>
      </c>
      <c r="P132" s="5" t="s">
        <v>29</v>
      </c>
      <c r="Q132" s="4">
        <v>41601</v>
      </c>
    </row>
    <row r="133" spans="1:17">
      <c r="A133" s="2" t="s">
        <v>4983</v>
      </c>
      <c r="B133" s="2" t="s">
        <v>4984</v>
      </c>
      <c r="C133" s="2" t="s">
        <v>61</v>
      </c>
      <c r="D133" s="2" t="s">
        <v>4494</v>
      </c>
      <c r="E133" s="2" t="s">
        <v>74</v>
      </c>
      <c r="F133" s="2" t="s">
        <v>4501</v>
      </c>
      <c r="G133" s="2" t="s">
        <v>61</v>
      </c>
      <c r="H133" s="2" t="s">
        <v>62</v>
      </c>
      <c r="I133" s="2" t="s">
        <v>57</v>
      </c>
      <c r="J133" s="2" t="s">
        <v>4985</v>
      </c>
      <c r="K133" s="2" t="s">
        <v>25</v>
      </c>
      <c r="L133" s="2" t="s">
        <v>4986</v>
      </c>
      <c r="M133" s="2" t="s">
        <v>4508</v>
      </c>
      <c r="N133" s="2" t="s">
        <v>4984</v>
      </c>
      <c r="O133" s="3">
        <v>0.04</v>
      </c>
      <c r="P133" s="5" t="s">
        <v>29</v>
      </c>
      <c r="Q133" s="4">
        <v>42751</v>
      </c>
    </row>
    <row r="134" spans="1:17">
      <c r="A134" s="2" t="s">
        <v>4983</v>
      </c>
      <c r="B134" s="2" t="s">
        <v>4987</v>
      </c>
      <c r="C134" s="2" t="s">
        <v>61</v>
      </c>
      <c r="D134" s="2" t="s">
        <v>4455</v>
      </c>
      <c r="E134" s="2" t="s">
        <v>167</v>
      </c>
      <c r="F134" s="2" t="s">
        <v>4501</v>
      </c>
      <c r="G134" s="2" t="s">
        <v>61</v>
      </c>
      <c r="H134" s="2" t="s">
        <v>62</v>
      </c>
      <c r="I134" s="2" t="s">
        <v>57</v>
      </c>
      <c r="J134" s="2" t="s">
        <v>4988</v>
      </c>
      <c r="K134" s="2" t="s">
        <v>102</v>
      </c>
      <c r="L134" s="2" t="s">
        <v>4989</v>
      </c>
      <c r="M134" s="2" t="s">
        <v>177</v>
      </c>
      <c r="N134" s="2" t="s">
        <v>4987</v>
      </c>
      <c r="O134" s="3">
        <v>0.13</v>
      </c>
      <c r="P134" s="5" t="s">
        <v>29</v>
      </c>
      <c r="Q134" s="4">
        <v>41049</v>
      </c>
    </row>
    <row r="135" spans="1:17">
      <c r="A135" s="2" t="s">
        <v>4990</v>
      </c>
      <c r="B135" s="2" t="s">
        <v>4991</v>
      </c>
      <c r="C135" s="2" t="s">
        <v>52</v>
      </c>
      <c r="D135" s="2" t="s">
        <v>4455</v>
      </c>
      <c r="E135" s="2" t="s">
        <v>167</v>
      </c>
      <c r="F135" s="2" t="s">
        <v>4501</v>
      </c>
      <c r="G135" s="2" t="s">
        <v>56</v>
      </c>
      <c r="H135" s="2" t="s">
        <v>57</v>
      </c>
      <c r="J135" s="2" t="s">
        <v>4992</v>
      </c>
      <c r="K135" s="2" t="s">
        <v>25</v>
      </c>
      <c r="L135" s="2" t="s">
        <v>4993</v>
      </c>
      <c r="M135" s="2" t="s">
        <v>4508</v>
      </c>
      <c r="N135" s="2" t="s">
        <v>4991</v>
      </c>
      <c r="O135" s="3">
        <v>0.04</v>
      </c>
      <c r="P135" s="5" t="s">
        <v>29</v>
      </c>
      <c r="Q135" s="4">
        <v>42843</v>
      </c>
    </row>
    <row r="136" spans="1:17">
      <c r="A136" s="2" t="s">
        <v>4990</v>
      </c>
      <c r="B136" s="2" t="s">
        <v>4994</v>
      </c>
      <c r="C136" s="2" t="s">
        <v>61</v>
      </c>
      <c r="D136" s="2" t="s">
        <v>4494</v>
      </c>
      <c r="E136" s="2" t="s">
        <v>167</v>
      </c>
      <c r="F136" s="2" t="s">
        <v>4501</v>
      </c>
      <c r="G136" s="2" t="s">
        <v>61</v>
      </c>
      <c r="H136" s="2" t="s">
        <v>62</v>
      </c>
      <c r="I136" s="2" t="s">
        <v>57</v>
      </c>
      <c r="J136" s="2" t="s">
        <v>4995</v>
      </c>
      <c r="K136" s="2" t="s">
        <v>25</v>
      </c>
      <c r="L136" s="2" t="s">
        <v>4996</v>
      </c>
      <c r="M136" s="2" t="s">
        <v>4508</v>
      </c>
      <c r="N136" s="2" t="s">
        <v>4997</v>
      </c>
      <c r="O136" s="3">
        <v>0.05</v>
      </c>
      <c r="P136" s="5" t="s">
        <v>29</v>
      </c>
      <c r="Q136" s="4">
        <v>42814</v>
      </c>
    </row>
    <row r="137" spans="1:17">
      <c r="A137" s="2" t="s">
        <v>4998</v>
      </c>
      <c r="B137" s="2" t="s">
        <v>4999</v>
      </c>
      <c r="C137" s="2" t="s">
        <v>61</v>
      </c>
      <c r="D137" s="2" t="s">
        <v>4494</v>
      </c>
      <c r="E137" s="2" t="s">
        <v>167</v>
      </c>
      <c r="F137" s="2" t="s">
        <v>4501</v>
      </c>
      <c r="G137" s="2" t="s">
        <v>61</v>
      </c>
      <c r="H137" s="2" t="s">
        <v>62</v>
      </c>
      <c r="I137" s="2" t="s">
        <v>57</v>
      </c>
      <c r="J137" s="2" t="s">
        <v>5000</v>
      </c>
      <c r="K137" s="2" t="s">
        <v>25</v>
      </c>
      <c r="L137" s="2" t="s">
        <v>5001</v>
      </c>
      <c r="M137" s="2" t="s">
        <v>132</v>
      </c>
      <c r="N137" s="2" t="s">
        <v>4999</v>
      </c>
      <c r="O137" s="3">
        <v>2.9000000000000001E-2</v>
      </c>
      <c r="P137" s="5" t="s">
        <v>29</v>
      </c>
      <c r="Q137" s="4">
        <v>42102</v>
      </c>
    </row>
    <row r="138" spans="1:17">
      <c r="A138" s="2" t="s">
        <v>5002</v>
      </c>
      <c r="B138" s="2" t="s">
        <v>5003</v>
      </c>
      <c r="C138" s="2" t="s">
        <v>52</v>
      </c>
      <c r="D138" s="2" t="s">
        <v>4455</v>
      </c>
      <c r="E138" s="2" t="s">
        <v>167</v>
      </c>
      <c r="F138" s="2" t="s">
        <v>4501</v>
      </c>
      <c r="G138" s="2" t="s">
        <v>56</v>
      </c>
      <c r="H138" s="2" t="s">
        <v>57</v>
      </c>
      <c r="J138" s="2" t="s">
        <v>5004</v>
      </c>
      <c r="K138" s="2" t="s">
        <v>25</v>
      </c>
      <c r="L138" s="2" t="s">
        <v>5005</v>
      </c>
      <c r="M138" s="2" t="s">
        <v>4508</v>
      </c>
      <c r="N138" s="2" t="s">
        <v>5003</v>
      </c>
      <c r="O138" s="3">
        <v>2.5190000000000001E-2</v>
      </c>
      <c r="P138" s="5" t="s">
        <v>29</v>
      </c>
      <c r="Q138" s="4">
        <v>42125</v>
      </c>
    </row>
    <row r="139" spans="1:17">
      <c r="A139" s="2" t="s">
        <v>5002</v>
      </c>
      <c r="B139" s="2" t="s">
        <v>5006</v>
      </c>
      <c r="C139" s="2" t="s">
        <v>61</v>
      </c>
      <c r="D139" s="2" t="s">
        <v>4494</v>
      </c>
      <c r="E139" s="2" t="s">
        <v>167</v>
      </c>
      <c r="F139" s="2" t="s">
        <v>4501</v>
      </c>
      <c r="G139" s="2" t="s">
        <v>61</v>
      </c>
      <c r="H139" s="2" t="s">
        <v>62</v>
      </c>
      <c r="I139" s="2" t="s">
        <v>57</v>
      </c>
      <c r="J139" s="2" t="s">
        <v>5007</v>
      </c>
      <c r="K139" s="2" t="s">
        <v>25</v>
      </c>
      <c r="L139" s="2" t="s">
        <v>5008</v>
      </c>
      <c r="M139" s="2" t="s">
        <v>4508</v>
      </c>
      <c r="N139" s="2" t="s">
        <v>5006</v>
      </c>
      <c r="O139" s="3">
        <v>0.04</v>
      </c>
      <c r="P139" s="5" t="s">
        <v>29</v>
      </c>
      <c r="Q139" s="4">
        <v>42814</v>
      </c>
    </row>
    <row r="140" spans="1:17">
      <c r="A140" s="2" t="s">
        <v>5002</v>
      </c>
      <c r="B140" s="2" t="s">
        <v>5009</v>
      </c>
      <c r="C140" s="2" t="s">
        <v>4548</v>
      </c>
      <c r="D140" s="2" t="s">
        <v>4547</v>
      </c>
      <c r="E140" s="2" t="s">
        <v>167</v>
      </c>
      <c r="F140" s="2" t="s">
        <v>4501</v>
      </c>
      <c r="G140" s="2" t="s">
        <v>4548</v>
      </c>
      <c r="J140" s="2" t="s">
        <v>5010</v>
      </c>
      <c r="K140" s="2" t="s">
        <v>25</v>
      </c>
      <c r="L140" s="2" t="s">
        <v>5011</v>
      </c>
      <c r="M140" s="2" t="s">
        <v>4508</v>
      </c>
      <c r="N140" s="2" t="s">
        <v>5009</v>
      </c>
      <c r="O140" s="3">
        <v>6.7000000000000004E-2</v>
      </c>
      <c r="P140" s="5" t="s">
        <v>29</v>
      </c>
      <c r="Q140" s="4">
        <v>40015</v>
      </c>
    </row>
    <row r="141" spans="1:17">
      <c r="A141" s="2" t="s">
        <v>5012</v>
      </c>
      <c r="B141" s="2" t="s">
        <v>5013</v>
      </c>
      <c r="C141" s="2" t="s">
        <v>52</v>
      </c>
      <c r="D141" s="2" t="s">
        <v>4455</v>
      </c>
      <c r="E141" s="2" t="s">
        <v>167</v>
      </c>
      <c r="F141" s="2" t="s">
        <v>4501</v>
      </c>
      <c r="G141" s="2" t="s">
        <v>56</v>
      </c>
      <c r="H141" s="2" t="s">
        <v>57</v>
      </c>
      <c r="J141" s="2" t="s">
        <v>5014</v>
      </c>
      <c r="K141" s="2" t="s">
        <v>25</v>
      </c>
      <c r="L141" s="2" t="s">
        <v>5013</v>
      </c>
      <c r="M141" s="2" t="s">
        <v>1485</v>
      </c>
      <c r="N141" s="2" t="s">
        <v>5013</v>
      </c>
      <c r="O141" s="3">
        <v>2.9000000000000001E-2</v>
      </c>
      <c r="P141" s="5" t="s">
        <v>29</v>
      </c>
      <c r="Q141" s="4">
        <v>41911</v>
      </c>
    </row>
    <row r="142" spans="1:17">
      <c r="A142" s="2" t="s">
        <v>5012</v>
      </c>
      <c r="B142" s="2" t="s">
        <v>5015</v>
      </c>
      <c r="C142" s="2" t="s">
        <v>61</v>
      </c>
      <c r="D142" s="2" t="s">
        <v>4494</v>
      </c>
      <c r="E142" s="2" t="s">
        <v>167</v>
      </c>
      <c r="F142" s="2" t="s">
        <v>4501</v>
      </c>
      <c r="G142" s="2" t="s">
        <v>61</v>
      </c>
      <c r="H142" s="2" t="s">
        <v>62</v>
      </c>
      <c r="I142" s="2" t="s">
        <v>57</v>
      </c>
      <c r="J142" s="2" t="s">
        <v>5016</v>
      </c>
      <c r="K142" s="2" t="s">
        <v>25</v>
      </c>
      <c r="L142" s="2" t="s">
        <v>5017</v>
      </c>
      <c r="M142" s="2" t="s">
        <v>4508</v>
      </c>
      <c r="N142" s="2" t="s">
        <v>5015</v>
      </c>
      <c r="O142" s="3">
        <v>0.04</v>
      </c>
      <c r="P142" s="5" t="s">
        <v>29</v>
      </c>
      <c r="Q142" s="4">
        <v>42751</v>
      </c>
    </row>
    <row r="143" spans="1:17">
      <c r="A143" s="2" t="s">
        <v>5018</v>
      </c>
      <c r="B143" s="2" t="s">
        <v>5019</v>
      </c>
      <c r="C143" s="2" t="s">
        <v>61</v>
      </c>
      <c r="D143" s="2" t="s">
        <v>4494</v>
      </c>
      <c r="E143" s="2" t="s">
        <v>167</v>
      </c>
      <c r="F143" s="2" t="s">
        <v>4501</v>
      </c>
      <c r="G143" s="2" t="s">
        <v>61</v>
      </c>
      <c r="H143" s="2" t="s">
        <v>62</v>
      </c>
      <c r="I143" s="2" t="s">
        <v>57</v>
      </c>
      <c r="J143" s="2" t="s">
        <v>5020</v>
      </c>
      <c r="K143" s="2" t="s">
        <v>25</v>
      </c>
      <c r="L143" s="2" t="s">
        <v>5021</v>
      </c>
      <c r="M143" s="2" t="s">
        <v>4508</v>
      </c>
      <c r="N143" s="2" t="s">
        <v>5019</v>
      </c>
      <c r="O143" s="3">
        <v>0.04</v>
      </c>
      <c r="P143" s="5" t="s">
        <v>29</v>
      </c>
      <c r="Q143" s="4">
        <v>42884</v>
      </c>
    </row>
    <row r="144" spans="1:17">
      <c r="A144" s="2" t="s">
        <v>5022</v>
      </c>
      <c r="B144" s="2" t="s">
        <v>5023</v>
      </c>
      <c r="C144" s="2" t="s">
        <v>61</v>
      </c>
      <c r="D144" s="2" t="s">
        <v>4455</v>
      </c>
      <c r="E144" s="2" t="s">
        <v>4577</v>
      </c>
      <c r="F144" s="2" t="s">
        <v>4501</v>
      </c>
      <c r="G144" s="2" t="s">
        <v>61</v>
      </c>
      <c r="H144" s="2" t="s">
        <v>62</v>
      </c>
      <c r="I144" s="2" t="s">
        <v>57</v>
      </c>
      <c r="J144" s="2" t="s">
        <v>4623</v>
      </c>
      <c r="K144" s="2" t="s">
        <v>102</v>
      </c>
      <c r="L144" s="2" t="s">
        <v>5024</v>
      </c>
      <c r="M144" s="2" t="s">
        <v>4625</v>
      </c>
      <c r="N144" s="2" t="s">
        <v>5023</v>
      </c>
      <c r="O144" s="3">
        <v>0.28999999999999998</v>
      </c>
      <c r="P144" s="5" t="s">
        <v>29</v>
      </c>
      <c r="Q144" s="4">
        <v>40622</v>
      </c>
    </row>
    <row r="145" spans="1:17">
      <c r="A145" s="2" t="s">
        <v>5025</v>
      </c>
      <c r="B145" s="2" t="s">
        <v>5026</v>
      </c>
      <c r="C145" s="2" t="s">
        <v>52</v>
      </c>
      <c r="D145" s="2" t="s">
        <v>4455</v>
      </c>
      <c r="E145" s="2" t="s">
        <v>167</v>
      </c>
      <c r="F145" s="2" t="s">
        <v>4501</v>
      </c>
      <c r="G145" s="2" t="s">
        <v>56</v>
      </c>
      <c r="H145" s="2" t="s">
        <v>57</v>
      </c>
      <c r="J145" s="2" t="s">
        <v>5027</v>
      </c>
      <c r="K145" s="1" t="s">
        <v>25</v>
      </c>
      <c r="L145" s="2" t="s">
        <v>5028</v>
      </c>
      <c r="M145" s="1" t="s">
        <v>4508</v>
      </c>
      <c r="N145" s="2" t="s">
        <v>5026</v>
      </c>
      <c r="O145" s="3">
        <v>2.5190000000000001E-2</v>
      </c>
      <c r="P145" s="1" t="s">
        <v>29</v>
      </c>
      <c r="Q145" s="4">
        <v>42125</v>
      </c>
    </row>
    <row r="146" spans="1:17">
      <c r="A146" s="2" t="s">
        <v>5025</v>
      </c>
      <c r="B146" s="2" t="s">
        <v>5029</v>
      </c>
      <c r="C146" s="2" t="s">
        <v>61</v>
      </c>
      <c r="D146" s="2" t="s">
        <v>4494</v>
      </c>
      <c r="E146" s="2" t="s">
        <v>167</v>
      </c>
      <c r="F146" s="2" t="s">
        <v>4501</v>
      </c>
      <c r="G146" s="2" t="s">
        <v>61</v>
      </c>
      <c r="H146" s="2" t="s">
        <v>62</v>
      </c>
      <c r="I146" s="2" t="s">
        <v>57</v>
      </c>
      <c r="J146" s="2" t="s">
        <v>5030</v>
      </c>
      <c r="K146" s="2" t="s">
        <v>25</v>
      </c>
      <c r="L146" s="2" t="s">
        <v>5031</v>
      </c>
      <c r="M146" s="2" t="s">
        <v>4508</v>
      </c>
      <c r="N146" s="2" t="s">
        <v>5029</v>
      </c>
      <c r="O146" s="3">
        <v>0.04</v>
      </c>
      <c r="P146" s="5" t="s">
        <v>29</v>
      </c>
      <c r="Q146" s="4">
        <v>42895</v>
      </c>
    </row>
    <row r="147" spans="1:17">
      <c r="A147" s="2" t="s">
        <v>5025</v>
      </c>
      <c r="B147" s="1" t="s">
        <v>5032</v>
      </c>
      <c r="C147" s="2" t="s">
        <v>4546</v>
      </c>
      <c r="D147" s="2" t="s">
        <v>4547</v>
      </c>
      <c r="E147" s="2" t="s">
        <v>167</v>
      </c>
      <c r="F147" s="2" t="s">
        <v>4501</v>
      </c>
      <c r="G147" s="2" t="s">
        <v>4546</v>
      </c>
      <c r="J147" s="2" t="s">
        <v>5033</v>
      </c>
      <c r="K147" s="2" t="s">
        <v>25</v>
      </c>
      <c r="L147" s="2" t="s">
        <v>5034</v>
      </c>
      <c r="M147" s="2" t="s">
        <v>4508</v>
      </c>
      <c r="N147" s="1" t="s">
        <v>5032</v>
      </c>
      <c r="O147" s="3">
        <v>5.4770000000000006E-2</v>
      </c>
      <c r="P147" s="5" t="s">
        <v>29</v>
      </c>
      <c r="Q147" s="4">
        <v>42166</v>
      </c>
    </row>
    <row r="148" spans="1:17">
      <c r="A148" s="2" t="s">
        <v>5035</v>
      </c>
      <c r="B148" s="1" t="s">
        <v>5036</v>
      </c>
      <c r="C148" s="1">
        <v>805</v>
      </c>
      <c r="D148" s="1" t="s">
        <v>4494</v>
      </c>
      <c r="E148" s="2" t="s">
        <v>4577</v>
      </c>
      <c r="F148" s="1" t="s">
        <v>4501</v>
      </c>
      <c r="G148" s="2" t="s">
        <v>61</v>
      </c>
      <c r="H148" s="2" t="s">
        <v>62</v>
      </c>
      <c r="I148" s="2" t="s">
        <v>57</v>
      </c>
      <c r="J148" s="1" t="s">
        <v>5037</v>
      </c>
      <c r="K148" s="1" t="s">
        <v>102</v>
      </c>
      <c r="L148" s="2" t="s">
        <v>5038</v>
      </c>
      <c r="M148" s="1" t="s">
        <v>104</v>
      </c>
      <c r="N148" s="1" t="s">
        <v>5036</v>
      </c>
      <c r="O148" s="3">
        <v>5.05</v>
      </c>
      <c r="P148" s="1" t="s">
        <v>29</v>
      </c>
      <c r="Q148" s="4">
        <v>42106</v>
      </c>
    </row>
    <row r="149" spans="1:17">
      <c r="A149" s="2" t="s">
        <v>5039</v>
      </c>
      <c r="B149" s="2" t="s">
        <v>5040</v>
      </c>
      <c r="C149" s="2" t="s">
        <v>52</v>
      </c>
      <c r="D149" s="2" t="s">
        <v>4455</v>
      </c>
      <c r="E149" s="2" t="s">
        <v>167</v>
      </c>
      <c r="F149" s="2" t="s">
        <v>4501</v>
      </c>
      <c r="G149" s="2" t="s">
        <v>56</v>
      </c>
      <c r="H149" s="2" t="s">
        <v>57</v>
      </c>
      <c r="J149" s="2" t="s">
        <v>5041</v>
      </c>
      <c r="K149" s="1" t="s">
        <v>25</v>
      </c>
      <c r="L149" s="2" t="s">
        <v>5042</v>
      </c>
      <c r="M149" s="1" t="s">
        <v>4508</v>
      </c>
      <c r="N149" s="2" t="s">
        <v>5040</v>
      </c>
      <c r="O149" s="3">
        <v>0.04</v>
      </c>
      <c r="P149" s="1" t="s">
        <v>29</v>
      </c>
      <c r="Q149" s="4">
        <v>43003</v>
      </c>
    </row>
    <row r="150" spans="1:17">
      <c r="A150" s="2" t="s">
        <v>5039</v>
      </c>
      <c r="B150" s="2" t="s">
        <v>5043</v>
      </c>
      <c r="C150" s="2" t="s">
        <v>61</v>
      </c>
      <c r="D150" s="2" t="s">
        <v>4494</v>
      </c>
      <c r="E150" s="2" t="s">
        <v>167</v>
      </c>
      <c r="F150" s="2" t="s">
        <v>4501</v>
      </c>
      <c r="G150" s="2" t="s">
        <v>61</v>
      </c>
      <c r="H150" s="2" t="s">
        <v>62</v>
      </c>
      <c r="I150" s="2" t="s">
        <v>57</v>
      </c>
      <c r="J150" s="2" t="s">
        <v>5044</v>
      </c>
      <c r="K150" s="2" t="s">
        <v>25</v>
      </c>
      <c r="L150" s="2" t="s">
        <v>5045</v>
      </c>
      <c r="M150" s="2" t="s">
        <v>4508</v>
      </c>
      <c r="N150" s="2" t="s">
        <v>5043</v>
      </c>
      <c r="O150" s="3">
        <v>0.04</v>
      </c>
      <c r="P150" s="5" t="s">
        <v>29</v>
      </c>
      <c r="Q150" s="4">
        <v>43003</v>
      </c>
    </row>
    <row r="151" spans="1:17">
      <c r="A151" s="2" t="s">
        <v>5046</v>
      </c>
      <c r="B151" s="2" t="s">
        <v>5047</v>
      </c>
      <c r="C151" s="2" t="s">
        <v>52</v>
      </c>
      <c r="D151" s="2" t="s">
        <v>4455</v>
      </c>
      <c r="E151" s="2" t="s">
        <v>167</v>
      </c>
      <c r="F151" s="2" t="s">
        <v>4501</v>
      </c>
      <c r="G151" s="2" t="s">
        <v>56</v>
      </c>
      <c r="H151" s="2" t="s">
        <v>57</v>
      </c>
      <c r="J151" s="2" t="s">
        <v>5048</v>
      </c>
      <c r="K151" s="1" t="s">
        <v>25</v>
      </c>
      <c r="L151" s="2" t="s">
        <v>5049</v>
      </c>
      <c r="M151" s="1" t="s">
        <v>4508</v>
      </c>
      <c r="N151" s="2" t="s">
        <v>5047</v>
      </c>
      <c r="O151" s="3">
        <v>2.5590000000000002E-2</v>
      </c>
      <c r="P151" s="1" t="s">
        <v>29</v>
      </c>
      <c r="Q151" s="4">
        <v>42174</v>
      </c>
    </row>
    <row r="152" spans="1:17">
      <c r="A152" s="2" t="s">
        <v>5046</v>
      </c>
      <c r="B152" s="2" t="s">
        <v>5050</v>
      </c>
      <c r="C152" s="2" t="s">
        <v>61</v>
      </c>
      <c r="D152" s="2" t="s">
        <v>4494</v>
      </c>
      <c r="E152" s="2" t="s">
        <v>167</v>
      </c>
      <c r="F152" s="2" t="s">
        <v>4501</v>
      </c>
      <c r="G152" s="2" t="s">
        <v>61</v>
      </c>
      <c r="H152" s="2" t="s">
        <v>62</v>
      </c>
      <c r="I152" s="2" t="s">
        <v>57</v>
      </c>
      <c r="J152" s="2" t="s">
        <v>5051</v>
      </c>
      <c r="K152" s="2" t="s">
        <v>25</v>
      </c>
      <c r="L152" s="2" t="s">
        <v>5052</v>
      </c>
      <c r="M152" s="2" t="s">
        <v>132</v>
      </c>
      <c r="N152" s="2" t="s">
        <v>5053</v>
      </c>
      <c r="O152" s="3">
        <v>2.9000000000000001E-2</v>
      </c>
      <c r="P152" s="5" t="s">
        <v>29</v>
      </c>
      <c r="Q152" s="4">
        <v>42219</v>
      </c>
    </row>
    <row r="153" spans="1:17">
      <c r="A153" s="2" t="s">
        <v>5054</v>
      </c>
      <c r="B153" s="2" t="s">
        <v>5055</v>
      </c>
      <c r="C153" s="2" t="s">
        <v>61</v>
      </c>
      <c r="D153" s="2" t="s">
        <v>4494</v>
      </c>
      <c r="E153" s="2" t="s">
        <v>74</v>
      </c>
      <c r="F153" s="2" t="s">
        <v>4501</v>
      </c>
      <c r="G153" s="2" t="s">
        <v>61</v>
      </c>
      <c r="H153" s="2" t="s">
        <v>62</v>
      </c>
      <c r="I153" s="2" t="s">
        <v>57</v>
      </c>
      <c r="J153" s="2" t="s">
        <v>5056</v>
      </c>
      <c r="K153" s="2" t="s">
        <v>25</v>
      </c>
      <c r="L153" s="2" t="s">
        <v>5057</v>
      </c>
      <c r="M153" s="2" t="s">
        <v>4508</v>
      </c>
      <c r="N153" s="2" t="s">
        <v>5055</v>
      </c>
      <c r="O153" s="3">
        <v>2.5000000000000001E-2</v>
      </c>
      <c r="P153" s="5" t="s">
        <v>29</v>
      </c>
      <c r="Q153" s="4">
        <v>41200</v>
      </c>
    </row>
    <row r="154" spans="1:17">
      <c r="A154" s="2" t="s">
        <v>5058</v>
      </c>
      <c r="B154" s="2" t="s">
        <v>5059</v>
      </c>
      <c r="C154" s="2" t="s">
        <v>61</v>
      </c>
      <c r="D154" s="2" t="s">
        <v>4494</v>
      </c>
      <c r="E154" s="2" t="s">
        <v>74</v>
      </c>
      <c r="F154" s="2" t="s">
        <v>4501</v>
      </c>
      <c r="G154" s="2" t="s">
        <v>61</v>
      </c>
      <c r="H154" s="2" t="s">
        <v>62</v>
      </c>
      <c r="I154" s="2" t="s">
        <v>57</v>
      </c>
      <c r="J154" s="2" t="s">
        <v>5060</v>
      </c>
      <c r="K154" s="2" t="s">
        <v>25</v>
      </c>
      <c r="L154" s="2" t="s">
        <v>5061</v>
      </c>
      <c r="M154" s="2" t="s">
        <v>132</v>
      </c>
      <c r="N154" s="2" t="s">
        <v>5059</v>
      </c>
      <c r="O154" s="3">
        <v>2.2550000000000001E-2</v>
      </c>
      <c r="P154" s="5" t="s">
        <v>29</v>
      </c>
      <c r="Q154" s="4">
        <v>42469</v>
      </c>
    </row>
    <row r="155" spans="1:17">
      <c r="A155" s="2" t="s">
        <v>5062</v>
      </c>
      <c r="B155" s="2" t="s">
        <v>5063</v>
      </c>
      <c r="C155" s="2" t="s">
        <v>61</v>
      </c>
      <c r="D155" s="2" t="s">
        <v>4494</v>
      </c>
      <c r="E155" s="2" t="s">
        <v>74</v>
      </c>
      <c r="F155" s="2" t="s">
        <v>4501</v>
      </c>
      <c r="G155" s="2" t="s">
        <v>61</v>
      </c>
      <c r="H155" s="2" t="s">
        <v>62</v>
      </c>
      <c r="I155" s="2" t="s">
        <v>57</v>
      </c>
      <c r="J155" s="2" t="s">
        <v>5064</v>
      </c>
      <c r="K155" s="2" t="s">
        <v>25</v>
      </c>
      <c r="L155" s="2" t="s">
        <v>5065</v>
      </c>
      <c r="M155" s="2" t="s">
        <v>4508</v>
      </c>
      <c r="N155" s="2" t="s">
        <v>5063</v>
      </c>
      <c r="O155" s="3">
        <v>3.6080000000000001E-2</v>
      </c>
      <c r="P155" s="5" t="s">
        <v>29</v>
      </c>
      <c r="Q155" s="4">
        <v>42600</v>
      </c>
    </row>
    <row r="156" spans="1:17">
      <c r="A156" s="2" t="s">
        <v>5066</v>
      </c>
      <c r="B156" s="2" t="s">
        <v>5067</v>
      </c>
      <c r="C156" s="2" t="s">
        <v>52</v>
      </c>
      <c r="D156" s="2" t="s">
        <v>4455</v>
      </c>
      <c r="E156" s="2" t="s">
        <v>167</v>
      </c>
      <c r="F156" s="2" t="s">
        <v>4501</v>
      </c>
      <c r="G156" s="2" t="s">
        <v>56</v>
      </c>
      <c r="H156" s="2" t="s">
        <v>57</v>
      </c>
      <c r="J156" s="2" t="s">
        <v>5068</v>
      </c>
      <c r="K156" s="2" t="s">
        <v>25</v>
      </c>
      <c r="L156" s="2" t="s">
        <v>5069</v>
      </c>
      <c r="M156" s="2" t="s">
        <v>4508</v>
      </c>
      <c r="N156" s="2" t="s">
        <v>5067</v>
      </c>
      <c r="O156" s="3">
        <v>0.03</v>
      </c>
      <c r="P156" s="5" t="s">
        <v>29</v>
      </c>
      <c r="Q156" s="4">
        <v>42626</v>
      </c>
    </row>
    <row r="157" spans="1:17">
      <c r="A157" s="2" t="s">
        <v>5066</v>
      </c>
      <c r="B157" s="2" t="s">
        <v>5070</v>
      </c>
      <c r="C157" s="2" t="s">
        <v>61</v>
      </c>
      <c r="D157" s="2" t="s">
        <v>4603</v>
      </c>
      <c r="E157" s="2" t="s">
        <v>167</v>
      </c>
      <c r="F157" s="2" t="s">
        <v>4501</v>
      </c>
      <c r="G157" s="2" t="s">
        <v>61</v>
      </c>
      <c r="H157" s="2" t="s">
        <v>62</v>
      </c>
      <c r="I157" s="2" t="s">
        <v>57</v>
      </c>
      <c r="J157" s="2" t="s">
        <v>5071</v>
      </c>
      <c r="K157" s="2" t="s">
        <v>25</v>
      </c>
      <c r="L157" s="2" t="s">
        <v>5072</v>
      </c>
      <c r="M157" s="2" t="s">
        <v>4508</v>
      </c>
      <c r="N157" s="2" t="s">
        <v>5070</v>
      </c>
      <c r="O157" s="3">
        <v>2.9000000000000001E-2</v>
      </c>
      <c r="P157" s="5" t="s">
        <v>29</v>
      </c>
      <c r="Q157" s="4">
        <v>41900</v>
      </c>
    </row>
    <row r="158" spans="1:17">
      <c r="A158" s="2" t="s">
        <v>5073</v>
      </c>
      <c r="B158" s="2" t="s">
        <v>5074</v>
      </c>
      <c r="C158" s="2" t="s">
        <v>52</v>
      </c>
      <c r="D158" s="2" t="s">
        <v>4455</v>
      </c>
      <c r="E158" s="2" t="s">
        <v>167</v>
      </c>
      <c r="F158" s="2" t="s">
        <v>4501</v>
      </c>
      <c r="G158" s="2" t="s">
        <v>56</v>
      </c>
      <c r="H158" s="2" t="s">
        <v>57</v>
      </c>
      <c r="J158" s="2" t="s">
        <v>5075</v>
      </c>
      <c r="K158" s="2" t="s">
        <v>25</v>
      </c>
      <c r="L158" s="2" t="s">
        <v>5076</v>
      </c>
      <c r="M158" s="2" t="s">
        <v>4508</v>
      </c>
      <c r="N158" s="2" t="s">
        <v>5074</v>
      </c>
      <c r="O158" s="3">
        <v>0.04</v>
      </c>
      <c r="P158" s="5" t="s">
        <v>29</v>
      </c>
      <c r="Q158" s="4">
        <v>42811</v>
      </c>
    </row>
    <row r="159" spans="1:17">
      <c r="A159" s="2" t="s">
        <v>5073</v>
      </c>
      <c r="B159" s="2" t="s">
        <v>5077</v>
      </c>
      <c r="C159" s="2" t="s">
        <v>61</v>
      </c>
      <c r="D159" s="2" t="s">
        <v>4494</v>
      </c>
      <c r="E159" s="2" t="s">
        <v>167</v>
      </c>
      <c r="F159" s="2" t="s">
        <v>4501</v>
      </c>
      <c r="G159" s="2" t="s">
        <v>61</v>
      </c>
      <c r="H159" s="2" t="s">
        <v>62</v>
      </c>
      <c r="I159" s="2" t="s">
        <v>57</v>
      </c>
      <c r="J159" s="2" t="s">
        <v>5078</v>
      </c>
      <c r="K159" s="2" t="s">
        <v>25</v>
      </c>
      <c r="L159" s="2" t="s">
        <v>5079</v>
      </c>
      <c r="M159" s="2" t="s">
        <v>4508</v>
      </c>
      <c r="N159" s="2" t="s">
        <v>5077</v>
      </c>
      <c r="O159" s="3">
        <v>0.04</v>
      </c>
      <c r="P159" s="5" t="s">
        <v>29</v>
      </c>
      <c r="Q159" s="4">
        <v>42814</v>
      </c>
    </row>
    <row r="160" spans="1:17">
      <c r="A160" s="2" t="s">
        <v>5080</v>
      </c>
      <c r="B160" s="2" t="s">
        <v>5081</v>
      </c>
      <c r="C160" s="2" t="s">
        <v>61</v>
      </c>
      <c r="D160" s="2" t="s">
        <v>4494</v>
      </c>
      <c r="E160" s="2" t="s">
        <v>167</v>
      </c>
      <c r="F160" s="2" t="s">
        <v>4501</v>
      </c>
      <c r="G160" s="2" t="s">
        <v>61</v>
      </c>
      <c r="H160" s="2" t="s">
        <v>62</v>
      </c>
      <c r="I160" s="2" t="s">
        <v>57</v>
      </c>
      <c r="J160" s="2" t="s">
        <v>5082</v>
      </c>
      <c r="K160" s="2" t="s">
        <v>25</v>
      </c>
      <c r="L160" s="2" t="s">
        <v>5083</v>
      </c>
      <c r="M160" s="2" t="s">
        <v>4508</v>
      </c>
      <c r="N160" s="2" t="s">
        <v>5081</v>
      </c>
      <c r="O160" s="3">
        <v>3.2670000000000005E-2</v>
      </c>
      <c r="P160" s="5" t="s">
        <v>29</v>
      </c>
      <c r="Q160" s="4">
        <v>42139</v>
      </c>
    </row>
    <row r="161" spans="1:17">
      <c r="A161" s="2" t="s">
        <v>5084</v>
      </c>
      <c r="B161" s="2" t="s">
        <v>5085</v>
      </c>
      <c r="C161" s="2" t="s">
        <v>61</v>
      </c>
      <c r="D161" s="2" t="s">
        <v>4494</v>
      </c>
      <c r="E161" s="2" t="s">
        <v>74</v>
      </c>
      <c r="F161" s="2" t="s">
        <v>4501</v>
      </c>
      <c r="G161" s="2" t="s">
        <v>61</v>
      </c>
      <c r="H161" s="2" t="s">
        <v>62</v>
      </c>
      <c r="I161" s="2" t="s">
        <v>57</v>
      </c>
      <c r="J161" s="2" t="s">
        <v>5086</v>
      </c>
      <c r="K161" s="2" t="s">
        <v>25</v>
      </c>
      <c r="L161" s="2" t="s">
        <v>5087</v>
      </c>
      <c r="M161" s="2" t="s">
        <v>4508</v>
      </c>
      <c r="N161" s="2" t="s">
        <v>5085</v>
      </c>
      <c r="O161" s="3">
        <v>2.9000000000000001E-2</v>
      </c>
      <c r="P161" s="5" t="s">
        <v>29</v>
      </c>
      <c r="Q161" s="4">
        <v>41627</v>
      </c>
    </row>
    <row r="162" spans="1:17">
      <c r="A162" s="2" t="s">
        <v>5084</v>
      </c>
      <c r="B162" s="2" t="s">
        <v>5088</v>
      </c>
      <c r="C162" s="2" t="s">
        <v>65</v>
      </c>
      <c r="D162" s="2" t="s">
        <v>4363</v>
      </c>
      <c r="E162" s="2" t="s">
        <v>74</v>
      </c>
      <c r="F162" s="2" t="s">
        <v>4501</v>
      </c>
      <c r="G162" s="2" t="s">
        <v>62</v>
      </c>
      <c r="H162" s="2" t="s">
        <v>66</v>
      </c>
      <c r="J162" s="2" t="s">
        <v>5089</v>
      </c>
      <c r="K162" s="2" t="s">
        <v>25</v>
      </c>
      <c r="L162" s="2" t="s">
        <v>5090</v>
      </c>
      <c r="M162" s="2" t="s">
        <v>4508</v>
      </c>
      <c r="N162" s="2" t="s">
        <v>5088</v>
      </c>
      <c r="O162" s="3">
        <v>0.04</v>
      </c>
      <c r="P162" s="5" t="s">
        <v>29</v>
      </c>
      <c r="Q162" s="4">
        <v>42751</v>
      </c>
    </row>
    <row r="163" spans="1:17">
      <c r="A163" s="2" t="s">
        <v>5091</v>
      </c>
      <c r="B163" s="2" t="s">
        <v>5092</v>
      </c>
      <c r="C163" s="2" t="s">
        <v>52</v>
      </c>
      <c r="D163" s="2" t="s">
        <v>4455</v>
      </c>
      <c r="E163" s="2" t="s">
        <v>167</v>
      </c>
      <c r="F163" s="2" t="s">
        <v>4501</v>
      </c>
      <c r="G163" s="2" t="s">
        <v>56</v>
      </c>
      <c r="H163" s="2" t="s">
        <v>57</v>
      </c>
      <c r="J163" s="2" t="s">
        <v>5093</v>
      </c>
      <c r="K163" s="1" t="s">
        <v>25</v>
      </c>
      <c r="L163" s="2" t="s">
        <v>5094</v>
      </c>
      <c r="M163" s="1" t="s">
        <v>4508</v>
      </c>
      <c r="N163" s="2" t="s">
        <v>5092</v>
      </c>
      <c r="O163" s="3">
        <v>0.04</v>
      </c>
      <c r="P163" s="1" t="s">
        <v>29</v>
      </c>
      <c r="Q163" s="4">
        <v>42811</v>
      </c>
    </row>
    <row r="164" spans="1:17">
      <c r="A164" s="2" t="s">
        <v>5091</v>
      </c>
      <c r="B164" s="2" t="s">
        <v>5095</v>
      </c>
      <c r="C164" s="2" t="s">
        <v>61</v>
      </c>
      <c r="D164" s="2" t="s">
        <v>4494</v>
      </c>
      <c r="E164" s="2" t="s">
        <v>167</v>
      </c>
      <c r="F164" s="2" t="s">
        <v>4501</v>
      </c>
      <c r="G164" s="2" t="s">
        <v>61</v>
      </c>
      <c r="H164" s="2" t="s">
        <v>62</v>
      </c>
      <c r="I164" s="2" t="s">
        <v>57</v>
      </c>
      <c r="J164" s="2" t="s">
        <v>5096</v>
      </c>
      <c r="K164" s="2" t="s">
        <v>25</v>
      </c>
      <c r="L164" s="2" t="s">
        <v>5097</v>
      </c>
      <c r="M164" s="2" t="s">
        <v>4508</v>
      </c>
      <c r="N164" s="2" t="s">
        <v>5095</v>
      </c>
      <c r="O164" s="3">
        <v>0.04</v>
      </c>
      <c r="P164" s="5" t="s">
        <v>29</v>
      </c>
      <c r="Q164" s="4">
        <v>42814</v>
      </c>
    </row>
    <row r="165" spans="1:17">
      <c r="A165" s="2" t="s">
        <v>5098</v>
      </c>
      <c r="B165" s="2" t="s">
        <v>5099</v>
      </c>
      <c r="C165" s="2" t="s">
        <v>52</v>
      </c>
      <c r="D165" s="2" t="s">
        <v>4455</v>
      </c>
      <c r="E165" s="2" t="s">
        <v>167</v>
      </c>
      <c r="F165" s="2" t="s">
        <v>4501</v>
      </c>
      <c r="G165" s="2" t="s">
        <v>56</v>
      </c>
      <c r="H165" s="2" t="s">
        <v>57</v>
      </c>
      <c r="J165" s="2" t="s">
        <v>5100</v>
      </c>
      <c r="K165" s="2" t="s">
        <v>25</v>
      </c>
      <c r="L165" s="2" t="s">
        <v>5101</v>
      </c>
      <c r="M165" s="2" t="s">
        <v>4508</v>
      </c>
      <c r="N165" s="2" t="s">
        <v>5099</v>
      </c>
      <c r="O165" s="3">
        <v>2.5830000000000002E-2</v>
      </c>
      <c r="P165" s="5" t="s">
        <v>29</v>
      </c>
      <c r="Q165" s="4">
        <v>42121</v>
      </c>
    </row>
    <row r="166" spans="1:17">
      <c r="A166" s="2" t="s">
        <v>5098</v>
      </c>
      <c r="B166" s="2" t="s">
        <v>5102</v>
      </c>
      <c r="C166" s="2" t="s">
        <v>61</v>
      </c>
      <c r="D166" s="2" t="s">
        <v>4494</v>
      </c>
      <c r="E166" s="2" t="s">
        <v>167</v>
      </c>
      <c r="F166" s="2" t="s">
        <v>4501</v>
      </c>
      <c r="G166" s="2" t="s">
        <v>61</v>
      </c>
      <c r="H166" s="2" t="s">
        <v>62</v>
      </c>
      <c r="I166" s="2" t="s">
        <v>57</v>
      </c>
      <c r="J166" s="2" t="s">
        <v>5103</v>
      </c>
      <c r="K166" s="2" t="s">
        <v>25</v>
      </c>
      <c r="L166" s="2" t="s">
        <v>5104</v>
      </c>
      <c r="M166" s="2" t="s">
        <v>4508</v>
      </c>
      <c r="N166" s="2" t="s">
        <v>5102</v>
      </c>
      <c r="O166" s="3">
        <v>2.9000000000000001E-2</v>
      </c>
      <c r="P166" s="5" t="s">
        <v>29</v>
      </c>
      <c r="Q166" s="4">
        <v>41771</v>
      </c>
    </row>
    <row r="167" spans="1:17">
      <c r="A167" s="2" t="s">
        <v>5105</v>
      </c>
      <c r="B167" s="2" t="s">
        <v>5106</v>
      </c>
      <c r="C167" s="2" t="s">
        <v>4521</v>
      </c>
      <c r="D167" s="2" t="s">
        <v>4339</v>
      </c>
      <c r="E167" s="2" t="s">
        <v>74</v>
      </c>
      <c r="F167" s="2" t="s">
        <v>4501</v>
      </c>
      <c r="G167" s="2" t="s">
        <v>4522</v>
      </c>
      <c r="H167" s="2" t="s">
        <v>4523</v>
      </c>
      <c r="I167" s="2" t="s">
        <v>4524</v>
      </c>
      <c r="J167" s="2" t="s">
        <v>5107</v>
      </c>
      <c r="K167" s="2" t="s">
        <v>25</v>
      </c>
      <c r="L167" s="2" t="s">
        <v>5108</v>
      </c>
      <c r="M167" s="2" t="s">
        <v>4508</v>
      </c>
      <c r="N167" s="2" t="s">
        <v>5106</v>
      </c>
      <c r="O167" s="3">
        <v>0.19828000000000001</v>
      </c>
      <c r="P167" s="5" t="s">
        <v>29</v>
      </c>
      <c r="Q167" s="4">
        <v>42131</v>
      </c>
    </row>
    <row r="168" spans="1:17">
      <c r="A168" s="2" t="s">
        <v>5109</v>
      </c>
      <c r="B168" s="1" t="s">
        <v>5110</v>
      </c>
      <c r="C168" s="1" t="s">
        <v>5111</v>
      </c>
      <c r="D168" s="1" t="s">
        <v>5112</v>
      </c>
      <c r="E168" s="2" t="s">
        <v>74</v>
      </c>
      <c r="F168" s="1" t="s">
        <v>4501</v>
      </c>
      <c r="G168" s="2" t="s">
        <v>5113</v>
      </c>
      <c r="J168" s="1" t="s">
        <v>5114</v>
      </c>
      <c r="K168" s="1" t="s">
        <v>25</v>
      </c>
      <c r="L168" s="1" t="s">
        <v>5115</v>
      </c>
      <c r="N168" s="1" t="s">
        <v>5115</v>
      </c>
      <c r="O168" s="3">
        <v>0.49343000000000004</v>
      </c>
      <c r="P168" s="1" t="s">
        <v>29</v>
      </c>
      <c r="Q168" s="4">
        <v>42593</v>
      </c>
    </row>
    <row r="169" spans="1:17">
      <c r="A169" s="2" t="s">
        <v>5116</v>
      </c>
      <c r="B169" s="2" t="s">
        <v>5117</v>
      </c>
      <c r="C169" s="2" t="s">
        <v>61</v>
      </c>
      <c r="D169" s="2" t="s">
        <v>4494</v>
      </c>
      <c r="E169" s="2" t="s">
        <v>167</v>
      </c>
      <c r="F169" s="2" t="s">
        <v>4501</v>
      </c>
      <c r="G169" s="2" t="s">
        <v>61</v>
      </c>
      <c r="H169" s="2" t="s">
        <v>62</v>
      </c>
      <c r="I169" s="2" t="s">
        <v>57</v>
      </c>
      <c r="J169" s="2" t="s">
        <v>5118</v>
      </c>
      <c r="K169" s="1" t="s">
        <v>102</v>
      </c>
      <c r="L169" s="2" t="s">
        <v>5119</v>
      </c>
      <c r="M169" s="1" t="s">
        <v>177</v>
      </c>
      <c r="N169" s="2" t="s">
        <v>5117</v>
      </c>
      <c r="O169" s="3">
        <v>0.05</v>
      </c>
      <c r="P169" s="1" t="s">
        <v>29</v>
      </c>
      <c r="Q169" s="4">
        <v>41191</v>
      </c>
    </row>
    <row r="170" spans="1:17">
      <c r="A170" s="2" t="s">
        <v>5120</v>
      </c>
      <c r="B170" s="2" t="s">
        <v>5121</v>
      </c>
      <c r="C170" s="2" t="s">
        <v>61</v>
      </c>
      <c r="D170" s="2" t="s">
        <v>4455</v>
      </c>
      <c r="E170" s="2" t="s">
        <v>4577</v>
      </c>
      <c r="F170" s="2" t="s">
        <v>4501</v>
      </c>
      <c r="G170" s="2" t="s">
        <v>61</v>
      </c>
      <c r="H170" s="2" t="s">
        <v>62</v>
      </c>
      <c r="I170" s="2" t="s">
        <v>57</v>
      </c>
      <c r="J170" s="2" t="s">
        <v>5122</v>
      </c>
      <c r="K170" s="1" t="s">
        <v>102</v>
      </c>
      <c r="L170" s="2" t="s">
        <v>5123</v>
      </c>
      <c r="M170" s="1" t="s">
        <v>104</v>
      </c>
      <c r="N170" s="2" t="s">
        <v>5121</v>
      </c>
      <c r="O170" s="3">
        <v>1.7000000000000002</v>
      </c>
      <c r="P170" s="1" t="s">
        <v>29</v>
      </c>
      <c r="Q170" s="4">
        <v>41192</v>
      </c>
    </row>
    <row r="171" spans="1:17">
      <c r="A171" s="2" t="s">
        <v>5124</v>
      </c>
      <c r="B171" s="2" t="s">
        <v>5125</v>
      </c>
      <c r="C171" s="2" t="s">
        <v>61</v>
      </c>
      <c r="D171" s="2" t="s">
        <v>4494</v>
      </c>
      <c r="E171" s="2" t="s">
        <v>167</v>
      </c>
      <c r="F171" s="2" t="s">
        <v>4501</v>
      </c>
      <c r="G171" s="2" t="s">
        <v>61</v>
      </c>
      <c r="H171" s="2" t="s">
        <v>62</v>
      </c>
      <c r="I171" s="2" t="s">
        <v>57</v>
      </c>
      <c r="J171" s="2"/>
      <c r="K171" s="1" t="s">
        <v>25</v>
      </c>
      <c r="L171" s="2" t="s">
        <v>5126</v>
      </c>
      <c r="M171" s="1" t="s">
        <v>4508</v>
      </c>
      <c r="N171" s="2" t="s">
        <v>5125</v>
      </c>
      <c r="O171" s="3">
        <v>2.9000000000000001E-2</v>
      </c>
      <c r="P171" s="1" t="s">
        <v>29</v>
      </c>
      <c r="Q171" s="4">
        <v>41758</v>
      </c>
    </row>
    <row r="172" spans="1:17">
      <c r="A172" s="2" t="s">
        <v>5127</v>
      </c>
      <c r="B172" s="2" t="s">
        <v>5128</v>
      </c>
      <c r="C172" s="2" t="s">
        <v>52</v>
      </c>
      <c r="D172" s="2" t="s">
        <v>4455</v>
      </c>
      <c r="E172" s="2" t="s">
        <v>167</v>
      </c>
      <c r="F172" s="2" t="s">
        <v>4501</v>
      </c>
      <c r="G172" s="2" t="s">
        <v>56</v>
      </c>
      <c r="H172" s="2" t="s">
        <v>57</v>
      </c>
      <c r="J172" s="2" t="s">
        <v>5129</v>
      </c>
      <c r="K172" s="2" t="s">
        <v>25</v>
      </c>
      <c r="L172" s="2" t="s">
        <v>5130</v>
      </c>
      <c r="M172" s="2" t="s">
        <v>4508</v>
      </c>
      <c r="N172" s="2" t="s">
        <v>5128</v>
      </c>
      <c r="O172" s="3">
        <v>0.04</v>
      </c>
      <c r="P172" s="5" t="s">
        <v>29</v>
      </c>
      <c r="Q172" s="4">
        <v>42919</v>
      </c>
    </row>
    <row r="173" spans="1:17">
      <c r="A173" s="2" t="s">
        <v>5127</v>
      </c>
      <c r="B173" s="2" t="s">
        <v>5131</v>
      </c>
      <c r="C173" s="2" t="s">
        <v>61</v>
      </c>
      <c r="D173" s="2" t="s">
        <v>4494</v>
      </c>
      <c r="E173" s="2" t="s">
        <v>167</v>
      </c>
      <c r="F173" s="2" t="s">
        <v>4501</v>
      </c>
      <c r="G173" s="2" t="s">
        <v>61</v>
      </c>
      <c r="H173" s="2" t="s">
        <v>62</v>
      </c>
      <c r="I173" s="2" t="s">
        <v>57</v>
      </c>
      <c r="J173" s="2" t="s">
        <v>5132</v>
      </c>
      <c r="K173" s="2" t="s">
        <v>25</v>
      </c>
      <c r="L173" s="2" t="s">
        <v>5133</v>
      </c>
      <c r="M173" s="2" t="s">
        <v>4508</v>
      </c>
      <c r="N173" s="2" t="s">
        <v>5131</v>
      </c>
      <c r="O173" s="3">
        <v>0.04</v>
      </c>
      <c r="P173" s="5" t="s">
        <v>29</v>
      </c>
      <c r="Q173" s="4">
        <v>42895</v>
      </c>
    </row>
    <row r="174" spans="1:17">
      <c r="A174" s="2" t="s">
        <v>5127</v>
      </c>
      <c r="B174" s="2" t="s">
        <v>5134</v>
      </c>
      <c r="C174" s="2" t="s">
        <v>65</v>
      </c>
      <c r="D174" s="2" t="s">
        <v>4363</v>
      </c>
      <c r="E174" s="2" t="s">
        <v>167</v>
      </c>
      <c r="F174" s="2" t="s">
        <v>4501</v>
      </c>
      <c r="G174" s="2" t="s">
        <v>62</v>
      </c>
      <c r="H174" s="2" t="s">
        <v>66</v>
      </c>
      <c r="J174" s="2" t="s">
        <v>5135</v>
      </c>
      <c r="K174" s="2" t="s">
        <v>25</v>
      </c>
      <c r="L174" s="2" t="s">
        <v>5136</v>
      </c>
      <c r="M174" s="2" t="s">
        <v>4508</v>
      </c>
      <c r="N174" s="2" t="s">
        <v>5134</v>
      </c>
      <c r="O174" s="3">
        <v>0.05</v>
      </c>
      <c r="P174" s="5" t="s">
        <v>29</v>
      </c>
      <c r="Q174" s="4">
        <v>42929</v>
      </c>
    </row>
    <row r="175" spans="1:17">
      <c r="A175" s="2" t="s">
        <v>5137</v>
      </c>
      <c r="B175" s="2" t="s">
        <v>5138</v>
      </c>
      <c r="C175" s="2" t="s">
        <v>65</v>
      </c>
      <c r="D175" s="2" t="s">
        <v>4363</v>
      </c>
      <c r="E175" s="2" t="s">
        <v>5139</v>
      </c>
      <c r="F175" s="2" t="s">
        <v>4501</v>
      </c>
      <c r="G175" s="2" t="s">
        <v>62</v>
      </c>
      <c r="H175" s="2" t="s">
        <v>66</v>
      </c>
      <c r="J175" s="2" t="s">
        <v>5140</v>
      </c>
      <c r="K175" s="2" t="s">
        <v>102</v>
      </c>
      <c r="L175" s="2" t="s">
        <v>5141</v>
      </c>
      <c r="M175" s="2" t="s">
        <v>132</v>
      </c>
      <c r="N175" s="2" t="s">
        <v>5138</v>
      </c>
      <c r="O175" s="3">
        <v>0.15</v>
      </c>
      <c r="P175" s="5" t="s">
        <v>29</v>
      </c>
      <c r="Q175" s="4">
        <v>40784</v>
      </c>
    </row>
    <row r="176" spans="1:17">
      <c r="A176" s="2" t="s">
        <v>5142</v>
      </c>
      <c r="B176" s="2" t="s">
        <v>5143</v>
      </c>
      <c r="C176" s="2" t="s">
        <v>4546</v>
      </c>
      <c r="D176" s="2" t="s">
        <v>4547</v>
      </c>
      <c r="E176" s="2" t="s">
        <v>167</v>
      </c>
      <c r="F176" s="2" t="s">
        <v>4501</v>
      </c>
      <c r="G176" s="2" t="s">
        <v>4546</v>
      </c>
      <c r="J176" s="2" t="s">
        <v>5144</v>
      </c>
      <c r="K176" s="2" t="s">
        <v>25</v>
      </c>
      <c r="L176" s="2" t="s">
        <v>5145</v>
      </c>
      <c r="M176" s="2" t="s">
        <v>4508</v>
      </c>
      <c r="N176" s="2" t="s">
        <v>5143</v>
      </c>
      <c r="O176" s="3">
        <v>5.8980000000000005E-2</v>
      </c>
      <c r="P176" s="5" t="s">
        <v>29</v>
      </c>
      <c r="Q176" s="4">
        <v>42571</v>
      </c>
    </row>
    <row r="177" spans="1:17">
      <c r="A177" s="2" t="s">
        <v>5146</v>
      </c>
      <c r="B177" s="2" t="s">
        <v>5147</v>
      </c>
      <c r="C177" s="2" t="s">
        <v>61</v>
      </c>
      <c r="D177" s="2" t="s">
        <v>4494</v>
      </c>
      <c r="E177" s="2" t="s">
        <v>4577</v>
      </c>
      <c r="F177" s="2" t="s">
        <v>4501</v>
      </c>
      <c r="G177" s="2" t="s">
        <v>61</v>
      </c>
      <c r="H177" s="2" t="s">
        <v>62</v>
      </c>
      <c r="I177" s="2" t="s">
        <v>57</v>
      </c>
      <c r="J177" s="2" t="s">
        <v>5148</v>
      </c>
      <c r="K177" s="2" t="s">
        <v>102</v>
      </c>
      <c r="L177" s="2" t="s">
        <v>5149</v>
      </c>
      <c r="M177" s="2" t="s">
        <v>177</v>
      </c>
      <c r="N177" s="2" t="s">
        <v>5147</v>
      </c>
      <c r="O177" s="3">
        <v>1.33</v>
      </c>
      <c r="P177" s="5" t="s">
        <v>29</v>
      </c>
      <c r="Q177" s="4">
        <v>41526</v>
      </c>
    </row>
    <row r="178" spans="1:17">
      <c r="A178" s="2" t="s">
        <v>5150</v>
      </c>
      <c r="B178" s="1" t="s">
        <v>5151</v>
      </c>
      <c r="C178" s="1">
        <v>805</v>
      </c>
      <c r="D178" s="1" t="s">
        <v>4494</v>
      </c>
      <c r="E178" s="2" t="s">
        <v>167</v>
      </c>
      <c r="F178" s="1" t="s">
        <v>4501</v>
      </c>
      <c r="G178" s="2" t="s">
        <v>61</v>
      </c>
      <c r="H178" s="2" t="s">
        <v>62</v>
      </c>
      <c r="I178" s="2" t="s">
        <v>57</v>
      </c>
      <c r="J178" s="1" t="s">
        <v>5152</v>
      </c>
      <c r="K178" s="1" t="s">
        <v>25</v>
      </c>
      <c r="L178" s="2" t="s">
        <v>5153</v>
      </c>
      <c r="M178" s="1" t="s">
        <v>4508</v>
      </c>
      <c r="N178" s="1" t="s">
        <v>5151</v>
      </c>
      <c r="O178" s="3">
        <v>3.9670000000000004E-2</v>
      </c>
      <c r="P178" s="1" t="s">
        <v>29</v>
      </c>
      <c r="Q178" s="4">
        <v>42424</v>
      </c>
    </row>
    <row r="179" spans="1:17">
      <c r="A179" s="2" t="s">
        <v>5154</v>
      </c>
      <c r="B179" s="2" t="s">
        <v>5155</v>
      </c>
      <c r="C179" s="2" t="s">
        <v>5156</v>
      </c>
      <c r="D179" s="2" t="s">
        <v>4494</v>
      </c>
      <c r="E179" s="2" t="s">
        <v>74</v>
      </c>
      <c r="F179" s="2" t="s">
        <v>5157</v>
      </c>
      <c r="G179" s="2" t="s">
        <v>5156</v>
      </c>
      <c r="J179" s="2" t="s">
        <v>5158</v>
      </c>
      <c r="K179" s="2" t="s">
        <v>25</v>
      </c>
      <c r="L179" s="2" t="s">
        <v>5155</v>
      </c>
      <c r="M179" s="2" t="s">
        <v>132</v>
      </c>
      <c r="N179" s="2" t="s">
        <v>5155</v>
      </c>
      <c r="O179" s="3">
        <v>2.8330000000000001E-2</v>
      </c>
      <c r="P179" s="5" t="s">
        <v>29</v>
      </c>
      <c r="Q179" s="4">
        <v>42471</v>
      </c>
    </row>
    <row r="180" spans="1:17">
      <c r="A180" s="2" t="s">
        <v>5159</v>
      </c>
      <c r="B180" s="2" t="s">
        <v>5160</v>
      </c>
      <c r="C180" s="2" t="s">
        <v>5156</v>
      </c>
      <c r="D180" s="2" t="s">
        <v>4494</v>
      </c>
      <c r="E180" s="2" t="s">
        <v>54</v>
      </c>
      <c r="F180" s="2" t="s">
        <v>5157</v>
      </c>
      <c r="G180" s="2" t="s">
        <v>5156</v>
      </c>
      <c r="J180" s="2" t="s">
        <v>5161</v>
      </c>
      <c r="K180" s="2" t="s">
        <v>25</v>
      </c>
      <c r="L180" s="2" t="s">
        <v>5162</v>
      </c>
      <c r="M180" s="2" t="s">
        <v>4508</v>
      </c>
      <c r="N180" s="2" t="s">
        <v>5160</v>
      </c>
      <c r="O180" s="3">
        <v>2.5000000000000001E-2</v>
      </c>
      <c r="P180" s="5" t="s">
        <v>29</v>
      </c>
      <c r="Q180" s="4">
        <v>41911</v>
      </c>
    </row>
    <row r="181" spans="1:17">
      <c r="A181" s="2" t="s">
        <v>5163</v>
      </c>
      <c r="B181" s="2" t="s">
        <v>5164</v>
      </c>
      <c r="C181" s="2" t="s">
        <v>5156</v>
      </c>
      <c r="D181" s="2" t="s">
        <v>4448</v>
      </c>
      <c r="E181" s="2" t="s">
        <v>74</v>
      </c>
      <c r="F181" s="2" t="s">
        <v>5157</v>
      </c>
      <c r="G181" s="2" t="s">
        <v>5156</v>
      </c>
      <c r="J181" s="2" t="s">
        <v>5165</v>
      </c>
      <c r="K181" s="1" t="s">
        <v>25</v>
      </c>
      <c r="L181" s="2" t="s">
        <v>5166</v>
      </c>
      <c r="M181" s="1" t="s">
        <v>4508</v>
      </c>
      <c r="N181" s="2" t="s">
        <v>5164</v>
      </c>
      <c r="O181" s="3">
        <v>2.5000000000000001E-2</v>
      </c>
      <c r="P181" s="1" t="s">
        <v>29</v>
      </c>
      <c r="Q181" s="4">
        <v>41724</v>
      </c>
    </row>
    <row r="182" spans="1:17">
      <c r="A182" s="2" t="s">
        <v>5167</v>
      </c>
      <c r="B182" s="2" t="s">
        <v>5168</v>
      </c>
      <c r="C182" s="2" t="s">
        <v>5156</v>
      </c>
      <c r="D182" s="2" t="s">
        <v>4494</v>
      </c>
      <c r="E182" s="2" t="s">
        <v>74</v>
      </c>
      <c r="F182" s="2" t="s">
        <v>5157</v>
      </c>
      <c r="G182" s="2" t="s">
        <v>5156</v>
      </c>
      <c r="J182" s="2" t="s">
        <v>5169</v>
      </c>
      <c r="K182" s="2" t="s">
        <v>25</v>
      </c>
      <c r="L182" s="2" t="s">
        <v>5170</v>
      </c>
      <c r="M182" s="2" t="s">
        <v>4508</v>
      </c>
      <c r="N182" s="2" t="s">
        <v>5168</v>
      </c>
      <c r="O182" s="3">
        <v>2.8650000000000002E-2</v>
      </c>
      <c r="P182" s="5" t="s">
        <v>29</v>
      </c>
      <c r="Q182" s="4">
        <v>42303</v>
      </c>
    </row>
    <row r="183" spans="1:17">
      <c r="A183" s="2" t="s">
        <v>5171</v>
      </c>
      <c r="B183" s="2" t="s">
        <v>5172</v>
      </c>
      <c r="C183" s="2" t="s">
        <v>5156</v>
      </c>
      <c r="D183" s="2" t="s">
        <v>4448</v>
      </c>
      <c r="E183" s="2" t="s">
        <v>74</v>
      </c>
      <c r="F183" s="2" t="s">
        <v>5157</v>
      </c>
      <c r="G183" s="2" t="s">
        <v>5156</v>
      </c>
      <c r="J183" s="2" t="s">
        <v>5173</v>
      </c>
      <c r="K183" s="1" t="s">
        <v>25</v>
      </c>
      <c r="L183" s="2" t="s">
        <v>5174</v>
      </c>
      <c r="M183" s="1" t="s">
        <v>4508</v>
      </c>
      <c r="N183" s="2" t="s">
        <v>5172</v>
      </c>
      <c r="O183" s="3">
        <v>0.05</v>
      </c>
      <c r="P183" s="1" t="s">
        <v>29</v>
      </c>
      <c r="Q183" s="4">
        <v>42895</v>
      </c>
    </row>
    <row r="184" spans="1:17">
      <c r="A184" s="2" t="s">
        <v>5175</v>
      </c>
      <c r="B184" s="2" t="s">
        <v>5176</v>
      </c>
      <c r="C184" s="2" t="s">
        <v>5156</v>
      </c>
      <c r="D184" s="2" t="s">
        <v>4494</v>
      </c>
      <c r="E184" s="2" t="s">
        <v>74</v>
      </c>
      <c r="F184" s="2" t="s">
        <v>5157</v>
      </c>
      <c r="G184" s="2" t="s">
        <v>5156</v>
      </c>
      <c r="J184" s="2" t="s">
        <v>5177</v>
      </c>
      <c r="K184" s="2" t="s">
        <v>25</v>
      </c>
      <c r="L184" s="2" t="s">
        <v>5178</v>
      </c>
      <c r="M184" s="2" t="s">
        <v>4508</v>
      </c>
      <c r="N184" s="2" t="s">
        <v>5176</v>
      </c>
      <c r="O184" s="3">
        <v>0.04</v>
      </c>
      <c r="P184" s="5" t="s">
        <v>29</v>
      </c>
      <c r="Q184" s="4">
        <v>42876</v>
      </c>
    </row>
    <row r="185" spans="1:17">
      <c r="A185" s="2" t="s">
        <v>5179</v>
      </c>
      <c r="B185" s="2" t="s">
        <v>5180</v>
      </c>
      <c r="C185" s="2" t="s">
        <v>5156</v>
      </c>
      <c r="D185" s="2" t="s">
        <v>4448</v>
      </c>
      <c r="E185" s="2" t="s">
        <v>167</v>
      </c>
      <c r="F185" s="2" t="s">
        <v>5157</v>
      </c>
      <c r="G185" s="2" t="s">
        <v>5156</v>
      </c>
      <c r="H185" s="2" t="s">
        <v>5181</v>
      </c>
      <c r="J185" s="2" t="s">
        <v>5182</v>
      </c>
      <c r="K185" s="1" t="s">
        <v>25</v>
      </c>
      <c r="L185" s="2" t="s">
        <v>5180</v>
      </c>
      <c r="M185" s="1" t="s">
        <v>4348</v>
      </c>
      <c r="N185" s="2" t="s">
        <v>5183</v>
      </c>
      <c r="O185" s="3">
        <v>2.7900000000000001E-2</v>
      </c>
      <c r="P185" s="1" t="s">
        <v>29</v>
      </c>
      <c r="Q185" s="4">
        <v>41636</v>
      </c>
    </row>
    <row r="186" spans="1:17">
      <c r="A186" s="2" t="s">
        <v>5184</v>
      </c>
      <c r="B186" s="2" t="s">
        <v>5185</v>
      </c>
      <c r="C186" s="2" t="s">
        <v>61</v>
      </c>
      <c r="D186" s="2" t="s">
        <v>4494</v>
      </c>
      <c r="E186" s="2" t="s">
        <v>74</v>
      </c>
      <c r="F186" s="2" t="s">
        <v>4501</v>
      </c>
      <c r="G186" s="2" t="s">
        <v>61</v>
      </c>
      <c r="H186" s="2" t="s">
        <v>62</v>
      </c>
      <c r="I186" s="2" t="s">
        <v>57</v>
      </c>
      <c r="J186" s="2" t="s">
        <v>5186</v>
      </c>
      <c r="K186" s="2" t="s">
        <v>25</v>
      </c>
      <c r="L186" s="2" t="s">
        <v>5187</v>
      </c>
      <c r="M186" s="2" t="s">
        <v>4508</v>
      </c>
      <c r="N186" s="2" t="s">
        <v>5185</v>
      </c>
      <c r="O186" s="3">
        <v>2.5000000000000001E-2</v>
      </c>
      <c r="P186" s="5" t="s">
        <v>29</v>
      </c>
      <c r="Q186" s="4">
        <v>41049</v>
      </c>
    </row>
    <row r="187" spans="1:17">
      <c r="A187" s="2" t="s">
        <v>5188</v>
      </c>
      <c r="B187" s="2" t="s">
        <v>5189</v>
      </c>
      <c r="C187" s="2" t="s">
        <v>61</v>
      </c>
      <c r="D187" s="2" t="s">
        <v>4494</v>
      </c>
      <c r="E187" s="2" t="s">
        <v>167</v>
      </c>
      <c r="F187" s="2" t="s">
        <v>4501</v>
      </c>
      <c r="G187" s="2" t="s">
        <v>61</v>
      </c>
      <c r="H187" s="2" t="s">
        <v>62</v>
      </c>
      <c r="I187" s="2" t="s">
        <v>57</v>
      </c>
      <c r="J187" s="2" t="s">
        <v>5190</v>
      </c>
      <c r="K187" s="2" t="s">
        <v>25</v>
      </c>
      <c r="L187" s="2" t="s">
        <v>5191</v>
      </c>
      <c r="M187" s="2" t="s">
        <v>4508</v>
      </c>
      <c r="N187" s="2" t="s">
        <v>5189</v>
      </c>
      <c r="O187" s="3">
        <v>0.04</v>
      </c>
      <c r="P187" s="5" t="s">
        <v>29</v>
      </c>
      <c r="Q187" s="4">
        <v>42895</v>
      </c>
    </row>
    <row r="188" spans="1:17">
      <c r="A188" s="2" t="s">
        <v>5188</v>
      </c>
      <c r="B188" s="2" t="s">
        <v>5192</v>
      </c>
      <c r="C188" s="2" t="s">
        <v>4546</v>
      </c>
      <c r="D188" s="2" t="s">
        <v>4547</v>
      </c>
      <c r="E188" s="2" t="s">
        <v>167</v>
      </c>
      <c r="F188" s="2" t="s">
        <v>4501</v>
      </c>
      <c r="G188" s="2" t="s">
        <v>4546</v>
      </c>
      <c r="J188" s="2" t="s">
        <v>5193</v>
      </c>
      <c r="K188" s="2" t="s">
        <v>25</v>
      </c>
      <c r="L188" s="2" t="s">
        <v>5194</v>
      </c>
      <c r="M188" s="2" t="s">
        <v>4508</v>
      </c>
      <c r="N188" s="2" t="s">
        <v>5192</v>
      </c>
      <c r="O188" s="3">
        <v>5.9000000000000004E-2</v>
      </c>
      <c r="P188" s="5" t="s">
        <v>29</v>
      </c>
      <c r="Q188" s="4">
        <v>41171</v>
      </c>
    </row>
    <row r="189" spans="1:17">
      <c r="A189" s="2" t="s">
        <v>5195</v>
      </c>
      <c r="B189" s="2" t="s">
        <v>5196</v>
      </c>
      <c r="C189" s="2" t="s">
        <v>61</v>
      </c>
      <c r="D189" s="2" t="s">
        <v>4494</v>
      </c>
      <c r="E189" s="2" t="s">
        <v>167</v>
      </c>
      <c r="F189" s="2" t="s">
        <v>4501</v>
      </c>
      <c r="G189" s="2" t="s">
        <v>61</v>
      </c>
      <c r="H189" s="2" t="s">
        <v>62</v>
      </c>
      <c r="I189" s="2" t="s">
        <v>57</v>
      </c>
      <c r="J189" s="2" t="s">
        <v>5197</v>
      </c>
      <c r="K189" s="2" t="s">
        <v>25</v>
      </c>
      <c r="L189" s="2" t="s">
        <v>5198</v>
      </c>
      <c r="M189" s="2" t="s">
        <v>4508</v>
      </c>
      <c r="N189" s="2" t="s">
        <v>5196</v>
      </c>
      <c r="O189" s="3">
        <v>0.04</v>
      </c>
      <c r="P189" s="5" t="s">
        <v>29</v>
      </c>
      <c r="Q189" s="4">
        <v>42919</v>
      </c>
    </row>
    <row r="190" spans="1:17">
      <c r="A190" s="2" t="s">
        <v>5195</v>
      </c>
      <c r="B190" s="2" t="s">
        <v>5199</v>
      </c>
      <c r="C190" s="2" t="s">
        <v>61</v>
      </c>
      <c r="D190" s="2" t="s">
        <v>4494</v>
      </c>
      <c r="E190" s="2" t="s">
        <v>167</v>
      </c>
      <c r="F190" s="2" t="s">
        <v>4501</v>
      </c>
      <c r="G190" s="2" t="s">
        <v>61</v>
      </c>
      <c r="H190" s="2" t="s">
        <v>62</v>
      </c>
      <c r="I190" s="2" t="s">
        <v>57</v>
      </c>
      <c r="J190" s="2" t="s">
        <v>5197</v>
      </c>
      <c r="K190" s="2" t="s">
        <v>25</v>
      </c>
      <c r="L190" s="2" t="s">
        <v>5200</v>
      </c>
      <c r="M190" s="2" t="s">
        <v>132</v>
      </c>
      <c r="N190" s="2" t="s">
        <v>5199</v>
      </c>
      <c r="O190" s="3">
        <v>0.04</v>
      </c>
      <c r="P190" s="5" t="s">
        <v>29</v>
      </c>
      <c r="Q190" s="4">
        <v>42718</v>
      </c>
    </row>
    <row r="191" spans="1:17">
      <c r="A191" s="2" t="s">
        <v>5195</v>
      </c>
      <c r="B191" s="2" t="s">
        <v>5201</v>
      </c>
      <c r="C191" s="2" t="s">
        <v>4546</v>
      </c>
      <c r="D191" s="2" t="s">
        <v>4547</v>
      </c>
      <c r="E191" s="2" t="s">
        <v>167</v>
      </c>
      <c r="F191" s="2" t="s">
        <v>4501</v>
      </c>
      <c r="G191" s="2" t="s">
        <v>4546</v>
      </c>
      <c r="J191" s="2" t="s">
        <v>5202</v>
      </c>
      <c r="K191" s="2" t="s">
        <v>25</v>
      </c>
      <c r="L191" s="2" t="s">
        <v>5203</v>
      </c>
      <c r="M191" s="2" t="s">
        <v>4508</v>
      </c>
      <c r="N191" s="2" t="s">
        <v>5201</v>
      </c>
      <c r="O191" s="3">
        <v>5.9000000000000004E-2</v>
      </c>
      <c r="P191" s="5" t="s">
        <v>29</v>
      </c>
      <c r="Q191" s="4">
        <v>41548</v>
      </c>
    </row>
    <row r="192" spans="1:17">
      <c r="A192" s="2" t="s">
        <v>5204</v>
      </c>
      <c r="B192" s="2" t="s">
        <v>5205</v>
      </c>
      <c r="C192" s="2" t="s">
        <v>61</v>
      </c>
      <c r="D192" s="2" t="s">
        <v>4455</v>
      </c>
      <c r="E192" s="2" t="s">
        <v>4577</v>
      </c>
      <c r="F192" s="2" t="s">
        <v>4501</v>
      </c>
      <c r="G192" s="2" t="s">
        <v>61</v>
      </c>
      <c r="H192" s="2" t="s">
        <v>62</v>
      </c>
      <c r="I192" s="2" t="s">
        <v>57</v>
      </c>
      <c r="J192" s="2" t="s">
        <v>5206</v>
      </c>
      <c r="K192" s="2" t="s">
        <v>102</v>
      </c>
      <c r="L192" s="2" t="s">
        <v>5207</v>
      </c>
      <c r="M192" s="2" t="s">
        <v>4625</v>
      </c>
      <c r="N192" s="2" t="s">
        <v>5205</v>
      </c>
      <c r="O192" s="3">
        <v>1.39</v>
      </c>
      <c r="P192" s="5" t="s">
        <v>29</v>
      </c>
      <c r="Q192" s="4">
        <v>40622</v>
      </c>
    </row>
    <row r="193" spans="1:17">
      <c r="A193" s="2" t="s">
        <v>5208</v>
      </c>
      <c r="B193" s="2" t="s">
        <v>5209</v>
      </c>
      <c r="C193" s="2" t="s">
        <v>61</v>
      </c>
      <c r="D193" s="2" t="s">
        <v>4494</v>
      </c>
      <c r="E193" s="2" t="s">
        <v>4577</v>
      </c>
      <c r="F193" s="2" t="s">
        <v>4501</v>
      </c>
      <c r="G193" s="2" t="s">
        <v>61</v>
      </c>
      <c r="H193" s="2" t="s">
        <v>62</v>
      </c>
      <c r="I193" s="2" t="s">
        <v>57</v>
      </c>
      <c r="J193" s="2" t="s">
        <v>5210</v>
      </c>
      <c r="K193" s="2" t="s">
        <v>102</v>
      </c>
      <c r="L193" s="2" t="s">
        <v>5211</v>
      </c>
      <c r="M193" s="2" t="s">
        <v>104</v>
      </c>
      <c r="N193" s="2" t="s">
        <v>5209</v>
      </c>
      <c r="O193" s="3">
        <v>2.4700000000000002</v>
      </c>
      <c r="P193" s="5" t="s">
        <v>29</v>
      </c>
      <c r="Q193" s="4">
        <v>40683</v>
      </c>
    </row>
    <row r="194" spans="1:17">
      <c r="A194" s="2" t="s">
        <v>5212</v>
      </c>
      <c r="B194" s="1" t="s">
        <v>5213</v>
      </c>
      <c r="C194" s="1">
        <v>805</v>
      </c>
      <c r="D194" s="1" t="s">
        <v>4494</v>
      </c>
      <c r="E194" s="2" t="s">
        <v>167</v>
      </c>
      <c r="F194" s="1" t="s">
        <v>4501</v>
      </c>
      <c r="G194" s="2" t="s">
        <v>61</v>
      </c>
      <c r="H194" s="2" t="s">
        <v>62</v>
      </c>
      <c r="I194" s="2" t="s">
        <v>57</v>
      </c>
      <c r="J194" s="1" t="s">
        <v>5214</v>
      </c>
      <c r="K194" s="1" t="s">
        <v>102</v>
      </c>
      <c r="L194" s="1">
        <v>2138900</v>
      </c>
      <c r="M194" s="1" t="s">
        <v>1485</v>
      </c>
      <c r="N194" s="1" t="s">
        <v>5213</v>
      </c>
      <c r="O194" s="3">
        <v>7.0000000000000007E-2</v>
      </c>
      <c r="P194" s="1" t="s">
        <v>29</v>
      </c>
      <c r="Q194" s="4">
        <v>42303</v>
      </c>
    </row>
    <row r="195" spans="1:17">
      <c r="A195" s="2" t="s">
        <v>5215</v>
      </c>
      <c r="B195" s="2" t="s">
        <v>5216</v>
      </c>
      <c r="C195" s="2" t="s">
        <v>61</v>
      </c>
      <c r="D195" s="2" t="s">
        <v>4494</v>
      </c>
      <c r="E195" s="2" t="s">
        <v>167</v>
      </c>
      <c r="F195" s="2" t="s">
        <v>4501</v>
      </c>
      <c r="G195" s="2" t="s">
        <v>61</v>
      </c>
      <c r="H195" s="2" t="s">
        <v>62</v>
      </c>
      <c r="I195" s="2" t="s">
        <v>57</v>
      </c>
      <c r="J195" s="2" t="s">
        <v>5217</v>
      </c>
      <c r="K195" s="2" t="s">
        <v>25</v>
      </c>
      <c r="L195" s="2" t="s">
        <v>5218</v>
      </c>
      <c r="M195" s="2" t="s">
        <v>4508</v>
      </c>
      <c r="N195" s="2" t="s">
        <v>5216</v>
      </c>
      <c r="O195" s="3">
        <v>3.3690000000000005E-2</v>
      </c>
      <c r="P195" s="5" t="s">
        <v>29</v>
      </c>
      <c r="Q195" s="4">
        <v>42102</v>
      </c>
    </row>
    <row r="196" spans="1:17">
      <c r="A196" s="2" t="s">
        <v>5215</v>
      </c>
      <c r="B196" s="2" t="s">
        <v>5219</v>
      </c>
      <c r="C196" s="2" t="s">
        <v>65</v>
      </c>
      <c r="D196" s="2" t="s">
        <v>4363</v>
      </c>
      <c r="E196" s="2" t="s">
        <v>167</v>
      </c>
      <c r="F196" s="2" t="s">
        <v>4501</v>
      </c>
      <c r="G196" s="2" t="s">
        <v>62</v>
      </c>
      <c r="H196" s="2" t="s">
        <v>66</v>
      </c>
      <c r="J196" s="2" t="s">
        <v>5220</v>
      </c>
      <c r="K196" s="2" t="s">
        <v>25</v>
      </c>
      <c r="L196" s="2" t="s">
        <v>5221</v>
      </c>
      <c r="M196" s="2" t="s">
        <v>4508</v>
      </c>
      <c r="N196" s="2" t="s">
        <v>5219</v>
      </c>
      <c r="O196" s="3">
        <v>3.5190000000000006E-2</v>
      </c>
      <c r="P196" s="5" t="s">
        <v>29</v>
      </c>
      <c r="Q196" s="4">
        <v>42102</v>
      </c>
    </row>
    <row r="197" spans="1:17">
      <c r="A197" s="2" t="s">
        <v>5222</v>
      </c>
      <c r="B197" s="2" t="s">
        <v>5223</v>
      </c>
      <c r="C197" s="2" t="s">
        <v>52</v>
      </c>
      <c r="D197" s="2" t="s">
        <v>4455</v>
      </c>
      <c r="E197" s="2" t="s">
        <v>167</v>
      </c>
      <c r="F197" s="2" t="s">
        <v>4501</v>
      </c>
      <c r="G197" s="2" t="s">
        <v>56</v>
      </c>
      <c r="H197" s="2" t="s">
        <v>57</v>
      </c>
      <c r="J197" s="2" t="s">
        <v>5224</v>
      </c>
      <c r="K197" s="2" t="s">
        <v>25</v>
      </c>
      <c r="L197" s="2" t="s">
        <v>5225</v>
      </c>
      <c r="M197" s="2" t="s">
        <v>4508</v>
      </c>
      <c r="N197" s="2" t="s">
        <v>5223</v>
      </c>
      <c r="O197" s="3">
        <v>2.6200000000000001E-2</v>
      </c>
      <c r="P197" s="5" t="s">
        <v>29</v>
      </c>
      <c r="Q197" s="4">
        <v>42102</v>
      </c>
    </row>
    <row r="198" spans="1:17">
      <c r="A198" s="2" t="s">
        <v>5226</v>
      </c>
      <c r="B198" s="2" t="s">
        <v>5227</v>
      </c>
      <c r="C198" s="2" t="s">
        <v>52</v>
      </c>
      <c r="D198" s="2" t="s">
        <v>4455</v>
      </c>
      <c r="E198" s="2" t="s">
        <v>167</v>
      </c>
      <c r="F198" s="2" t="s">
        <v>4501</v>
      </c>
      <c r="G198" s="2" t="s">
        <v>56</v>
      </c>
      <c r="H198" s="2" t="s">
        <v>57</v>
      </c>
      <c r="J198" s="2" t="s">
        <v>5228</v>
      </c>
      <c r="K198" s="2" t="s">
        <v>25</v>
      </c>
      <c r="L198" s="2" t="s">
        <v>5229</v>
      </c>
      <c r="M198" s="2" t="s">
        <v>4508</v>
      </c>
      <c r="N198" s="2" t="s">
        <v>5227</v>
      </c>
      <c r="O198" s="3">
        <v>3.1E-2</v>
      </c>
      <c r="P198" s="5" t="s">
        <v>29</v>
      </c>
      <c r="Q198" s="4">
        <v>41856</v>
      </c>
    </row>
    <row r="199" spans="1:17">
      <c r="A199" s="2" t="s">
        <v>5226</v>
      </c>
      <c r="B199" s="2" t="s">
        <v>5230</v>
      </c>
      <c r="C199" s="2" t="s">
        <v>61</v>
      </c>
      <c r="D199" s="2" t="s">
        <v>4494</v>
      </c>
      <c r="E199" s="2" t="s">
        <v>167</v>
      </c>
      <c r="F199" s="1" t="s">
        <v>4501</v>
      </c>
      <c r="G199" s="2" t="s">
        <v>61</v>
      </c>
      <c r="H199" s="2" t="s">
        <v>62</v>
      </c>
      <c r="I199" s="2" t="s">
        <v>57</v>
      </c>
      <c r="J199" s="2" t="s">
        <v>5231</v>
      </c>
      <c r="K199" s="2" t="s">
        <v>25</v>
      </c>
      <c r="L199" s="2" t="s">
        <v>5232</v>
      </c>
      <c r="M199" s="2" t="s">
        <v>4508</v>
      </c>
      <c r="N199" s="2" t="s">
        <v>5230</v>
      </c>
      <c r="O199" s="3">
        <v>0.04</v>
      </c>
      <c r="P199" s="5" t="s">
        <v>29</v>
      </c>
      <c r="Q199" s="4">
        <v>42895</v>
      </c>
    </row>
    <row r="200" spans="1:17">
      <c r="A200" s="2" t="s">
        <v>5226</v>
      </c>
      <c r="B200" s="2" t="s">
        <v>5233</v>
      </c>
      <c r="C200" s="2" t="s">
        <v>65</v>
      </c>
      <c r="D200" s="2" t="s">
        <v>4363</v>
      </c>
      <c r="E200" s="2" t="s">
        <v>167</v>
      </c>
      <c r="F200" s="2" t="s">
        <v>4501</v>
      </c>
      <c r="G200" s="2" t="s">
        <v>62</v>
      </c>
      <c r="H200" s="2" t="s">
        <v>66</v>
      </c>
      <c r="J200" s="2" t="s">
        <v>5234</v>
      </c>
      <c r="K200" s="2" t="s">
        <v>25</v>
      </c>
      <c r="L200" s="2" t="s">
        <v>5235</v>
      </c>
      <c r="M200" s="2" t="s">
        <v>4508</v>
      </c>
      <c r="N200" s="2" t="s">
        <v>5233</v>
      </c>
      <c r="O200" s="3">
        <v>0.05</v>
      </c>
      <c r="P200" s="5" t="s">
        <v>29</v>
      </c>
      <c r="Q200" s="4">
        <v>42930</v>
      </c>
    </row>
    <row r="201" spans="1:17">
      <c r="A201" s="2" t="s">
        <v>5236</v>
      </c>
      <c r="B201" s="2" t="s">
        <v>5237</v>
      </c>
      <c r="C201" s="2" t="s">
        <v>61</v>
      </c>
      <c r="D201" s="2" t="s">
        <v>4494</v>
      </c>
      <c r="E201" s="2" t="s">
        <v>167</v>
      </c>
      <c r="F201" s="2" t="s">
        <v>4501</v>
      </c>
      <c r="G201" s="2" t="s">
        <v>61</v>
      </c>
      <c r="H201" s="2" t="s">
        <v>62</v>
      </c>
      <c r="I201" s="2" t="s">
        <v>57</v>
      </c>
      <c r="J201" s="2" t="s">
        <v>5238</v>
      </c>
      <c r="K201" s="2" t="s">
        <v>25</v>
      </c>
      <c r="L201" s="2" t="s">
        <v>5239</v>
      </c>
      <c r="M201" s="2" t="s">
        <v>4508</v>
      </c>
      <c r="N201" s="2" t="s">
        <v>5237</v>
      </c>
      <c r="O201" s="3">
        <v>0.04</v>
      </c>
      <c r="P201" s="5" t="s">
        <v>29</v>
      </c>
      <c r="Q201" s="4">
        <v>42662</v>
      </c>
    </row>
    <row r="202" spans="1:17">
      <c r="A202" s="2" t="s">
        <v>5240</v>
      </c>
      <c r="B202" s="2" t="s">
        <v>5241</v>
      </c>
      <c r="C202" s="2" t="s">
        <v>52</v>
      </c>
      <c r="D202" s="2" t="s">
        <v>4455</v>
      </c>
      <c r="E202" s="2" t="s">
        <v>167</v>
      </c>
      <c r="F202" s="2" t="s">
        <v>4501</v>
      </c>
      <c r="G202" s="2" t="s">
        <v>56</v>
      </c>
      <c r="H202" s="2" t="s">
        <v>57</v>
      </c>
      <c r="J202" s="2" t="s">
        <v>5242</v>
      </c>
      <c r="K202" s="1" t="s">
        <v>102</v>
      </c>
      <c r="L202" s="2" t="s">
        <v>5243</v>
      </c>
      <c r="M202" s="1" t="s">
        <v>1485</v>
      </c>
      <c r="N202" s="2" t="s">
        <v>5241</v>
      </c>
      <c r="O202" s="3">
        <v>0.03</v>
      </c>
      <c r="P202" s="1" t="s">
        <v>29</v>
      </c>
      <c r="Q202" s="4">
        <v>41520</v>
      </c>
    </row>
    <row r="203" spans="1:17">
      <c r="A203" s="2" t="s">
        <v>5244</v>
      </c>
      <c r="B203" s="2" t="s">
        <v>5245</v>
      </c>
      <c r="C203" s="2" t="s">
        <v>61</v>
      </c>
      <c r="D203" s="2" t="s">
        <v>4603</v>
      </c>
      <c r="E203" s="2" t="s">
        <v>167</v>
      </c>
      <c r="F203" s="2" t="s">
        <v>4501</v>
      </c>
      <c r="G203" s="2" t="s">
        <v>61</v>
      </c>
      <c r="H203" s="2" t="s">
        <v>62</v>
      </c>
      <c r="I203" s="2" t="s">
        <v>57</v>
      </c>
      <c r="J203" s="2" t="s">
        <v>5246</v>
      </c>
      <c r="K203" s="1" t="s">
        <v>25</v>
      </c>
      <c r="L203" s="2" t="s">
        <v>5245</v>
      </c>
      <c r="M203" s="1" t="s">
        <v>1485</v>
      </c>
      <c r="N203" s="2" t="s">
        <v>5245</v>
      </c>
      <c r="O203" s="3">
        <v>3.2000000000000001E-2</v>
      </c>
      <c r="P203" s="1" t="s">
        <v>29</v>
      </c>
      <c r="Q203" s="4">
        <v>41941</v>
      </c>
    </row>
    <row r="204" spans="1:17">
      <c r="A204" s="2" t="s">
        <v>5247</v>
      </c>
      <c r="B204" s="2" t="s">
        <v>5248</v>
      </c>
      <c r="C204" s="2" t="s">
        <v>61</v>
      </c>
      <c r="D204" s="2" t="s">
        <v>4455</v>
      </c>
      <c r="E204" s="2" t="s">
        <v>4577</v>
      </c>
      <c r="F204" s="2" t="s">
        <v>4501</v>
      </c>
      <c r="G204" s="2" t="s">
        <v>61</v>
      </c>
      <c r="H204" s="2" t="s">
        <v>62</v>
      </c>
      <c r="I204" s="2" t="s">
        <v>57</v>
      </c>
      <c r="J204" s="2" t="s">
        <v>5249</v>
      </c>
      <c r="K204" s="1" t="s">
        <v>102</v>
      </c>
      <c r="L204" s="2" t="s">
        <v>5250</v>
      </c>
      <c r="M204" s="1" t="s">
        <v>104</v>
      </c>
      <c r="N204" s="2" t="s">
        <v>5248</v>
      </c>
      <c r="O204" s="3">
        <v>1.86</v>
      </c>
      <c r="P204" s="1" t="s">
        <v>29</v>
      </c>
      <c r="Q204" s="4">
        <v>41192</v>
      </c>
    </row>
    <row r="205" spans="1:17">
      <c r="A205" s="2" t="s">
        <v>5251</v>
      </c>
      <c r="B205" s="2" t="s">
        <v>5252</v>
      </c>
      <c r="C205" s="2" t="s">
        <v>52</v>
      </c>
      <c r="D205" s="2" t="s">
        <v>4455</v>
      </c>
      <c r="E205" s="2" t="s">
        <v>167</v>
      </c>
      <c r="F205" s="2" t="s">
        <v>4501</v>
      </c>
      <c r="G205" s="2" t="s">
        <v>56</v>
      </c>
      <c r="H205" s="2" t="s">
        <v>57</v>
      </c>
      <c r="J205" s="2" t="s">
        <v>5253</v>
      </c>
      <c r="K205" s="2" t="s">
        <v>25</v>
      </c>
      <c r="L205" s="2" t="s">
        <v>5254</v>
      </c>
      <c r="M205" s="2" t="s">
        <v>4508</v>
      </c>
      <c r="N205" s="2" t="s">
        <v>5255</v>
      </c>
      <c r="O205" s="3">
        <v>3.1E-2</v>
      </c>
      <c r="P205" s="5" t="s">
        <v>29</v>
      </c>
      <c r="Q205" s="4">
        <v>41248</v>
      </c>
    </row>
    <row r="206" spans="1:17">
      <c r="A206" s="2" t="s">
        <v>5251</v>
      </c>
      <c r="B206" s="2" t="s">
        <v>5256</v>
      </c>
      <c r="C206" s="2" t="s">
        <v>61</v>
      </c>
      <c r="D206" s="2" t="s">
        <v>4494</v>
      </c>
      <c r="E206" s="2" t="s">
        <v>167</v>
      </c>
      <c r="F206" s="2" t="s">
        <v>4501</v>
      </c>
      <c r="G206" s="2" t="s">
        <v>61</v>
      </c>
      <c r="H206" s="2" t="s">
        <v>62</v>
      </c>
      <c r="I206" s="2" t="s">
        <v>57</v>
      </c>
      <c r="J206" s="2" t="s">
        <v>5257</v>
      </c>
      <c r="K206" s="2" t="s">
        <v>25</v>
      </c>
      <c r="L206" s="2" t="s">
        <v>5258</v>
      </c>
      <c r="M206" s="2" t="s">
        <v>4508</v>
      </c>
      <c r="N206" s="2" t="s">
        <v>5256</v>
      </c>
      <c r="O206" s="3">
        <v>0.04</v>
      </c>
      <c r="P206" s="5" t="s">
        <v>29</v>
      </c>
      <c r="Q206" s="4">
        <v>42751</v>
      </c>
    </row>
    <row r="207" spans="1:17">
      <c r="A207" s="2" t="s">
        <v>5259</v>
      </c>
      <c r="B207" s="2" t="s">
        <v>5260</v>
      </c>
      <c r="C207" s="2" t="s">
        <v>61</v>
      </c>
      <c r="D207" s="2" t="s">
        <v>4455</v>
      </c>
      <c r="E207" s="2" t="s">
        <v>4577</v>
      </c>
      <c r="F207" s="2" t="s">
        <v>4501</v>
      </c>
      <c r="G207" s="2" t="s">
        <v>61</v>
      </c>
      <c r="H207" s="2" t="s">
        <v>62</v>
      </c>
      <c r="I207" s="2" t="s">
        <v>57</v>
      </c>
      <c r="J207" s="2" t="s">
        <v>5261</v>
      </c>
      <c r="K207" s="1" t="s">
        <v>102</v>
      </c>
      <c r="L207" s="2" t="s">
        <v>5262</v>
      </c>
      <c r="M207" s="1" t="s">
        <v>104</v>
      </c>
      <c r="N207" s="2" t="s">
        <v>5260</v>
      </c>
      <c r="O207" s="3">
        <v>1.81</v>
      </c>
      <c r="P207" s="1" t="s">
        <v>29</v>
      </c>
      <c r="Q207" s="4">
        <v>41192</v>
      </c>
    </row>
    <row r="208" spans="1:17">
      <c r="A208" s="2" t="s">
        <v>5263</v>
      </c>
      <c r="B208" s="2" t="s">
        <v>5264</v>
      </c>
      <c r="C208" s="2" t="s">
        <v>4546</v>
      </c>
      <c r="D208" s="2" t="s">
        <v>4363</v>
      </c>
      <c r="E208" s="2" t="s">
        <v>5139</v>
      </c>
      <c r="F208" s="2" t="s">
        <v>4501</v>
      </c>
      <c r="G208" s="2" t="s">
        <v>4546</v>
      </c>
      <c r="J208" s="2" t="s">
        <v>5265</v>
      </c>
      <c r="K208" s="2" t="s">
        <v>102</v>
      </c>
      <c r="L208" s="2" t="s">
        <v>5266</v>
      </c>
      <c r="M208" s="2" t="s">
        <v>3351</v>
      </c>
      <c r="N208" s="2" t="s">
        <v>5264</v>
      </c>
      <c r="O208" s="3">
        <v>1.07</v>
      </c>
      <c r="P208" s="5" t="s">
        <v>29</v>
      </c>
      <c r="Q208" s="4">
        <v>42510</v>
      </c>
    </row>
    <row r="209" spans="1:17">
      <c r="A209" s="2" t="s">
        <v>5267</v>
      </c>
      <c r="B209" s="2" t="s">
        <v>5268</v>
      </c>
      <c r="C209" s="2" t="s">
        <v>61</v>
      </c>
      <c r="D209" s="2" t="s">
        <v>4494</v>
      </c>
      <c r="E209" s="2" t="s">
        <v>167</v>
      </c>
      <c r="F209" s="1" t="s">
        <v>4501</v>
      </c>
      <c r="G209" s="2" t="s">
        <v>61</v>
      </c>
      <c r="H209" s="2" t="s">
        <v>62</v>
      </c>
      <c r="I209" s="2" t="s">
        <v>57</v>
      </c>
      <c r="J209" s="2" t="s">
        <v>5269</v>
      </c>
      <c r="K209" s="2" t="s">
        <v>25</v>
      </c>
      <c r="L209" s="2" t="s">
        <v>5270</v>
      </c>
      <c r="M209" s="2" t="s">
        <v>4508</v>
      </c>
      <c r="N209" s="2" t="s">
        <v>5268</v>
      </c>
      <c r="O209" s="3">
        <v>3.5780000000000006E-2</v>
      </c>
      <c r="P209" s="5" t="s">
        <v>29</v>
      </c>
      <c r="Q209" s="4">
        <v>42328</v>
      </c>
    </row>
    <row r="210" spans="1:17">
      <c r="A210" s="2" t="s">
        <v>5271</v>
      </c>
      <c r="B210" s="2" t="s">
        <v>5272</v>
      </c>
      <c r="C210" s="2" t="s">
        <v>52</v>
      </c>
      <c r="D210" s="2" t="s">
        <v>4455</v>
      </c>
      <c r="E210" s="2" t="s">
        <v>167</v>
      </c>
      <c r="F210" s="2" t="s">
        <v>4501</v>
      </c>
      <c r="G210" s="2" t="s">
        <v>56</v>
      </c>
      <c r="H210" s="2" t="s">
        <v>57</v>
      </c>
      <c r="J210" s="2" t="s">
        <v>5273</v>
      </c>
      <c r="K210" s="2" t="s">
        <v>25</v>
      </c>
      <c r="L210" s="2" t="s">
        <v>5274</v>
      </c>
      <c r="M210" s="2" t="s">
        <v>4508</v>
      </c>
      <c r="N210" s="2" t="s">
        <v>4785</v>
      </c>
      <c r="O210" s="3">
        <v>3.1E-2</v>
      </c>
      <c r="P210" s="5" t="s">
        <v>29</v>
      </c>
      <c r="Q210" s="4">
        <v>41185</v>
      </c>
    </row>
    <row r="211" spans="1:17">
      <c r="A211" s="2" t="s">
        <v>5271</v>
      </c>
      <c r="B211" s="2" t="s">
        <v>5275</v>
      </c>
      <c r="C211" s="2" t="s">
        <v>61</v>
      </c>
      <c r="D211" s="2" t="s">
        <v>4494</v>
      </c>
      <c r="E211" s="2" t="s">
        <v>167</v>
      </c>
      <c r="F211" s="2" t="s">
        <v>4501</v>
      </c>
      <c r="G211" s="2" t="s">
        <v>61</v>
      </c>
      <c r="H211" s="2" t="s">
        <v>62</v>
      </c>
      <c r="I211" s="2" t="s">
        <v>57</v>
      </c>
      <c r="J211" s="2" t="s">
        <v>5276</v>
      </c>
      <c r="K211" s="2" t="s">
        <v>25</v>
      </c>
      <c r="L211" s="2" t="s">
        <v>5275</v>
      </c>
      <c r="M211" s="2" t="s">
        <v>1485</v>
      </c>
      <c r="N211" s="2" t="s">
        <v>5275</v>
      </c>
      <c r="O211" s="3">
        <v>0.05</v>
      </c>
      <c r="P211" s="5" t="s">
        <v>29</v>
      </c>
      <c r="Q211" s="4">
        <v>42814</v>
      </c>
    </row>
    <row r="212" spans="1:17">
      <c r="A212" s="2" t="s">
        <v>5271</v>
      </c>
      <c r="B212" s="2" t="s">
        <v>5277</v>
      </c>
      <c r="C212" s="2" t="s">
        <v>4546</v>
      </c>
      <c r="D212" s="2" t="s">
        <v>4547</v>
      </c>
      <c r="E212" s="2" t="s">
        <v>167</v>
      </c>
      <c r="F212" s="2" t="s">
        <v>4501</v>
      </c>
      <c r="G212" s="2" t="s">
        <v>4546</v>
      </c>
      <c r="J212" s="2" t="s">
        <v>5278</v>
      </c>
      <c r="K212" s="2" t="s">
        <v>25</v>
      </c>
      <c r="L212" s="2" t="s">
        <v>5279</v>
      </c>
      <c r="M212" s="2" t="s">
        <v>4508</v>
      </c>
      <c r="N212" s="2" t="s">
        <v>5277</v>
      </c>
      <c r="O212" s="3">
        <v>0.08</v>
      </c>
      <c r="P212" s="5" t="s">
        <v>29</v>
      </c>
      <c r="Q212" s="4">
        <v>42751</v>
      </c>
    </row>
    <row r="213" spans="1:17">
      <c r="A213" s="2" t="s">
        <v>5280</v>
      </c>
      <c r="B213" s="2" t="s">
        <v>5281</v>
      </c>
      <c r="C213" s="2" t="s">
        <v>52</v>
      </c>
      <c r="D213" s="2" t="s">
        <v>4455</v>
      </c>
      <c r="E213" s="2" t="s">
        <v>167</v>
      </c>
      <c r="F213" s="2" t="s">
        <v>4501</v>
      </c>
      <c r="G213" s="2" t="s">
        <v>56</v>
      </c>
      <c r="H213" s="2" t="s">
        <v>57</v>
      </c>
      <c r="J213" s="2" t="s">
        <v>5282</v>
      </c>
      <c r="K213" s="2" t="s">
        <v>25</v>
      </c>
      <c r="L213" s="2" t="s">
        <v>5283</v>
      </c>
      <c r="M213" s="2" t="s">
        <v>4508</v>
      </c>
      <c r="N213" s="2" t="s">
        <v>5281</v>
      </c>
      <c r="O213" s="3">
        <v>2.6200000000000001E-2</v>
      </c>
      <c r="P213" s="5" t="s">
        <v>29</v>
      </c>
      <c r="Q213" s="4">
        <v>42220</v>
      </c>
    </row>
    <row r="214" spans="1:17">
      <c r="A214" s="2" t="s">
        <v>5280</v>
      </c>
      <c r="B214" s="2" t="s">
        <v>5284</v>
      </c>
      <c r="C214" s="2" t="s">
        <v>61</v>
      </c>
      <c r="D214" s="2" t="s">
        <v>4494</v>
      </c>
      <c r="E214" s="2" t="s">
        <v>167</v>
      </c>
      <c r="F214" s="2" t="s">
        <v>4501</v>
      </c>
      <c r="G214" s="2" t="s">
        <v>61</v>
      </c>
      <c r="H214" s="2" t="s">
        <v>62</v>
      </c>
      <c r="I214" s="2" t="s">
        <v>57</v>
      </c>
      <c r="J214" s="2" t="s">
        <v>5285</v>
      </c>
      <c r="K214" s="2" t="s">
        <v>25</v>
      </c>
      <c r="L214" s="2" t="s">
        <v>5286</v>
      </c>
      <c r="M214" s="2" t="s">
        <v>4508</v>
      </c>
      <c r="N214" s="2" t="s">
        <v>5284</v>
      </c>
      <c r="O214" s="3">
        <v>3.3690000000000005E-2</v>
      </c>
      <c r="P214" s="5" t="s">
        <v>29</v>
      </c>
      <c r="Q214" s="4">
        <v>42102</v>
      </c>
    </row>
    <row r="215" spans="1:17">
      <c r="A215" s="2" t="s">
        <v>5287</v>
      </c>
      <c r="B215" s="2" t="s">
        <v>5288</v>
      </c>
      <c r="C215" s="2" t="s">
        <v>61</v>
      </c>
      <c r="D215" s="2" t="s">
        <v>4455</v>
      </c>
      <c r="E215" s="2" t="s">
        <v>4577</v>
      </c>
      <c r="F215" s="2" t="s">
        <v>4501</v>
      </c>
      <c r="G215" s="2" t="s">
        <v>61</v>
      </c>
      <c r="H215" s="2" t="s">
        <v>62</v>
      </c>
      <c r="I215" s="2" t="s">
        <v>57</v>
      </c>
      <c r="J215" s="2" t="s">
        <v>5289</v>
      </c>
      <c r="K215" s="2" t="s">
        <v>102</v>
      </c>
      <c r="L215" s="2" t="s">
        <v>5290</v>
      </c>
      <c r="M215" s="2" t="s">
        <v>177</v>
      </c>
      <c r="N215" s="2" t="s">
        <v>5288</v>
      </c>
      <c r="O215" s="3">
        <v>2.09</v>
      </c>
      <c r="P215" s="5" t="s">
        <v>29</v>
      </c>
      <c r="Q215" s="4">
        <v>42510</v>
      </c>
    </row>
    <row r="216" spans="1:17">
      <c r="A216" s="2" t="s">
        <v>5291</v>
      </c>
      <c r="B216" s="2" t="s">
        <v>5292</v>
      </c>
      <c r="C216" s="2" t="s">
        <v>61</v>
      </c>
      <c r="D216" s="2" t="s">
        <v>4494</v>
      </c>
      <c r="E216" s="2" t="s">
        <v>167</v>
      </c>
      <c r="F216" s="2" t="s">
        <v>4501</v>
      </c>
      <c r="G216" s="2" t="s">
        <v>61</v>
      </c>
      <c r="H216" s="2" t="s">
        <v>62</v>
      </c>
      <c r="I216" s="2" t="s">
        <v>57</v>
      </c>
      <c r="J216" s="2" t="s">
        <v>5293</v>
      </c>
      <c r="K216" s="2" t="s">
        <v>25</v>
      </c>
      <c r="L216" s="2" t="s">
        <v>5294</v>
      </c>
      <c r="M216" s="2" t="s">
        <v>4508</v>
      </c>
      <c r="N216" s="2" t="s">
        <v>5292</v>
      </c>
      <c r="O216" s="3">
        <v>2.9000000000000001E-2</v>
      </c>
      <c r="P216" s="5" t="s">
        <v>29</v>
      </c>
      <c r="Q216" s="4">
        <v>41171</v>
      </c>
    </row>
    <row r="217" spans="1:17">
      <c r="A217" s="2" t="s">
        <v>5295</v>
      </c>
      <c r="B217" s="2" t="s">
        <v>5296</v>
      </c>
      <c r="C217" s="2" t="s">
        <v>61</v>
      </c>
      <c r="D217" s="2" t="s">
        <v>4494</v>
      </c>
      <c r="E217" s="2" t="s">
        <v>167</v>
      </c>
      <c r="F217" s="2" t="s">
        <v>4501</v>
      </c>
      <c r="G217" s="2" t="s">
        <v>61</v>
      </c>
      <c r="H217" s="2" t="s">
        <v>62</v>
      </c>
      <c r="I217" s="2" t="s">
        <v>57</v>
      </c>
      <c r="J217" s="2" t="s">
        <v>5297</v>
      </c>
      <c r="K217" s="2" t="s">
        <v>25</v>
      </c>
      <c r="L217" s="2" t="s">
        <v>5298</v>
      </c>
      <c r="M217" s="2" t="s">
        <v>4508</v>
      </c>
      <c r="N217" s="2" t="s">
        <v>5296</v>
      </c>
      <c r="O217" s="3">
        <v>3.2670000000000005E-2</v>
      </c>
      <c r="P217" s="5" t="s">
        <v>29</v>
      </c>
      <c r="Q217" s="4">
        <v>42139</v>
      </c>
    </row>
    <row r="218" spans="1:17">
      <c r="A218" s="2" t="s">
        <v>5299</v>
      </c>
      <c r="B218" s="2" t="s">
        <v>5300</v>
      </c>
      <c r="C218" s="2" t="s">
        <v>5301</v>
      </c>
      <c r="D218" s="2" t="s">
        <v>5302</v>
      </c>
      <c r="E218" s="2" t="s">
        <v>74</v>
      </c>
      <c r="F218" s="2" t="s">
        <v>4501</v>
      </c>
      <c r="J218" s="2" t="s">
        <v>5303</v>
      </c>
      <c r="K218" s="2" t="s">
        <v>25</v>
      </c>
      <c r="L218" s="2" t="s">
        <v>5300</v>
      </c>
      <c r="M218" s="2" t="s">
        <v>1843</v>
      </c>
      <c r="N218" s="2" t="s">
        <v>5304</v>
      </c>
      <c r="O218" s="3">
        <v>7.99</v>
      </c>
      <c r="P218" s="5" t="s">
        <v>29</v>
      </c>
      <c r="Q218" s="4">
        <v>41017</v>
      </c>
    </row>
    <row r="219" spans="1:17">
      <c r="A219" s="2" t="s">
        <v>5305</v>
      </c>
      <c r="B219" s="2" t="s">
        <v>5306</v>
      </c>
      <c r="C219" s="2" t="s">
        <v>61</v>
      </c>
      <c r="D219" s="2" t="s">
        <v>4494</v>
      </c>
      <c r="E219" s="2" t="s">
        <v>74</v>
      </c>
      <c r="F219" s="2" t="s">
        <v>4501</v>
      </c>
      <c r="G219" s="2" t="s">
        <v>61</v>
      </c>
      <c r="H219" s="2" t="s">
        <v>62</v>
      </c>
      <c r="I219" s="2" t="s">
        <v>57</v>
      </c>
      <c r="J219" s="2" t="s">
        <v>5307</v>
      </c>
      <c r="K219" s="2" t="s">
        <v>25</v>
      </c>
      <c r="L219" s="2" t="s">
        <v>5308</v>
      </c>
      <c r="M219" s="2" t="s">
        <v>4508</v>
      </c>
      <c r="N219" s="2" t="s">
        <v>5306</v>
      </c>
      <c r="O219" s="3">
        <v>2.5000000000000001E-2</v>
      </c>
      <c r="P219" s="5" t="s">
        <v>29</v>
      </c>
      <c r="Q219" s="4">
        <v>40934</v>
      </c>
    </row>
    <row r="220" spans="1:17">
      <c r="A220" s="2" t="s">
        <v>5309</v>
      </c>
      <c r="B220" s="2" t="s">
        <v>5310</v>
      </c>
      <c r="C220" s="2" t="s">
        <v>52</v>
      </c>
      <c r="D220" s="2" t="s">
        <v>4455</v>
      </c>
      <c r="E220" s="2" t="s">
        <v>167</v>
      </c>
      <c r="F220" s="2" t="s">
        <v>4501</v>
      </c>
      <c r="G220" s="2" t="s">
        <v>56</v>
      </c>
      <c r="H220" s="2" t="s">
        <v>57</v>
      </c>
      <c r="J220" s="2" t="s">
        <v>5311</v>
      </c>
      <c r="K220" s="2" t="s">
        <v>25</v>
      </c>
      <c r="L220" s="2" t="s">
        <v>5312</v>
      </c>
      <c r="M220" s="2" t="s">
        <v>4508</v>
      </c>
      <c r="N220" s="2" t="s">
        <v>5310</v>
      </c>
      <c r="O220" s="3">
        <v>0.04</v>
      </c>
      <c r="P220" s="5" t="s">
        <v>29</v>
      </c>
      <c r="Q220" s="4">
        <v>43001</v>
      </c>
    </row>
    <row r="221" spans="1:17">
      <c r="A221" s="2" t="s">
        <v>5309</v>
      </c>
      <c r="B221" s="2" t="s">
        <v>5313</v>
      </c>
      <c r="C221" s="2" t="s">
        <v>61</v>
      </c>
      <c r="D221" s="2" t="s">
        <v>4494</v>
      </c>
      <c r="E221" s="2" t="s">
        <v>167</v>
      </c>
      <c r="F221" s="2" t="s">
        <v>4501</v>
      </c>
      <c r="G221" s="2" t="s">
        <v>61</v>
      </c>
      <c r="H221" s="2" t="s">
        <v>62</v>
      </c>
      <c r="I221" s="2" t="s">
        <v>57</v>
      </c>
      <c r="J221" s="2" t="s">
        <v>5314</v>
      </c>
      <c r="K221" s="2" t="s">
        <v>25</v>
      </c>
      <c r="L221" s="2" t="s">
        <v>5313</v>
      </c>
      <c r="M221" s="2" t="s">
        <v>1485</v>
      </c>
      <c r="N221" s="2" t="s">
        <v>5313</v>
      </c>
      <c r="O221" s="3">
        <v>0.06</v>
      </c>
      <c r="P221" s="5" t="s">
        <v>29</v>
      </c>
      <c r="Q221" s="4">
        <v>42718</v>
      </c>
    </row>
    <row r="222" spans="1:17">
      <c r="A222" s="2" t="s">
        <v>5309</v>
      </c>
      <c r="B222" s="2" t="s">
        <v>5315</v>
      </c>
      <c r="C222" s="2" t="s">
        <v>4546</v>
      </c>
      <c r="D222" s="2" t="s">
        <v>4547</v>
      </c>
      <c r="E222" s="2" t="s">
        <v>167</v>
      </c>
      <c r="F222" s="2" t="s">
        <v>4501</v>
      </c>
      <c r="G222" s="2" t="s">
        <v>4546</v>
      </c>
      <c r="J222" s="2" t="s">
        <v>5278</v>
      </c>
      <c r="K222" s="2" t="s">
        <v>25</v>
      </c>
      <c r="L222" s="2" t="s">
        <v>5316</v>
      </c>
      <c r="M222" s="2" t="s">
        <v>4508</v>
      </c>
      <c r="N222" s="2" t="s">
        <v>5315</v>
      </c>
      <c r="O222" s="3">
        <v>5.9000000000000004E-2</v>
      </c>
      <c r="P222" s="5" t="s">
        <v>29</v>
      </c>
      <c r="Q222" s="4">
        <v>41548</v>
      </c>
    </row>
    <row r="223" spans="1:17">
      <c r="A223" s="2" t="s">
        <v>5317</v>
      </c>
      <c r="B223" s="2" t="s">
        <v>5318</v>
      </c>
      <c r="C223" s="2" t="s">
        <v>61</v>
      </c>
      <c r="D223" s="2" t="s">
        <v>4455</v>
      </c>
      <c r="E223" s="2" t="s">
        <v>4577</v>
      </c>
      <c r="F223" s="2" t="s">
        <v>4501</v>
      </c>
      <c r="G223" s="2" t="s">
        <v>61</v>
      </c>
      <c r="H223" s="2" t="s">
        <v>62</v>
      </c>
      <c r="I223" s="2" t="s">
        <v>57</v>
      </c>
      <c r="J223" s="2" t="s">
        <v>5319</v>
      </c>
      <c r="K223" s="2" t="s">
        <v>102</v>
      </c>
      <c r="L223" s="2" t="s">
        <v>5320</v>
      </c>
      <c r="M223" s="2" t="s">
        <v>5321</v>
      </c>
      <c r="N223" s="2" t="s">
        <v>5318</v>
      </c>
      <c r="O223" s="3">
        <v>1.31</v>
      </c>
      <c r="P223" s="5" t="s">
        <v>29</v>
      </c>
      <c r="Q223" s="4">
        <v>40683</v>
      </c>
    </row>
    <row r="224" spans="1:17">
      <c r="A224" s="2" t="s">
        <v>5322</v>
      </c>
      <c r="B224" s="2" t="s">
        <v>5323</v>
      </c>
      <c r="C224" s="2" t="s">
        <v>52</v>
      </c>
      <c r="D224" s="2" t="s">
        <v>4455</v>
      </c>
      <c r="E224" s="2" t="s">
        <v>167</v>
      </c>
      <c r="F224" s="2" t="s">
        <v>4501</v>
      </c>
      <c r="G224" s="2" t="s">
        <v>56</v>
      </c>
      <c r="H224" s="2" t="s">
        <v>57</v>
      </c>
      <c r="J224" s="2" t="s">
        <v>5324</v>
      </c>
      <c r="K224" s="2" t="s">
        <v>25</v>
      </c>
      <c r="L224" s="2" t="s">
        <v>5325</v>
      </c>
      <c r="M224" s="2" t="s">
        <v>4508</v>
      </c>
      <c r="N224" s="2" t="s">
        <v>5323</v>
      </c>
      <c r="O224" s="3">
        <v>2.1000000000000001E-2</v>
      </c>
      <c r="P224" s="5" t="s">
        <v>29</v>
      </c>
      <c r="Q224" s="4">
        <v>41185</v>
      </c>
    </row>
    <row r="225" spans="1:17">
      <c r="A225" s="2" t="s">
        <v>5326</v>
      </c>
      <c r="B225" s="2" t="s">
        <v>5327</v>
      </c>
      <c r="C225" s="2" t="s">
        <v>61</v>
      </c>
      <c r="D225" s="2" t="s">
        <v>4455</v>
      </c>
      <c r="E225" s="2" t="s">
        <v>167</v>
      </c>
      <c r="F225" s="2" t="s">
        <v>4501</v>
      </c>
      <c r="G225" s="2" t="s">
        <v>61</v>
      </c>
      <c r="H225" s="2" t="s">
        <v>62</v>
      </c>
      <c r="I225" s="2" t="s">
        <v>57</v>
      </c>
      <c r="J225" s="2" t="s">
        <v>5328</v>
      </c>
      <c r="K225" s="2" t="s">
        <v>102</v>
      </c>
      <c r="L225" s="2" t="s">
        <v>5329</v>
      </c>
      <c r="M225" s="2" t="s">
        <v>177</v>
      </c>
      <c r="N225" s="2" t="s">
        <v>5327</v>
      </c>
      <c r="O225" s="3">
        <v>0.11</v>
      </c>
      <c r="P225" s="5" t="s">
        <v>29</v>
      </c>
      <c r="Q225" s="4">
        <v>40683</v>
      </c>
    </row>
    <row r="226" spans="1:17">
      <c r="A226" s="2" t="s">
        <v>5330</v>
      </c>
      <c r="B226" s="2" t="s">
        <v>5331</v>
      </c>
      <c r="C226" s="2" t="s">
        <v>52</v>
      </c>
      <c r="D226" s="2" t="s">
        <v>4455</v>
      </c>
      <c r="E226" s="2" t="s">
        <v>167</v>
      </c>
      <c r="F226" s="2" t="s">
        <v>4501</v>
      </c>
      <c r="G226" s="2" t="s">
        <v>56</v>
      </c>
      <c r="H226" s="2" t="s">
        <v>57</v>
      </c>
      <c r="J226" s="2" t="s">
        <v>5332</v>
      </c>
      <c r="K226" s="2" t="s">
        <v>25</v>
      </c>
      <c r="L226" s="2" t="s">
        <v>5333</v>
      </c>
      <c r="M226" s="2" t="s">
        <v>4508</v>
      </c>
      <c r="N226" s="2" t="s">
        <v>5331</v>
      </c>
      <c r="O226" s="3">
        <v>0.04</v>
      </c>
      <c r="P226" s="5" t="s">
        <v>29</v>
      </c>
      <c r="Q226" s="4">
        <v>43001</v>
      </c>
    </row>
    <row r="227" spans="1:17">
      <c r="A227" s="2" t="s">
        <v>5330</v>
      </c>
      <c r="B227" s="2" t="s">
        <v>5334</v>
      </c>
      <c r="C227" s="2" t="s">
        <v>61</v>
      </c>
      <c r="D227" s="2" t="s">
        <v>4494</v>
      </c>
      <c r="E227" s="2" t="s">
        <v>167</v>
      </c>
      <c r="F227" s="2" t="s">
        <v>4501</v>
      </c>
      <c r="G227" s="2" t="s">
        <v>61</v>
      </c>
      <c r="H227" s="2" t="s">
        <v>62</v>
      </c>
      <c r="I227" s="2" t="s">
        <v>57</v>
      </c>
      <c r="J227" s="2" t="s">
        <v>5335</v>
      </c>
      <c r="K227" s="2" t="s">
        <v>25</v>
      </c>
      <c r="L227" s="2" t="s">
        <v>5336</v>
      </c>
      <c r="M227" s="2" t="s">
        <v>4508</v>
      </c>
      <c r="N227" s="2" t="s">
        <v>5334</v>
      </c>
      <c r="O227" s="3">
        <v>2.9000000000000001E-2</v>
      </c>
      <c r="P227" s="5" t="s">
        <v>29</v>
      </c>
      <c r="Q227" s="4">
        <v>41806</v>
      </c>
    </row>
    <row r="228" spans="1:17">
      <c r="A228" s="2" t="s">
        <v>5330</v>
      </c>
      <c r="B228" s="2" t="s">
        <v>5337</v>
      </c>
      <c r="C228" s="2" t="s">
        <v>4546</v>
      </c>
      <c r="D228" s="2" t="s">
        <v>4547</v>
      </c>
      <c r="E228" s="2" t="s">
        <v>167</v>
      </c>
      <c r="F228" s="2" t="s">
        <v>4501</v>
      </c>
      <c r="G228" s="2" t="s">
        <v>4546</v>
      </c>
      <c r="H228" s="2" t="s">
        <v>4548</v>
      </c>
      <c r="I228" s="2" t="s">
        <v>4549</v>
      </c>
      <c r="J228" s="2" t="s">
        <v>5338</v>
      </c>
      <c r="K228" s="2" t="s">
        <v>25</v>
      </c>
      <c r="L228" s="2" t="s">
        <v>5339</v>
      </c>
      <c r="M228" s="2" t="s">
        <v>4508</v>
      </c>
      <c r="N228" s="2" t="s">
        <v>5337</v>
      </c>
      <c r="O228" s="3">
        <v>0.1</v>
      </c>
      <c r="P228" s="5" t="s">
        <v>29</v>
      </c>
      <c r="Q228" s="4">
        <v>42883</v>
      </c>
    </row>
    <row r="229" spans="1:17">
      <c r="A229" s="2" t="s">
        <v>5340</v>
      </c>
      <c r="B229" s="2" t="s">
        <v>5341</v>
      </c>
      <c r="C229" s="2" t="s">
        <v>4521</v>
      </c>
      <c r="D229" s="2" t="s">
        <v>4339</v>
      </c>
      <c r="E229" s="2" t="s">
        <v>54</v>
      </c>
      <c r="F229" s="2" t="s">
        <v>4501</v>
      </c>
      <c r="G229" s="2" t="s">
        <v>4522</v>
      </c>
      <c r="H229" s="2" t="s">
        <v>4523</v>
      </c>
      <c r="I229" s="2" t="s">
        <v>4524</v>
      </c>
      <c r="J229" s="2" t="s">
        <v>5342</v>
      </c>
      <c r="K229" s="2" t="s">
        <v>25</v>
      </c>
      <c r="L229" s="2" t="s">
        <v>5343</v>
      </c>
      <c r="M229" s="2" t="s">
        <v>4508</v>
      </c>
      <c r="N229" s="2" t="s">
        <v>5341</v>
      </c>
      <c r="O229" s="3">
        <v>0.20999000000000001</v>
      </c>
      <c r="P229" s="5" t="s">
        <v>29</v>
      </c>
      <c r="Q229" s="4">
        <v>42593</v>
      </c>
    </row>
    <row r="230" spans="1:17">
      <c r="A230" s="2" t="s">
        <v>5344</v>
      </c>
      <c r="B230" s="2" t="s">
        <v>5345</v>
      </c>
      <c r="C230" s="2" t="s">
        <v>4521</v>
      </c>
      <c r="D230" s="2" t="s">
        <v>4339</v>
      </c>
      <c r="E230" s="2" t="s">
        <v>167</v>
      </c>
      <c r="F230" s="2" t="s">
        <v>4501</v>
      </c>
      <c r="G230" s="2" t="s">
        <v>4522</v>
      </c>
      <c r="H230" s="2" t="s">
        <v>4523</v>
      </c>
      <c r="I230" s="2" t="s">
        <v>4524</v>
      </c>
      <c r="J230" s="2" t="s">
        <v>5346</v>
      </c>
      <c r="K230" s="2" t="s">
        <v>25</v>
      </c>
      <c r="L230" s="2" t="s">
        <v>5347</v>
      </c>
      <c r="M230" s="2" t="s">
        <v>4508</v>
      </c>
      <c r="N230" s="2" t="s">
        <v>5345</v>
      </c>
      <c r="O230" s="3">
        <v>0.24975000000000003</v>
      </c>
      <c r="P230" s="5" t="s">
        <v>29</v>
      </c>
      <c r="Q230" s="4">
        <v>42151</v>
      </c>
    </row>
    <row r="231" spans="1:17">
      <c r="A231" s="2" t="s">
        <v>5348</v>
      </c>
      <c r="B231" s="2" t="s">
        <v>5349</v>
      </c>
      <c r="C231" s="2" t="s">
        <v>61</v>
      </c>
      <c r="D231" s="2" t="s">
        <v>4494</v>
      </c>
      <c r="E231" s="2" t="s">
        <v>167</v>
      </c>
      <c r="F231" s="2" t="s">
        <v>4501</v>
      </c>
      <c r="G231" s="2" t="s">
        <v>61</v>
      </c>
      <c r="H231" s="2" t="s">
        <v>62</v>
      </c>
      <c r="I231" s="2" t="s">
        <v>57</v>
      </c>
      <c r="J231" s="2" t="s">
        <v>5350</v>
      </c>
      <c r="K231" s="2" t="s">
        <v>25</v>
      </c>
      <c r="L231" s="2" t="s">
        <v>5351</v>
      </c>
      <c r="M231" s="2" t="s">
        <v>132</v>
      </c>
      <c r="N231" s="2" t="s">
        <v>5349</v>
      </c>
      <c r="O231" s="3">
        <v>0.04</v>
      </c>
      <c r="P231" s="5" t="s">
        <v>29</v>
      </c>
      <c r="Q231" s="4">
        <v>42718</v>
      </c>
    </row>
    <row r="232" spans="1:17">
      <c r="A232" s="2" t="s">
        <v>5348</v>
      </c>
      <c r="B232" s="2" t="s">
        <v>5352</v>
      </c>
      <c r="C232" s="2" t="s">
        <v>4546</v>
      </c>
      <c r="D232" s="2" t="s">
        <v>4547</v>
      </c>
      <c r="E232" s="2" t="s">
        <v>167</v>
      </c>
      <c r="F232" s="2" t="s">
        <v>4501</v>
      </c>
      <c r="G232" s="2" t="s">
        <v>4546</v>
      </c>
      <c r="J232" s="2" t="s">
        <v>5353</v>
      </c>
      <c r="K232" s="2" t="s">
        <v>25</v>
      </c>
      <c r="L232" s="2" t="s">
        <v>5354</v>
      </c>
      <c r="M232" s="2" t="s">
        <v>4508</v>
      </c>
      <c r="N232" s="2" t="s">
        <v>5355</v>
      </c>
      <c r="O232" s="3">
        <v>5.9000000000000004E-2</v>
      </c>
      <c r="P232" s="5" t="s">
        <v>29</v>
      </c>
      <c r="Q232" s="4">
        <v>41654</v>
      </c>
    </row>
    <row r="233" spans="1:17">
      <c r="A233" s="2" t="s">
        <v>5356</v>
      </c>
      <c r="B233" s="2" t="s">
        <v>5357</v>
      </c>
      <c r="C233" s="2" t="s">
        <v>5358</v>
      </c>
      <c r="D233" s="2" t="s">
        <v>5112</v>
      </c>
      <c r="E233" s="2" t="s">
        <v>74</v>
      </c>
      <c r="F233" s="2" t="s">
        <v>4501</v>
      </c>
      <c r="G233" s="2" t="s">
        <v>5359</v>
      </c>
      <c r="H233" s="2" t="s">
        <v>5360</v>
      </c>
      <c r="J233" s="2" t="s">
        <v>5361</v>
      </c>
      <c r="K233" s="1" t="s">
        <v>25</v>
      </c>
      <c r="L233" s="2" t="s">
        <v>5362</v>
      </c>
      <c r="M233" s="1" t="s">
        <v>4508</v>
      </c>
      <c r="N233" s="2" t="s">
        <v>5357</v>
      </c>
      <c r="O233" s="3">
        <v>0.51688000000000001</v>
      </c>
      <c r="P233" s="1" t="s">
        <v>29</v>
      </c>
      <c r="Q233" s="4">
        <v>42605</v>
      </c>
    </row>
    <row r="234" spans="1:17">
      <c r="A234" s="2" t="s">
        <v>5363</v>
      </c>
      <c r="B234" s="2" t="s">
        <v>5364</v>
      </c>
      <c r="C234" s="2" t="s">
        <v>61</v>
      </c>
      <c r="D234" s="2" t="s">
        <v>4494</v>
      </c>
      <c r="E234" s="2" t="s">
        <v>167</v>
      </c>
      <c r="F234" s="2" t="s">
        <v>4501</v>
      </c>
      <c r="G234" s="2" t="s">
        <v>61</v>
      </c>
      <c r="H234" s="2" t="s">
        <v>62</v>
      </c>
      <c r="I234" s="2" t="s">
        <v>57</v>
      </c>
      <c r="J234" s="2" t="s">
        <v>4742</v>
      </c>
      <c r="K234" s="2" t="s">
        <v>25</v>
      </c>
      <c r="L234" s="2" t="s">
        <v>5365</v>
      </c>
      <c r="M234" s="2" t="s">
        <v>4508</v>
      </c>
      <c r="N234" s="2" t="s">
        <v>5364</v>
      </c>
      <c r="O234" s="3">
        <v>3.524E-2</v>
      </c>
      <c r="P234" s="5" t="s">
        <v>29</v>
      </c>
      <c r="Q234" s="4">
        <v>42606</v>
      </c>
    </row>
    <row r="235" spans="1:17">
      <c r="A235" s="2" t="s">
        <v>5366</v>
      </c>
      <c r="B235" s="2" t="s">
        <v>5367</v>
      </c>
      <c r="C235" s="2" t="s">
        <v>52</v>
      </c>
      <c r="D235" s="2" t="s">
        <v>4455</v>
      </c>
      <c r="E235" s="2" t="s">
        <v>167</v>
      </c>
      <c r="F235" s="2" t="s">
        <v>4501</v>
      </c>
      <c r="G235" s="2" t="s">
        <v>56</v>
      </c>
      <c r="H235" s="2" t="s">
        <v>57</v>
      </c>
      <c r="J235" s="2" t="s">
        <v>5368</v>
      </c>
      <c r="K235" s="1" t="s">
        <v>102</v>
      </c>
      <c r="L235" s="2">
        <v>2074318</v>
      </c>
      <c r="M235" s="1" t="s">
        <v>5369</v>
      </c>
      <c r="N235" s="2" t="s">
        <v>5367</v>
      </c>
      <c r="O235" s="3">
        <v>0.04</v>
      </c>
      <c r="P235" s="1" t="s">
        <v>29</v>
      </c>
      <c r="Q235" s="4">
        <v>41173</v>
      </c>
    </row>
    <row r="236" spans="1:17">
      <c r="A236" s="2" t="s">
        <v>5370</v>
      </c>
      <c r="B236" s="2" t="s">
        <v>5371</v>
      </c>
      <c r="C236" s="2" t="s">
        <v>4775</v>
      </c>
      <c r="D236" s="2" t="s">
        <v>4345</v>
      </c>
      <c r="E236" s="2" t="s">
        <v>74</v>
      </c>
      <c r="F236" s="2" t="s">
        <v>4501</v>
      </c>
      <c r="G236" s="2" t="s">
        <v>4775</v>
      </c>
      <c r="J236" s="2" t="s">
        <v>5372</v>
      </c>
      <c r="K236" s="2" t="s">
        <v>25</v>
      </c>
      <c r="L236" s="2" t="s">
        <v>5373</v>
      </c>
      <c r="M236" s="2" t="s">
        <v>4508</v>
      </c>
      <c r="N236" s="2" t="s">
        <v>5371</v>
      </c>
      <c r="O236" s="3">
        <v>0.06</v>
      </c>
      <c r="P236" s="5" t="s">
        <v>29</v>
      </c>
      <c r="Q236" s="4">
        <v>42895</v>
      </c>
    </row>
    <row r="237" spans="1:17">
      <c r="A237" s="2" t="s">
        <v>5374</v>
      </c>
      <c r="B237" s="2" t="s">
        <v>5375</v>
      </c>
      <c r="C237" s="2" t="s">
        <v>61</v>
      </c>
      <c r="D237" s="2" t="s">
        <v>4494</v>
      </c>
      <c r="E237" s="2" t="s">
        <v>167</v>
      </c>
      <c r="F237" s="2" t="s">
        <v>4501</v>
      </c>
      <c r="G237" s="2" t="s">
        <v>61</v>
      </c>
      <c r="H237" s="2" t="s">
        <v>62</v>
      </c>
      <c r="I237" s="2" t="s">
        <v>57</v>
      </c>
      <c r="J237" s="2" t="s">
        <v>5376</v>
      </c>
      <c r="K237" s="2" t="s">
        <v>25</v>
      </c>
      <c r="L237" s="2" t="s">
        <v>5377</v>
      </c>
      <c r="M237" s="2" t="s">
        <v>4508</v>
      </c>
      <c r="N237" s="2" t="s">
        <v>5375</v>
      </c>
      <c r="O237" s="3">
        <v>3.5700000000000003E-2</v>
      </c>
      <c r="P237" s="5" t="s">
        <v>29</v>
      </c>
      <c r="Q237" s="4">
        <v>42424</v>
      </c>
    </row>
    <row r="238" spans="1:17">
      <c r="A238" s="2" t="s">
        <v>5378</v>
      </c>
      <c r="B238" s="2" t="s">
        <v>5379</v>
      </c>
      <c r="C238" s="2" t="s">
        <v>61</v>
      </c>
      <c r="D238" s="2" t="s">
        <v>4494</v>
      </c>
      <c r="E238" s="2" t="s">
        <v>167</v>
      </c>
      <c r="F238" s="2" t="s">
        <v>4501</v>
      </c>
      <c r="G238" s="2" t="s">
        <v>61</v>
      </c>
      <c r="H238" s="2" t="s">
        <v>62</v>
      </c>
      <c r="I238" s="2" t="s">
        <v>57</v>
      </c>
      <c r="J238" s="2" t="s">
        <v>5380</v>
      </c>
      <c r="K238" s="2" t="s">
        <v>102</v>
      </c>
      <c r="L238" s="2" t="s">
        <v>5381</v>
      </c>
      <c r="M238" s="2" t="s">
        <v>1485</v>
      </c>
      <c r="N238" s="2" t="s">
        <v>5379</v>
      </c>
      <c r="O238" s="3">
        <v>0.11</v>
      </c>
      <c r="P238" s="5" t="s">
        <v>29</v>
      </c>
      <c r="Q238" s="4">
        <v>40783</v>
      </c>
    </row>
    <row r="239" spans="1:17">
      <c r="A239" s="2" t="s">
        <v>5382</v>
      </c>
      <c r="B239" s="1" t="s">
        <v>5383</v>
      </c>
      <c r="C239" s="1" t="s">
        <v>5383</v>
      </c>
      <c r="D239" s="2" t="s">
        <v>5384</v>
      </c>
      <c r="E239" s="2" t="s">
        <v>167</v>
      </c>
      <c r="F239" s="2" t="s">
        <v>5383</v>
      </c>
      <c r="G239" s="2" t="s">
        <v>5382</v>
      </c>
      <c r="J239" s="2"/>
      <c r="O239" s="3">
        <v>0</v>
      </c>
      <c r="P239" s="1" t="s">
        <v>29</v>
      </c>
      <c r="Q239" s="4">
        <f t="shared" ref="Q239:Q282" ca="1" si="0">TODAY()</f>
        <v>43024</v>
      </c>
    </row>
    <row r="240" spans="1:17">
      <c r="A240" s="2" t="s">
        <v>5385</v>
      </c>
      <c r="B240" s="1" t="s">
        <v>5383</v>
      </c>
      <c r="C240" s="1" t="s">
        <v>5383</v>
      </c>
      <c r="D240" s="2" t="s">
        <v>5384</v>
      </c>
      <c r="E240" s="2" t="s">
        <v>167</v>
      </c>
      <c r="F240" s="2" t="s">
        <v>5383</v>
      </c>
      <c r="G240" s="2" t="s">
        <v>5385</v>
      </c>
      <c r="J240" s="2"/>
      <c r="O240" s="3">
        <v>0</v>
      </c>
      <c r="P240" s="1" t="s">
        <v>29</v>
      </c>
      <c r="Q240" s="4">
        <f t="shared" ca="1" si="0"/>
        <v>43024</v>
      </c>
    </row>
    <row r="241" spans="1:17">
      <c r="A241" s="2" t="s">
        <v>5386</v>
      </c>
      <c r="B241" s="1" t="s">
        <v>5386</v>
      </c>
      <c r="C241" s="1" t="s">
        <v>5386</v>
      </c>
      <c r="D241" s="2" t="s">
        <v>4363</v>
      </c>
      <c r="E241" s="2" t="s">
        <v>167</v>
      </c>
      <c r="F241" s="2" t="s">
        <v>4501</v>
      </c>
      <c r="G241" s="2" t="s">
        <v>5387</v>
      </c>
      <c r="H241" s="2" t="s">
        <v>4548</v>
      </c>
      <c r="I241" s="2" t="s">
        <v>4549</v>
      </c>
      <c r="J241" s="2" t="s">
        <v>5388</v>
      </c>
      <c r="K241" s="1" t="s">
        <v>5389</v>
      </c>
      <c r="L241" s="2" t="s">
        <v>5390</v>
      </c>
      <c r="M241" s="2" t="s">
        <v>5391</v>
      </c>
      <c r="N241" s="2" t="s">
        <v>5392</v>
      </c>
      <c r="O241" s="3">
        <v>0</v>
      </c>
      <c r="P241" s="2" t="s">
        <v>29</v>
      </c>
      <c r="Q241" s="4">
        <f t="shared" ca="1" si="0"/>
        <v>43024</v>
      </c>
    </row>
    <row r="242" spans="1:17">
      <c r="A242" s="2" t="s">
        <v>5393</v>
      </c>
      <c r="B242" s="1" t="s">
        <v>5393</v>
      </c>
      <c r="C242" s="2" t="s">
        <v>4546</v>
      </c>
      <c r="D242" s="2" t="s">
        <v>4363</v>
      </c>
      <c r="E242" s="2" t="s">
        <v>167</v>
      </c>
      <c r="F242" s="2" t="s">
        <v>4501</v>
      </c>
      <c r="G242" s="2" t="s">
        <v>4546</v>
      </c>
      <c r="H242" s="2" t="s">
        <v>4548</v>
      </c>
      <c r="I242" s="2" t="s">
        <v>4549</v>
      </c>
      <c r="J242" s="2" t="s">
        <v>5388</v>
      </c>
      <c r="K242" s="1" t="s">
        <v>5389</v>
      </c>
      <c r="L242" s="2" t="s">
        <v>5390</v>
      </c>
      <c r="M242" s="2" t="s">
        <v>5391</v>
      </c>
      <c r="N242" s="2" t="s">
        <v>5392</v>
      </c>
      <c r="O242" s="3">
        <v>0</v>
      </c>
      <c r="P242" s="2" t="s">
        <v>29</v>
      </c>
      <c r="Q242" s="4">
        <f t="shared" ca="1" si="0"/>
        <v>43024</v>
      </c>
    </row>
    <row r="243" spans="1:17">
      <c r="A243" s="2" t="s">
        <v>5394</v>
      </c>
      <c r="B243" s="1" t="s">
        <v>5394</v>
      </c>
      <c r="C243" s="2" t="s">
        <v>4546</v>
      </c>
      <c r="D243" s="2" t="s">
        <v>4363</v>
      </c>
      <c r="E243" s="2" t="s">
        <v>167</v>
      </c>
      <c r="F243" s="2" t="s">
        <v>4501</v>
      </c>
      <c r="G243" s="2" t="s">
        <v>4546</v>
      </c>
      <c r="H243" s="2" t="s">
        <v>4548</v>
      </c>
      <c r="I243" s="2" t="s">
        <v>4549</v>
      </c>
      <c r="J243" s="2" t="s">
        <v>5388</v>
      </c>
      <c r="K243" s="1" t="s">
        <v>5389</v>
      </c>
      <c r="L243" s="2" t="s">
        <v>5390</v>
      </c>
      <c r="M243" s="2" t="s">
        <v>5391</v>
      </c>
      <c r="N243" s="2" t="s">
        <v>5392</v>
      </c>
      <c r="O243" s="3">
        <v>0</v>
      </c>
      <c r="P243" s="2" t="s">
        <v>29</v>
      </c>
      <c r="Q243" s="4">
        <f t="shared" ca="1" si="0"/>
        <v>43024</v>
      </c>
    </row>
    <row r="244" spans="1:17">
      <c r="A244" s="2" t="s">
        <v>5395</v>
      </c>
      <c r="B244" s="1" t="s">
        <v>5395</v>
      </c>
      <c r="C244" s="2" t="s">
        <v>4546</v>
      </c>
      <c r="D244" s="2" t="s">
        <v>4363</v>
      </c>
      <c r="E244" s="2" t="s">
        <v>167</v>
      </c>
      <c r="F244" s="2" t="s">
        <v>4501</v>
      </c>
      <c r="G244" s="2" t="s">
        <v>4546</v>
      </c>
      <c r="H244" s="2" t="s">
        <v>4548</v>
      </c>
      <c r="I244" s="2" t="s">
        <v>4549</v>
      </c>
      <c r="J244" s="2" t="s">
        <v>5388</v>
      </c>
      <c r="K244" s="1" t="s">
        <v>5389</v>
      </c>
      <c r="L244" s="2" t="s">
        <v>5390</v>
      </c>
      <c r="M244" s="2" t="s">
        <v>5391</v>
      </c>
      <c r="N244" s="2" t="s">
        <v>5392</v>
      </c>
      <c r="O244" s="3">
        <v>0</v>
      </c>
      <c r="P244" s="2" t="s">
        <v>29</v>
      </c>
      <c r="Q244" s="4">
        <f t="shared" ca="1" si="0"/>
        <v>43024</v>
      </c>
    </row>
    <row r="245" spans="1:17">
      <c r="A245" s="2" t="s">
        <v>5396</v>
      </c>
      <c r="B245" s="1" t="s">
        <v>5396</v>
      </c>
      <c r="C245" s="2" t="s">
        <v>4546</v>
      </c>
      <c r="D245" s="2" t="s">
        <v>4363</v>
      </c>
      <c r="E245" s="2" t="s">
        <v>167</v>
      </c>
      <c r="F245" s="2" t="s">
        <v>4501</v>
      </c>
      <c r="G245" s="2" t="s">
        <v>4546</v>
      </c>
      <c r="H245" s="2" t="s">
        <v>4548</v>
      </c>
      <c r="I245" s="2" t="s">
        <v>4549</v>
      </c>
      <c r="J245" s="2" t="s">
        <v>5388</v>
      </c>
      <c r="K245" s="1" t="s">
        <v>5389</v>
      </c>
      <c r="L245" s="2" t="s">
        <v>5390</v>
      </c>
      <c r="M245" s="2" t="s">
        <v>5391</v>
      </c>
      <c r="N245" s="2" t="s">
        <v>5392</v>
      </c>
      <c r="O245" s="3">
        <v>0</v>
      </c>
      <c r="P245" s="2" t="s">
        <v>29</v>
      </c>
      <c r="Q245" s="4">
        <f t="shared" ca="1" si="0"/>
        <v>43024</v>
      </c>
    </row>
    <row r="246" spans="1:17">
      <c r="A246" s="2" t="s">
        <v>5397</v>
      </c>
      <c r="B246" s="1" t="s">
        <v>5397</v>
      </c>
      <c r="C246" s="2" t="s">
        <v>4546</v>
      </c>
      <c r="D246" s="2" t="s">
        <v>4363</v>
      </c>
      <c r="E246" s="2" t="s">
        <v>167</v>
      </c>
      <c r="F246" s="2" t="s">
        <v>4501</v>
      </c>
      <c r="G246" s="2" t="s">
        <v>4546</v>
      </c>
      <c r="H246" s="2" t="s">
        <v>4548</v>
      </c>
      <c r="I246" s="2" t="s">
        <v>4549</v>
      </c>
      <c r="J246" s="2" t="s">
        <v>5388</v>
      </c>
      <c r="K246" s="1" t="s">
        <v>5389</v>
      </c>
      <c r="L246" s="2" t="s">
        <v>5390</v>
      </c>
      <c r="M246" s="2" t="s">
        <v>5391</v>
      </c>
      <c r="N246" s="2" t="s">
        <v>5392</v>
      </c>
      <c r="O246" s="3">
        <v>0</v>
      </c>
      <c r="P246" s="2" t="s">
        <v>29</v>
      </c>
      <c r="Q246" s="4">
        <f t="shared" ca="1" si="0"/>
        <v>43024</v>
      </c>
    </row>
    <row r="247" spans="1:17">
      <c r="A247" s="2" t="s">
        <v>5398</v>
      </c>
      <c r="B247" s="1" t="s">
        <v>5398</v>
      </c>
      <c r="C247" s="2" t="s">
        <v>4546</v>
      </c>
      <c r="D247" s="2" t="s">
        <v>4363</v>
      </c>
      <c r="E247" s="2" t="s">
        <v>167</v>
      </c>
      <c r="F247" s="2" t="s">
        <v>4501</v>
      </c>
      <c r="G247" s="2" t="s">
        <v>4546</v>
      </c>
      <c r="H247" s="2" t="s">
        <v>4548</v>
      </c>
      <c r="I247" s="2" t="s">
        <v>4549</v>
      </c>
      <c r="J247" s="2" t="s">
        <v>5388</v>
      </c>
      <c r="K247" s="1" t="s">
        <v>5389</v>
      </c>
      <c r="L247" s="2" t="s">
        <v>5390</v>
      </c>
      <c r="M247" s="2" t="s">
        <v>5391</v>
      </c>
      <c r="N247" s="2" t="s">
        <v>5392</v>
      </c>
      <c r="O247" s="3">
        <v>0</v>
      </c>
      <c r="P247" s="2" t="s">
        <v>29</v>
      </c>
      <c r="Q247" s="4">
        <f t="shared" ca="1" si="0"/>
        <v>43024</v>
      </c>
    </row>
    <row r="248" spans="1:17">
      <c r="A248" s="2" t="s">
        <v>5399</v>
      </c>
      <c r="B248" s="1" t="s">
        <v>5399</v>
      </c>
      <c r="C248" s="2" t="s">
        <v>4546</v>
      </c>
      <c r="D248" s="2" t="s">
        <v>4363</v>
      </c>
      <c r="E248" s="2" t="s">
        <v>167</v>
      </c>
      <c r="F248" s="2" t="s">
        <v>4501</v>
      </c>
      <c r="G248" s="2" t="s">
        <v>4546</v>
      </c>
      <c r="H248" s="2" t="s">
        <v>4548</v>
      </c>
      <c r="I248" s="2" t="s">
        <v>4549</v>
      </c>
      <c r="J248" s="2" t="s">
        <v>5388</v>
      </c>
      <c r="K248" s="1" t="s">
        <v>5389</v>
      </c>
      <c r="L248" s="2" t="s">
        <v>5390</v>
      </c>
      <c r="M248" s="2" t="s">
        <v>5391</v>
      </c>
      <c r="N248" s="2" t="s">
        <v>5392</v>
      </c>
      <c r="O248" s="3">
        <v>0</v>
      </c>
      <c r="P248" s="2" t="s">
        <v>29</v>
      </c>
      <c r="Q248" s="4">
        <f t="shared" ca="1" si="0"/>
        <v>43024</v>
      </c>
    </row>
    <row r="249" spans="1:17">
      <c r="A249" s="2" t="s">
        <v>5400</v>
      </c>
      <c r="B249" s="1" t="s">
        <v>5400</v>
      </c>
      <c r="C249" s="2" t="s">
        <v>52</v>
      </c>
      <c r="D249" s="2" t="s">
        <v>4448</v>
      </c>
      <c r="E249" s="2" t="s">
        <v>167</v>
      </c>
      <c r="F249" s="2" t="s">
        <v>4501</v>
      </c>
      <c r="G249" s="2" t="s">
        <v>56</v>
      </c>
      <c r="H249" s="2" t="s">
        <v>57</v>
      </c>
      <c r="J249" s="2" t="s">
        <v>5388</v>
      </c>
      <c r="K249" s="1" t="s">
        <v>5389</v>
      </c>
      <c r="L249" s="2" t="s">
        <v>5390</v>
      </c>
      <c r="M249" s="2" t="s">
        <v>5391</v>
      </c>
      <c r="N249" s="2" t="s">
        <v>5392</v>
      </c>
      <c r="O249" s="3">
        <v>0</v>
      </c>
      <c r="P249" s="2" t="s">
        <v>29</v>
      </c>
      <c r="Q249" s="4">
        <f t="shared" ca="1" si="0"/>
        <v>43024</v>
      </c>
    </row>
    <row r="250" spans="1:17">
      <c r="A250" s="2" t="s">
        <v>5401</v>
      </c>
      <c r="B250" s="1" t="s">
        <v>5401</v>
      </c>
      <c r="C250" s="2" t="s">
        <v>52</v>
      </c>
      <c r="D250" s="2" t="s">
        <v>4448</v>
      </c>
      <c r="E250" s="2" t="s">
        <v>167</v>
      </c>
      <c r="F250" s="2" t="s">
        <v>4501</v>
      </c>
      <c r="G250" s="2" t="s">
        <v>56</v>
      </c>
      <c r="H250" s="2" t="s">
        <v>57</v>
      </c>
      <c r="J250" s="2" t="s">
        <v>5388</v>
      </c>
      <c r="K250" s="1" t="s">
        <v>5389</v>
      </c>
      <c r="L250" s="2" t="s">
        <v>5390</v>
      </c>
      <c r="M250" s="2" t="s">
        <v>5391</v>
      </c>
      <c r="N250" s="2" t="s">
        <v>5392</v>
      </c>
      <c r="O250" s="3">
        <v>0</v>
      </c>
      <c r="P250" s="2" t="s">
        <v>29</v>
      </c>
      <c r="Q250" s="4">
        <f t="shared" ca="1" si="0"/>
        <v>43024</v>
      </c>
    </row>
    <row r="251" spans="1:17">
      <c r="A251" s="2" t="s">
        <v>5402</v>
      </c>
      <c r="B251" s="1" t="s">
        <v>5402</v>
      </c>
      <c r="C251" s="2" t="s">
        <v>52</v>
      </c>
      <c r="D251" s="2" t="s">
        <v>4448</v>
      </c>
      <c r="E251" s="2" t="s">
        <v>167</v>
      </c>
      <c r="F251" s="2" t="s">
        <v>4501</v>
      </c>
      <c r="G251" s="2" t="s">
        <v>56</v>
      </c>
      <c r="H251" s="2" t="s">
        <v>57</v>
      </c>
      <c r="J251" s="2" t="s">
        <v>5388</v>
      </c>
      <c r="K251" s="1" t="s">
        <v>5389</v>
      </c>
      <c r="L251" s="2" t="s">
        <v>5390</v>
      </c>
      <c r="M251" s="2" t="s">
        <v>5391</v>
      </c>
      <c r="N251" s="2" t="s">
        <v>5392</v>
      </c>
      <c r="O251" s="3">
        <v>0</v>
      </c>
      <c r="P251" s="2" t="s">
        <v>29</v>
      </c>
      <c r="Q251" s="4">
        <f t="shared" ca="1" si="0"/>
        <v>43024</v>
      </c>
    </row>
    <row r="252" spans="1:17">
      <c r="A252" s="2" t="s">
        <v>5403</v>
      </c>
      <c r="B252" s="1" t="s">
        <v>5403</v>
      </c>
      <c r="C252" s="2" t="s">
        <v>52</v>
      </c>
      <c r="D252" s="2" t="s">
        <v>4448</v>
      </c>
      <c r="E252" s="2" t="s">
        <v>167</v>
      </c>
      <c r="F252" s="2" t="s">
        <v>4501</v>
      </c>
      <c r="G252" s="2" t="s">
        <v>56</v>
      </c>
      <c r="H252" s="2" t="s">
        <v>57</v>
      </c>
      <c r="J252" s="2" t="s">
        <v>5388</v>
      </c>
      <c r="K252" s="1" t="s">
        <v>5389</v>
      </c>
      <c r="L252" s="2" t="s">
        <v>5390</v>
      </c>
      <c r="M252" s="2" t="s">
        <v>5391</v>
      </c>
      <c r="N252" s="2" t="s">
        <v>5392</v>
      </c>
      <c r="O252" s="3">
        <v>0</v>
      </c>
      <c r="P252" s="2" t="s">
        <v>29</v>
      </c>
      <c r="Q252" s="4">
        <f t="shared" ca="1" si="0"/>
        <v>43024</v>
      </c>
    </row>
    <row r="253" spans="1:17">
      <c r="A253" s="2" t="s">
        <v>5404</v>
      </c>
      <c r="B253" s="1" t="s">
        <v>5404</v>
      </c>
      <c r="C253" s="2" t="s">
        <v>52</v>
      </c>
      <c r="D253" s="2" t="s">
        <v>4448</v>
      </c>
      <c r="E253" s="2" t="s">
        <v>167</v>
      </c>
      <c r="F253" s="2" t="s">
        <v>4501</v>
      </c>
      <c r="G253" s="2" t="s">
        <v>56</v>
      </c>
      <c r="H253" s="2" t="s">
        <v>57</v>
      </c>
      <c r="J253" s="2" t="s">
        <v>5388</v>
      </c>
      <c r="K253" s="1" t="s">
        <v>5389</v>
      </c>
      <c r="L253" s="2" t="s">
        <v>5390</v>
      </c>
      <c r="M253" s="2" t="s">
        <v>5391</v>
      </c>
      <c r="N253" s="2" t="s">
        <v>5392</v>
      </c>
      <c r="O253" s="3">
        <v>0</v>
      </c>
      <c r="P253" s="2" t="s">
        <v>29</v>
      </c>
      <c r="Q253" s="4">
        <f t="shared" ca="1" si="0"/>
        <v>43024</v>
      </c>
    </row>
    <row r="254" spans="1:17">
      <c r="A254" s="2" t="s">
        <v>5405</v>
      </c>
      <c r="B254" s="1" t="s">
        <v>5405</v>
      </c>
      <c r="C254" s="2" t="s">
        <v>52</v>
      </c>
      <c r="D254" s="2" t="s">
        <v>4448</v>
      </c>
      <c r="E254" s="2" t="s">
        <v>167</v>
      </c>
      <c r="F254" s="2" t="s">
        <v>4501</v>
      </c>
      <c r="G254" s="2" t="s">
        <v>56</v>
      </c>
      <c r="H254" s="2" t="s">
        <v>57</v>
      </c>
      <c r="J254" s="2" t="s">
        <v>5388</v>
      </c>
      <c r="K254" s="1" t="s">
        <v>5389</v>
      </c>
      <c r="L254" s="2" t="s">
        <v>5390</v>
      </c>
      <c r="M254" s="2" t="s">
        <v>5391</v>
      </c>
      <c r="N254" s="2" t="s">
        <v>5392</v>
      </c>
      <c r="O254" s="3">
        <v>0</v>
      </c>
      <c r="P254" s="2" t="s">
        <v>29</v>
      </c>
      <c r="Q254" s="4">
        <f t="shared" ca="1" si="0"/>
        <v>43024</v>
      </c>
    </row>
    <row r="255" spans="1:17">
      <c r="A255" s="2" t="s">
        <v>5406</v>
      </c>
      <c r="B255" s="1" t="s">
        <v>5406</v>
      </c>
      <c r="C255" s="2" t="s">
        <v>52</v>
      </c>
      <c r="D255" s="2" t="s">
        <v>4448</v>
      </c>
      <c r="E255" s="2" t="s">
        <v>167</v>
      </c>
      <c r="F255" s="2" t="s">
        <v>4501</v>
      </c>
      <c r="G255" s="2" t="s">
        <v>56</v>
      </c>
      <c r="H255" s="2" t="s">
        <v>57</v>
      </c>
      <c r="J255" s="2" t="s">
        <v>5388</v>
      </c>
      <c r="K255" s="1" t="s">
        <v>5389</v>
      </c>
      <c r="L255" s="2" t="s">
        <v>5390</v>
      </c>
      <c r="M255" s="2" t="s">
        <v>5391</v>
      </c>
      <c r="N255" s="2" t="s">
        <v>5392</v>
      </c>
      <c r="O255" s="3">
        <v>0</v>
      </c>
      <c r="P255" s="2" t="s">
        <v>29</v>
      </c>
      <c r="Q255" s="4">
        <f t="shared" ca="1" si="0"/>
        <v>43024</v>
      </c>
    </row>
    <row r="256" spans="1:17">
      <c r="A256" s="2" t="s">
        <v>5407</v>
      </c>
      <c r="B256" s="1" t="s">
        <v>5407</v>
      </c>
      <c r="C256" s="2" t="s">
        <v>52</v>
      </c>
      <c r="D256" s="2" t="s">
        <v>4448</v>
      </c>
      <c r="E256" s="2" t="s">
        <v>167</v>
      </c>
      <c r="F256" s="2" t="s">
        <v>4501</v>
      </c>
      <c r="G256" s="2" t="s">
        <v>56</v>
      </c>
      <c r="H256" s="2" t="s">
        <v>57</v>
      </c>
      <c r="J256" s="2" t="s">
        <v>5388</v>
      </c>
      <c r="K256" s="1" t="s">
        <v>5389</v>
      </c>
      <c r="L256" s="2" t="s">
        <v>5390</v>
      </c>
      <c r="M256" s="2" t="s">
        <v>5391</v>
      </c>
      <c r="N256" s="2" t="s">
        <v>5392</v>
      </c>
      <c r="O256" s="3">
        <v>0</v>
      </c>
      <c r="P256" s="2" t="s">
        <v>29</v>
      </c>
      <c r="Q256" s="4">
        <f t="shared" ca="1" si="0"/>
        <v>43024</v>
      </c>
    </row>
    <row r="257" spans="1:17">
      <c r="A257" s="2" t="s">
        <v>5408</v>
      </c>
      <c r="B257" s="1" t="s">
        <v>5408</v>
      </c>
      <c r="C257" s="2" t="s">
        <v>52</v>
      </c>
      <c r="D257" s="2" t="s">
        <v>4448</v>
      </c>
      <c r="E257" s="2" t="s">
        <v>167</v>
      </c>
      <c r="F257" s="2" t="s">
        <v>4501</v>
      </c>
      <c r="G257" s="2" t="s">
        <v>56</v>
      </c>
      <c r="H257" s="2" t="s">
        <v>57</v>
      </c>
      <c r="J257" s="2" t="s">
        <v>5388</v>
      </c>
      <c r="K257" s="1" t="s">
        <v>5389</v>
      </c>
      <c r="L257" s="2" t="s">
        <v>5390</v>
      </c>
      <c r="M257" s="2" t="s">
        <v>5391</v>
      </c>
      <c r="N257" s="2" t="s">
        <v>5392</v>
      </c>
      <c r="O257" s="3">
        <v>0</v>
      </c>
      <c r="P257" s="2" t="s">
        <v>29</v>
      </c>
      <c r="Q257" s="4">
        <f t="shared" ca="1" si="0"/>
        <v>43024</v>
      </c>
    </row>
    <row r="258" spans="1:17">
      <c r="A258" s="2" t="s">
        <v>5409</v>
      </c>
      <c r="B258" s="1" t="s">
        <v>5409</v>
      </c>
      <c r="C258" s="2" t="s">
        <v>52</v>
      </c>
      <c r="D258" s="2" t="s">
        <v>4448</v>
      </c>
      <c r="E258" s="2" t="s">
        <v>167</v>
      </c>
      <c r="F258" s="2" t="s">
        <v>4501</v>
      </c>
      <c r="G258" s="2" t="s">
        <v>56</v>
      </c>
      <c r="H258" s="2" t="s">
        <v>57</v>
      </c>
      <c r="J258" s="2" t="s">
        <v>5388</v>
      </c>
      <c r="K258" s="1" t="s">
        <v>5389</v>
      </c>
      <c r="L258" s="2" t="s">
        <v>5390</v>
      </c>
      <c r="M258" s="2" t="s">
        <v>5391</v>
      </c>
      <c r="N258" s="2" t="s">
        <v>5392</v>
      </c>
      <c r="O258" s="3">
        <v>0</v>
      </c>
      <c r="P258" s="2" t="s">
        <v>29</v>
      </c>
      <c r="Q258" s="4">
        <f t="shared" ca="1" si="0"/>
        <v>43024</v>
      </c>
    </row>
    <row r="259" spans="1:17">
      <c r="A259" s="2" t="s">
        <v>5410</v>
      </c>
      <c r="B259" s="1" t="s">
        <v>5410</v>
      </c>
      <c r="C259" s="2" t="s">
        <v>52</v>
      </c>
      <c r="D259" s="2" t="s">
        <v>4448</v>
      </c>
      <c r="E259" s="2" t="s">
        <v>167</v>
      </c>
      <c r="F259" s="2" t="s">
        <v>4501</v>
      </c>
      <c r="G259" s="2" t="s">
        <v>56</v>
      </c>
      <c r="H259" s="2" t="s">
        <v>57</v>
      </c>
      <c r="J259" s="2" t="s">
        <v>5388</v>
      </c>
      <c r="K259" s="1" t="s">
        <v>5389</v>
      </c>
      <c r="L259" s="2" t="s">
        <v>5390</v>
      </c>
      <c r="M259" s="2" t="s">
        <v>5391</v>
      </c>
      <c r="N259" s="2" t="s">
        <v>5392</v>
      </c>
      <c r="O259" s="3">
        <v>0</v>
      </c>
      <c r="P259" s="2" t="s">
        <v>29</v>
      </c>
      <c r="Q259" s="4">
        <f t="shared" ca="1" si="0"/>
        <v>43024</v>
      </c>
    </row>
    <row r="260" spans="1:17">
      <c r="A260" s="2" t="s">
        <v>5411</v>
      </c>
      <c r="B260" s="1" t="s">
        <v>5411</v>
      </c>
      <c r="C260" s="2" t="s">
        <v>52</v>
      </c>
      <c r="D260" s="2" t="s">
        <v>4448</v>
      </c>
      <c r="E260" s="2" t="s">
        <v>167</v>
      </c>
      <c r="F260" s="2" t="s">
        <v>4501</v>
      </c>
      <c r="G260" s="2" t="s">
        <v>56</v>
      </c>
      <c r="H260" s="2" t="s">
        <v>57</v>
      </c>
      <c r="J260" s="2" t="s">
        <v>5388</v>
      </c>
      <c r="K260" s="1" t="s">
        <v>5389</v>
      </c>
      <c r="L260" s="2" t="s">
        <v>5390</v>
      </c>
      <c r="M260" s="2" t="s">
        <v>5391</v>
      </c>
      <c r="N260" s="2" t="s">
        <v>5392</v>
      </c>
      <c r="O260" s="3">
        <v>0</v>
      </c>
      <c r="P260" s="2" t="s">
        <v>29</v>
      </c>
      <c r="Q260" s="4">
        <f t="shared" ca="1" si="0"/>
        <v>43024</v>
      </c>
    </row>
    <row r="261" spans="1:17">
      <c r="A261" s="2" t="s">
        <v>5412</v>
      </c>
      <c r="B261" s="1" t="s">
        <v>5412</v>
      </c>
      <c r="C261" s="2" t="s">
        <v>52</v>
      </c>
      <c r="D261" s="2" t="s">
        <v>4448</v>
      </c>
      <c r="E261" s="2" t="s">
        <v>167</v>
      </c>
      <c r="F261" s="2" t="s">
        <v>4501</v>
      </c>
      <c r="G261" s="2" t="s">
        <v>56</v>
      </c>
      <c r="H261" s="2" t="s">
        <v>57</v>
      </c>
      <c r="J261" s="2" t="s">
        <v>5388</v>
      </c>
      <c r="K261" s="1" t="s">
        <v>5389</v>
      </c>
      <c r="L261" s="2" t="s">
        <v>5390</v>
      </c>
      <c r="M261" s="2" t="s">
        <v>5391</v>
      </c>
      <c r="N261" s="2" t="s">
        <v>5392</v>
      </c>
      <c r="O261" s="3">
        <v>0</v>
      </c>
      <c r="P261" s="2" t="s">
        <v>29</v>
      </c>
      <c r="Q261" s="4">
        <f t="shared" ca="1" si="0"/>
        <v>43024</v>
      </c>
    </row>
    <row r="262" spans="1:17">
      <c r="A262" s="2" t="s">
        <v>5413</v>
      </c>
      <c r="B262" s="1" t="s">
        <v>5413</v>
      </c>
      <c r="C262" s="2" t="s">
        <v>52</v>
      </c>
      <c r="D262" s="2" t="s">
        <v>4448</v>
      </c>
      <c r="E262" s="2" t="s">
        <v>167</v>
      </c>
      <c r="F262" s="2" t="s">
        <v>4501</v>
      </c>
      <c r="G262" s="2" t="s">
        <v>56</v>
      </c>
      <c r="H262" s="2" t="s">
        <v>57</v>
      </c>
      <c r="J262" s="2" t="s">
        <v>5388</v>
      </c>
      <c r="K262" s="1" t="s">
        <v>5389</v>
      </c>
      <c r="L262" s="2" t="s">
        <v>5390</v>
      </c>
      <c r="M262" s="2" t="s">
        <v>5391</v>
      </c>
      <c r="N262" s="2" t="s">
        <v>5392</v>
      </c>
      <c r="O262" s="3">
        <v>0</v>
      </c>
      <c r="P262" s="2" t="s">
        <v>29</v>
      </c>
      <c r="Q262" s="4">
        <f t="shared" ca="1" si="0"/>
        <v>43024</v>
      </c>
    </row>
    <row r="263" spans="1:17">
      <c r="A263" s="2" t="s">
        <v>5414</v>
      </c>
      <c r="B263" s="1" t="s">
        <v>5414</v>
      </c>
      <c r="C263" s="2" t="s">
        <v>52</v>
      </c>
      <c r="D263" s="2" t="s">
        <v>4448</v>
      </c>
      <c r="E263" s="2" t="s">
        <v>167</v>
      </c>
      <c r="F263" s="2" t="s">
        <v>4501</v>
      </c>
      <c r="G263" s="2" t="s">
        <v>56</v>
      </c>
      <c r="H263" s="2" t="s">
        <v>57</v>
      </c>
      <c r="J263" s="2" t="s">
        <v>5388</v>
      </c>
      <c r="K263" s="1" t="s">
        <v>5389</v>
      </c>
      <c r="L263" s="2" t="s">
        <v>5390</v>
      </c>
      <c r="M263" s="2" t="s">
        <v>5391</v>
      </c>
      <c r="N263" s="2" t="s">
        <v>5392</v>
      </c>
      <c r="O263" s="3">
        <v>0</v>
      </c>
      <c r="P263" s="2" t="s">
        <v>29</v>
      </c>
      <c r="Q263" s="4">
        <f t="shared" ca="1" si="0"/>
        <v>43024</v>
      </c>
    </row>
    <row r="264" spans="1:17">
      <c r="A264" s="2" t="s">
        <v>5415</v>
      </c>
      <c r="B264" s="1" t="s">
        <v>5415</v>
      </c>
      <c r="C264" s="2" t="s">
        <v>52</v>
      </c>
      <c r="D264" s="2" t="s">
        <v>4448</v>
      </c>
      <c r="E264" s="2" t="s">
        <v>167</v>
      </c>
      <c r="F264" s="2" t="s">
        <v>4501</v>
      </c>
      <c r="G264" s="2" t="s">
        <v>56</v>
      </c>
      <c r="H264" s="2" t="s">
        <v>57</v>
      </c>
      <c r="J264" s="2" t="s">
        <v>5388</v>
      </c>
      <c r="K264" s="1" t="s">
        <v>5389</v>
      </c>
      <c r="L264" s="2" t="s">
        <v>5390</v>
      </c>
      <c r="M264" s="2" t="s">
        <v>5391</v>
      </c>
      <c r="N264" s="2" t="s">
        <v>5392</v>
      </c>
      <c r="O264" s="3">
        <v>0</v>
      </c>
      <c r="P264" s="2" t="s">
        <v>29</v>
      </c>
      <c r="Q264" s="4">
        <f t="shared" ca="1" si="0"/>
        <v>43024</v>
      </c>
    </row>
    <row r="265" spans="1:17">
      <c r="A265" s="2" t="s">
        <v>5416</v>
      </c>
      <c r="B265" s="1" t="s">
        <v>5416</v>
      </c>
      <c r="C265" s="2" t="s">
        <v>52</v>
      </c>
      <c r="D265" s="2" t="s">
        <v>4448</v>
      </c>
      <c r="E265" s="2" t="s">
        <v>167</v>
      </c>
      <c r="F265" s="2" t="s">
        <v>4501</v>
      </c>
      <c r="G265" s="2" t="s">
        <v>56</v>
      </c>
      <c r="H265" s="2" t="s">
        <v>57</v>
      </c>
      <c r="J265" s="2" t="s">
        <v>5388</v>
      </c>
      <c r="K265" s="1" t="s">
        <v>5389</v>
      </c>
      <c r="L265" s="2" t="s">
        <v>5390</v>
      </c>
      <c r="M265" s="2" t="s">
        <v>5391</v>
      </c>
      <c r="N265" s="2" t="s">
        <v>5392</v>
      </c>
      <c r="O265" s="3">
        <v>0</v>
      </c>
      <c r="P265" s="2" t="s">
        <v>29</v>
      </c>
      <c r="Q265" s="4">
        <f t="shared" ca="1" si="0"/>
        <v>43024</v>
      </c>
    </row>
    <row r="266" spans="1:17">
      <c r="A266" s="2" t="s">
        <v>5417</v>
      </c>
      <c r="B266" s="1" t="s">
        <v>5417</v>
      </c>
      <c r="C266" s="2" t="s">
        <v>52</v>
      </c>
      <c r="D266" s="2" t="s">
        <v>4448</v>
      </c>
      <c r="E266" s="2" t="s">
        <v>167</v>
      </c>
      <c r="F266" s="2" t="s">
        <v>4501</v>
      </c>
      <c r="G266" s="2" t="s">
        <v>56</v>
      </c>
      <c r="H266" s="2" t="s">
        <v>57</v>
      </c>
      <c r="J266" s="2" t="s">
        <v>5388</v>
      </c>
      <c r="K266" s="1" t="s">
        <v>5389</v>
      </c>
      <c r="L266" s="2" t="s">
        <v>5390</v>
      </c>
      <c r="M266" s="2" t="s">
        <v>5391</v>
      </c>
      <c r="N266" s="2" t="s">
        <v>5392</v>
      </c>
      <c r="O266" s="3">
        <v>0</v>
      </c>
      <c r="P266" s="2" t="s">
        <v>29</v>
      </c>
      <c r="Q266" s="4">
        <f t="shared" ca="1" si="0"/>
        <v>43024</v>
      </c>
    </row>
    <row r="267" spans="1:17">
      <c r="A267" s="2" t="s">
        <v>5418</v>
      </c>
      <c r="B267" s="1" t="s">
        <v>5418</v>
      </c>
      <c r="C267" s="2" t="s">
        <v>52</v>
      </c>
      <c r="D267" s="2" t="s">
        <v>4448</v>
      </c>
      <c r="E267" s="2" t="s">
        <v>167</v>
      </c>
      <c r="F267" s="2" t="s">
        <v>4501</v>
      </c>
      <c r="G267" s="2" t="s">
        <v>56</v>
      </c>
      <c r="H267" s="2" t="s">
        <v>57</v>
      </c>
      <c r="J267" s="2" t="s">
        <v>5388</v>
      </c>
      <c r="K267" s="1" t="s">
        <v>5389</v>
      </c>
      <c r="L267" s="2" t="s">
        <v>5390</v>
      </c>
      <c r="M267" s="2" t="s">
        <v>5391</v>
      </c>
      <c r="N267" s="2" t="s">
        <v>5392</v>
      </c>
      <c r="O267" s="3">
        <v>0</v>
      </c>
      <c r="P267" s="2" t="s">
        <v>29</v>
      </c>
      <c r="Q267" s="4">
        <f t="shared" ca="1" si="0"/>
        <v>43024</v>
      </c>
    </row>
    <row r="268" spans="1:17">
      <c r="A268" s="2" t="s">
        <v>5419</v>
      </c>
      <c r="B268" s="1" t="s">
        <v>5419</v>
      </c>
      <c r="C268" s="2" t="s">
        <v>52</v>
      </c>
      <c r="D268" s="2" t="s">
        <v>4448</v>
      </c>
      <c r="E268" s="2" t="s">
        <v>167</v>
      </c>
      <c r="F268" s="2" t="s">
        <v>4501</v>
      </c>
      <c r="G268" s="2" t="s">
        <v>56</v>
      </c>
      <c r="H268" s="2" t="s">
        <v>57</v>
      </c>
      <c r="J268" s="2" t="s">
        <v>5388</v>
      </c>
      <c r="K268" s="1" t="s">
        <v>5389</v>
      </c>
      <c r="L268" s="2" t="s">
        <v>5390</v>
      </c>
      <c r="M268" s="2" t="s">
        <v>5391</v>
      </c>
      <c r="N268" s="2" t="s">
        <v>5392</v>
      </c>
      <c r="O268" s="3">
        <v>0</v>
      </c>
      <c r="P268" s="2" t="s">
        <v>29</v>
      </c>
      <c r="Q268" s="4">
        <f t="shared" ca="1" si="0"/>
        <v>43024</v>
      </c>
    </row>
    <row r="269" spans="1:17">
      <c r="A269" s="2" t="s">
        <v>5420</v>
      </c>
      <c r="B269" s="1" t="s">
        <v>5420</v>
      </c>
      <c r="C269" s="2" t="s">
        <v>52</v>
      </c>
      <c r="D269" s="2" t="s">
        <v>4448</v>
      </c>
      <c r="E269" s="2" t="s">
        <v>167</v>
      </c>
      <c r="F269" s="2" t="s">
        <v>4501</v>
      </c>
      <c r="G269" s="2" t="s">
        <v>56</v>
      </c>
      <c r="H269" s="2" t="s">
        <v>57</v>
      </c>
      <c r="J269" s="2" t="s">
        <v>5388</v>
      </c>
      <c r="K269" s="1" t="s">
        <v>5389</v>
      </c>
      <c r="L269" s="2" t="s">
        <v>5390</v>
      </c>
      <c r="M269" s="2" t="s">
        <v>5391</v>
      </c>
      <c r="N269" s="2" t="s">
        <v>5392</v>
      </c>
      <c r="O269" s="3">
        <v>0</v>
      </c>
      <c r="P269" s="2" t="s">
        <v>29</v>
      </c>
      <c r="Q269" s="4">
        <f t="shared" ca="1" si="0"/>
        <v>43024</v>
      </c>
    </row>
    <row r="270" spans="1:17">
      <c r="A270" s="2" t="s">
        <v>5421</v>
      </c>
      <c r="B270" s="1" t="s">
        <v>5421</v>
      </c>
      <c r="C270" s="2" t="s">
        <v>52</v>
      </c>
      <c r="D270" s="2" t="s">
        <v>4448</v>
      </c>
      <c r="E270" s="2" t="s">
        <v>167</v>
      </c>
      <c r="F270" s="2" t="s">
        <v>4501</v>
      </c>
      <c r="G270" s="2" t="s">
        <v>56</v>
      </c>
      <c r="H270" s="2" t="s">
        <v>57</v>
      </c>
      <c r="J270" s="2" t="s">
        <v>5388</v>
      </c>
      <c r="K270" s="1" t="s">
        <v>5389</v>
      </c>
      <c r="L270" s="2" t="s">
        <v>5390</v>
      </c>
      <c r="M270" s="2" t="s">
        <v>5391</v>
      </c>
      <c r="N270" s="2" t="s">
        <v>5392</v>
      </c>
      <c r="O270" s="3">
        <v>0</v>
      </c>
      <c r="P270" s="2" t="s">
        <v>29</v>
      </c>
      <c r="Q270" s="4">
        <f t="shared" ca="1" si="0"/>
        <v>43024</v>
      </c>
    </row>
    <row r="271" spans="1:17">
      <c r="A271" s="2" t="s">
        <v>5422</v>
      </c>
      <c r="B271" s="1" t="s">
        <v>5422</v>
      </c>
      <c r="C271" s="2" t="s">
        <v>52</v>
      </c>
      <c r="D271" s="2" t="s">
        <v>4448</v>
      </c>
      <c r="E271" s="2" t="s">
        <v>167</v>
      </c>
      <c r="F271" s="2" t="s">
        <v>4501</v>
      </c>
      <c r="G271" s="2" t="s">
        <v>56</v>
      </c>
      <c r="H271" s="2" t="s">
        <v>57</v>
      </c>
      <c r="J271" s="2" t="s">
        <v>5388</v>
      </c>
      <c r="K271" s="1" t="s">
        <v>5389</v>
      </c>
      <c r="L271" s="2" t="s">
        <v>5390</v>
      </c>
      <c r="M271" s="2" t="s">
        <v>5391</v>
      </c>
      <c r="N271" s="2" t="s">
        <v>5392</v>
      </c>
      <c r="O271" s="3">
        <v>0</v>
      </c>
      <c r="P271" s="2" t="s">
        <v>29</v>
      </c>
      <c r="Q271" s="4">
        <f t="shared" ca="1" si="0"/>
        <v>43024</v>
      </c>
    </row>
    <row r="272" spans="1:17">
      <c r="A272" s="2" t="s">
        <v>5423</v>
      </c>
      <c r="B272" s="1" t="s">
        <v>5423</v>
      </c>
      <c r="C272" s="2" t="s">
        <v>52</v>
      </c>
      <c r="D272" s="2" t="s">
        <v>4448</v>
      </c>
      <c r="E272" s="2" t="s">
        <v>167</v>
      </c>
      <c r="F272" s="2" t="s">
        <v>4501</v>
      </c>
      <c r="G272" s="2" t="s">
        <v>56</v>
      </c>
      <c r="H272" s="2" t="s">
        <v>57</v>
      </c>
      <c r="J272" s="2" t="s">
        <v>5388</v>
      </c>
      <c r="K272" s="1" t="s">
        <v>5389</v>
      </c>
      <c r="L272" s="2" t="s">
        <v>5390</v>
      </c>
      <c r="M272" s="2" t="s">
        <v>5391</v>
      </c>
      <c r="N272" s="2" t="s">
        <v>5392</v>
      </c>
      <c r="O272" s="3">
        <v>0</v>
      </c>
      <c r="P272" s="2" t="s">
        <v>29</v>
      </c>
      <c r="Q272" s="4">
        <f t="shared" ca="1" si="0"/>
        <v>43024</v>
      </c>
    </row>
    <row r="273" spans="1:17">
      <c r="A273" s="2" t="s">
        <v>5424</v>
      </c>
      <c r="B273" s="1" t="s">
        <v>5424</v>
      </c>
      <c r="C273" s="2" t="s">
        <v>52</v>
      </c>
      <c r="D273" s="2" t="s">
        <v>4448</v>
      </c>
      <c r="E273" s="2" t="s">
        <v>167</v>
      </c>
      <c r="F273" s="2" t="s">
        <v>4501</v>
      </c>
      <c r="G273" s="2" t="s">
        <v>56</v>
      </c>
      <c r="H273" s="2" t="s">
        <v>57</v>
      </c>
      <c r="J273" s="2" t="s">
        <v>5388</v>
      </c>
      <c r="K273" s="1" t="s">
        <v>5389</v>
      </c>
      <c r="L273" s="2" t="s">
        <v>5390</v>
      </c>
      <c r="M273" s="2" t="s">
        <v>5391</v>
      </c>
      <c r="N273" s="2" t="s">
        <v>5392</v>
      </c>
      <c r="O273" s="3">
        <v>0</v>
      </c>
      <c r="P273" s="2" t="s">
        <v>29</v>
      </c>
      <c r="Q273" s="4">
        <f t="shared" ca="1" si="0"/>
        <v>43024</v>
      </c>
    </row>
    <row r="274" spans="1:17">
      <c r="A274" s="2" t="s">
        <v>5425</v>
      </c>
      <c r="B274" s="1" t="s">
        <v>5425</v>
      </c>
      <c r="C274" s="2" t="s">
        <v>52</v>
      </c>
      <c r="D274" s="2" t="s">
        <v>4448</v>
      </c>
      <c r="E274" s="2" t="s">
        <v>167</v>
      </c>
      <c r="F274" s="2" t="s">
        <v>4501</v>
      </c>
      <c r="G274" s="2" t="s">
        <v>56</v>
      </c>
      <c r="H274" s="2" t="s">
        <v>57</v>
      </c>
      <c r="J274" s="2" t="s">
        <v>5388</v>
      </c>
      <c r="K274" s="1" t="s">
        <v>5389</v>
      </c>
      <c r="L274" s="2" t="s">
        <v>5390</v>
      </c>
      <c r="M274" s="2" t="s">
        <v>5391</v>
      </c>
      <c r="N274" s="2" t="s">
        <v>5392</v>
      </c>
      <c r="O274" s="3">
        <v>0</v>
      </c>
      <c r="P274" s="2" t="s">
        <v>29</v>
      </c>
      <c r="Q274" s="4">
        <f t="shared" ca="1" si="0"/>
        <v>43024</v>
      </c>
    </row>
    <row r="275" spans="1:17">
      <c r="A275" s="2" t="s">
        <v>5426</v>
      </c>
      <c r="B275" s="1" t="s">
        <v>5426</v>
      </c>
      <c r="C275" s="2" t="s">
        <v>52</v>
      </c>
      <c r="D275" s="2" t="s">
        <v>4448</v>
      </c>
      <c r="E275" s="2" t="s">
        <v>167</v>
      </c>
      <c r="F275" s="2" t="s">
        <v>4501</v>
      </c>
      <c r="G275" s="2" t="s">
        <v>56</v>
      </c>
      <c r="H275" s="2" t="s">
        <v>57</v>
      </c>
      <c r="J275" s="2" t="s">
        <v>5388</v>
      </c>
      <c r="K275" s="1" t="s">
        <v>5389</v>
      </c>
      <c r="L275" s="2" t="s">
        <v>5390</v>
      </c>
      <c r="M275" s="2" t="s">
        <v>5391</v>
      </c>
      <c r="N275" s="2" t="s">
        <v>5392</v>
      </c>
      <c r="O275" s="3">
        <v>0</v>
      </c>
      <c r="P275" s="2" t="s">
        <v>29</v>
      </c>
      <c r="Q275" s="4">
        <f t="shared" ca="1" si="0"/>
        <v>43024</v>
      </c>
    </row>
    <row r="276" spans="1:17">
      <c r="A276" s="2" t="s">
        <v>5427</v>
      </c>
      <c r="B276" s="1" t="s">
        <v>5427</v>
      </c>
      <c r="C276" s="2" t="s">
        <v>52</v>
      </c>
      <c r="D276" s="2" t="s">
        <v>4448</v>
      </c>
      <c r="E276" s="2" t="s">
        <v>167</v>
      </c>
      <c r="F276" s="2" t="s">
        <v>4501</v>
      </c>
      <c r="G276" s="2" t="s">
        <v>56</v>
      </c>
      <c r="H276" s="2" t="s">
        <v>57</v>
      </c>
      <c r="J276" s="2" t="s">
        <v>5388</v>
      </c>
      <c r="K276" s="1" t="s">
        <v>5389</v>
      </c>
      <c r="L276" s="2" t="s">
        <v>5390</v>
      </c>
      <c r="M276" s="2" t="s">
        <v>5391</v>
      </c>
      <c r="N276" s="2" t="s">
        <v>5392</v>
      </c>
      <c r="O276" s="3">
        <v>0</v>
      </c>
      <c r="P276" s="2" t="s">
        <v>29</v>
      </c>
      <c r="Q276" s="4">
        <f t="shared" ca="1" si="0"/>
        <v>43024</v>
      </c>
    </row>
    <row r="277" spans="1:17">
      <c r="A277" s="2" t="s">
        <v>5428</v>
      </c>
      <c r="B277" s="1" t="s">
        <v>5428</v>
      </c>
      <c r="C277" s="2" t="s">
        <v>61</v>
      </c>
      <c r="D277" s="2" t="s">
        <v>4494</v>
      </c>
      <c r="E277" s="2" t="s">
        <v>167</v>
      </c>
      <c r="F277" s="2" t="s">
        <v>4501</v>
      </c>
      <c r="G277" s="2" t="s">
        <v>61</v>
      </c>
      <c r="H277" s="2" t="s">
        <v>62</v>
      </c>
      <c r="I277" s="2" t="s">
        <v>57</v>
      </c>
      <c r="J277" s="2" t="s">
        <v>5388</v>
      </c>
      <c r="K277" s="1" t="s">
        <v>5389</v>
      </c>
      <c r="L277" s="2" t="s">
        <v>5390</v>
      </c>
      <c r="M277" s="2" t="s">
        <v>5391</v>
      </c>
      <c r="N277" s="2" t="s">
        <v>5392</v>
      </c>
      <c r="O277" s="3">
        <v>0</v>
      </c>
      <c r="P277" s="2" t="s">
        <v>29</v>
      </c>
      <c r="Q277" s="4">
        <f t="shared" ca="1" si="0"/>
        <v>43024</v>
      </c>
    </row>
    <row r="278" spans="1:17">
      <c r="A278" s="2" t="s">
        <v>5429</v>
      </c>
      <c r="B278" s="1" t="s">
        <v>5429</v>
      </c>
      <c r="C278" s="2" t="s">
        <v>61</v>
      </c>
      <c r="D278" s="2" t="s">
        <v>4494</v>
      </c>
      <c r="E278" s="2" t="s">
        <v>167</v>
      </c>
      <c r="F278" s="2" t="s">
        <v>4501</v>
      </c>
      <c r="G278" s="2" t="s">
        <v>61</v>
      </c>
      <c r="H278" s="2" t="s">
        <v>62</v>
      </c>
      <c r="I278" s="2" t="s">
        <v>57</v>
      </c>
      <c r="J278" s="2" t="s">
        <v>5388</v>
      </c>
      <c r="K278" s="1" t="s">
        <v>5389</v>
      </c>
      <c r="L278" s="2" t="s">
        <v>5390</v>
      </c>
      <c r="M278" s="2" t="s">
        <v>5391</v>
      </c>
      <c r="N278" s="2" t="s">
        <v>5392</v>
      </c>
      <c r="O278" s="3">
        <v>0</v>
      </c>
      <c r="P278" s="2" t="s">
        <v>29</v>
      </c>
      <c r="Q278" s="4">
        <f t="shared" ca="1" si="0"/>
        <v>43024</v>
      </c>
    </row>
    <row r="279" spans="1:17">
      <c r="A279" s="2" t="s">
        <v>5430</v>
      </c>
      <c r="B279" s="1" t="s">
        <v>5430</v>
      </c>
      <c r="C279" s="2" t="s">
        <v>61</v>
      </c>
      <c r="D279" s="2" t="s">
        <v>4494</v>
      </c>
      <c r="E279" s="2" t="s">
        <v>167</v>
      </c>
      <c r="F279" s="2" t="s">
        <v>4501</v>
      </c>
      <c r="G279" s="2" t="s">
        <v>61</v>
      </c>
      <c r="H279" s="2" t="s">
        <v>62</v>
      </c>
      <c r="I279" s="2" t="s">
        <v>57</v>
      </c>
      <c r="J279" s="2" t="s">
        <v>5388</v>
      </c>
      <c r="K279" s="1" t="s">
        <v>5389</v>
      </c>
      <c r="L279" s="2" t="s">
        <v>5390</v>
      </c>
      <c r="M279" s="2" t="s">
        <v>5391</v>
      </c>
      <c r="N279" s="2" t="s">
        <v>5392</v>
      </c>
      <c r="O279" s="3">
        <v>0</v>
      </c>
      <c r="P279" s="2" t="s">
        <v>29</v>
      </c>
      <c r="Q279" s="4">
        <f t="shared" ca="1" si="0"/>
        <v>43024</v>
      </c>
    </row>
    <row r="280" spans="1:17">
      <c r="A280" s="2" t="s">
        <v>5431</v>
      </c>
      <c r="B280" s="1" t="s">
        <v>5431</v>
      </c>
      <c r="C280" s="2" t="s">
        <v>61</v>
      </c>
      <c r="D280" s="2" t="s">
        <v>4494</v>
      </c>
      <c r="E280" s="2" t="s">
        <v>167</v>
      </c>
      <c r="F280" s="2" t="s">
        <v>4501</v>
      </c>
      <c r="G280" s="2" t="s">
        <v>61</v>
      </c>
      <c r="H280" s="2" t="s">
        <v>62</v>
      </c>
      <c r="I280" s="2" t="s">
        <v>57</v>
      </c>
      <c r="J280" s="2" t="s">
        <v>5388</v>
      </c>
      <c r="K280" s="1" t="s">
        <v>5389</v>
      </c>
      <c r="L280" s="2" t="s">
        <v>5390</v>
      </c>
      <c r="M280" s="2" t="s">
        <v>5391</v>
      </c>
      <c r="N280" s="2" t="s">
        <v>5392</v>
      </c>
      <c r="O280" s="3">
        <v>0</v>
      </c>
      <c r="P280" s="2" t="s">
        <v>29</v>
      </c>
      <c r="Q280" s="4">
        <f t="shared" ca="1" si="0"/>
        <v>43024</v>
      </c>
    </row>
    <row r="281" spans="1:17">
      <c r="A281" s="2" t="s">
        <v>5432</v>
      </c>
      <c r="B281" s="1" t="s">
        <v>5432</v>
      </c>
      <c r="C281" s="2" t="s">
        <v>61</v>
      </c>
      <c r="D281" s="2" t="s">
        <v>4494</v>
      </c>
      <c r="E281" s="2" t="s">
        <v>167</v>
      </c>
      <c r="F281" s="2" t="s">
        <v>4501</v>
      </c>
      <c r="G281" s="2" t="s">
        <v>61</v>
      </c>
      <c r="H281" s="2" t="s">
        <v>62</v>
      </c>
      <c r="I281" s="2" t="s">
        <v>57</v>
      </c>
      <c r="J281" s="2" t="s">
        <v>5388</v>
      </c>
      <c r="K281" s="1" t="s">
        <v>5389</v>
      </c>
      <c r="L281" s="2" t="s">
        <v>5390</v>
      </c>
      <c r="M281" s="2" t="s">
        <v>5391</v>
      </c>
      <c r="N281" s="2" t="s">
        <v>5392</v>
      </c>
      <c r="O281" s="3">
        <v>0</v>
      </c>
      <c r="P281" s="2" t="s">
        <v>29</v>
      </c>
      <c r="Q281" s="4">
        <f t="shared" ca="1" si="0"/>
        <v>43024</v>
      </c>
    </row>
    <row r="282" spans="1:17">
      <c r="A282" s="2" t="s">
        <v>5433</v>
      </c>
      <c r="B282" s="1" t="s">
        <v>5433</v>
      </c>
      <c r="C282" s="2" t="s">
        <v>61</v>
      </c>
      <c r="D282" s="2" t="s">
        <v>4494</v>
      </c>
      <c r="E282" s="2" t="s">
        <v>167</v>
      </c>
      <c r="F282" s="2" t="s">
        <v>4501</v>
      </c>
      <c r="G282" s="2" t="s">
        <v>61</v>
      </c>
      <c r="H282" s="2" t="s">
        <v>62</v>
      </c>
      <c r="I282" s="2" t="s">
        <v>57</v>
      </c>
      <c r="J282" s="2" t="s">
        <v>5388</v>
      </c>
      <c r="K282" s="1" t="s">
        <v>5389</v>
      </c>
      <c r="L282" s="2" t="s">
        <v>5390</v>
      </c>
      <c r="M282" s="2" t="s">
        <v>5391</v>
      </c>
      <c r="N282" s="2" t="s">
        <v>5392</v>
      </c>
      <c r="O282" s="3">
        <v>0</v>
      </c>
      <c r="P282" s="2" t="s">
        <v>29</v>
      </c>
      <c r="Q282" s="4">
        <f t="shared" ca="1" si="0"/>
        <v>43024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ColWidth="11.5703125" defaultRowHeight="11.25"/>
  <cols>
    <col min="1" max="1" width="19.7109375" style="1" customWidth="1"/>
    <col min="2" max="10" width="11.5703125" style="1"/>
    <col min="11" max="11" width="11.5703125" style="20"/>
    <col min="12" max="12" width="11.5703125" style="1"/>
    <col min="13" max="13" width="11.5703125" style="4"/>
    <col min="14" max="16384" width="11.5703125" style="1"/>
  </cols>
  <sheetData>
    <row r="1" spans="1:13">
      <c r="A1" s="2" t="s">
        <v>1</v>
      </c>
      <c r="B1" s="2" t="s">
        <v>2</v>
      </c>
      <c r="C1" s="1" t="s">
        <v>5</v>
      </c>
      <c r="D1" s="2" t="s">
        <v>435</v>
      </c>
      <c r="E1" s="2" t="s">
        <v>1887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0" t="s">
        <v>14</v>
      </c>
      <c r="L1" s="2" t="s">
        <v>15</v>
      </c>
      <c r="M1" s="4" t="s">
        <v>16</v>
      </c>
    </row>
    <row r="2" spans="1:13">
      <c r="A2" s="2" t="s">
        <v>5434</v>
      </c>
      <c r="B2" s="2" t="s">
        <v>5435</v>
      </c>
      <c r="C2" s="2" t="s">
        <v>5434</v>
      </c>
      <c r="D2" s="2" t="s">
        <v>5436</v>
      </c>
      <c r="E2" s="2"/>
      <c r="F2" s="2" t="s">
        <v>5437</v>
      </c>
      <c r="G2" s="2"/>
      <c r="H2" s="2"/>
      <c r="I2" s="2"/>
      <c r="J2" s="2"/>
      <c r="L2" s="5"/>
    </row>
    <row r="3" spans="1:13">
      <c r="A3" s="1" t="s">
        <v>5438</v>
      </c>
      <c r="B3" s="2" t="s">
        <v>5435</v>
      </c>
      <c r="C3" s="1" t="s">
        <v>5439</v>
      </c>
      <c r="D3" s="1" t="s">
        <v>5439</v>
      </c>
      <c r="F3" s="1" t="s">
        <v>5440</v>
      </c>
      <c r="G3" s="1" t="s">
        <v>25</v>
      </c>
      <c r="H3" s="1" t="s">
        <v>5438</v>
      </c>
      <c r="I3" s="1" t="s">
        <v>5441</v>
      </c>
      <c r="J3" s="1" t="s">
        <v>5438</v>
      </c>
      <c r="K3" s="20">
        <v>166.69</v>
      </c>
      <c r="L3" s="1" t="s">
        <v>29</v>
      </c>
      <c r="M3" s="4">
        <v>42537</v>
      </c>
    </row>
    <row r="4" spans="1:13">
      <c r="A4" s="1" t="s">
        <v>5438</v>
      </c>
      <c r="B4" s="2" t="s">
        <v>5442</v>
      </c>
      <c r="C4" s="2" t="s">
        <v>5434</v>
      </c>
      <c r="D4" s="2" t="s">
        <v>5436</v>
      </c>
      <c r="F4" s="1" t="s">
        <v>5440</v>
      </c>
      <c r="G4" s="1" t="s">
        <v>25</v>
      </c>
      <c r="H4" s="1" t="s">
        <v>5438</v>
      </c>
      <c r="I4" s="1" t="s">
        <v>5441</v>
      </c>
      <c r="J4" s="1" t="s">
        <v>5438</v>
      </c>
      <c r="K4" s="20">
        <v>166.69</v>
      </c>
      <c r="L4" s="1" t="s">
        <v>29</v>
      </c>
      <c r="M4" s="4">
        <v>42537</v>
      </c>
    </row>
    <row r="5" spans="1:13">
      <c r="A5" s="2" t="s">
        <v>5443</v>
      </c>
      <c r="B5" s="2" t="s">
        <v>5443</v>
      </c>
      <c r="C5" s="2" t="s">
        <v>5443</v>
      </c>
      <c r="D5" s="2" t="s">
        <v>5443</v>
      </c>
      <c r="E5" s="2"/>
      <c r="F5" s="2" t="s">
        <v>5444</v>
      </c>
      <c r="G5" s="2"/>
    </row>
    <row r="6" spans="1:13">
      <c r="A6" s="2" t="s">
        <v>3540</v>
      </c>
      <c r="B6" s="2" t="s">
        <v>3799</v>
      </c>
      <c r="C6" s="2" t="s">
        <v>3540</v>
      </c>
      <c r="D6" s="2" t="s">
        <v>3540</v>
      </c>
      <c r="E6" s="2"/>
      <c r="F6" s="2" t="s">
        <v>5445</v>
      </c>
      <c r="G6" s="2"/>
    </row>
    <row r="7" spans="1:13">
      <c r="A7" s="2" t="s">
        <v>5446</v>
      </c>
      <c r="B7" s="2" t="s">
        <v>3799</v>
      </c>
      <c r="C7" s="2" t="s">
        <v>3540</v>
      </c>
      <c r="D7" s="2" t="s">
        <v>3540</v>
      </c>
      <c r="E7" s="2"/>
      <c r="F7" s="2" t="s">
        <v>5447</v>
      </c>
      <c r="G7" s="2"/>
    </row>
    <row r="8" spans="1:13">
      <c r="A8" s="2" t="s">
        <v>5448</v>
      </c>
      <c r="B8" s="2" t="s">
        <v>4109</v>
      </c>
      <c r="C8" s="2" t="s">
        <v>5448</v>
      </c>
      <c r="D8" s="2" t="s">
        <v>5449</v>
      </c>
      <c r="E8" s="2" t="s">
        <v>5450</v>
      </c>
      <c r="F8" s="2" t="s">
        <v>5451</v>
      </c>
    </row>
    <row r="9" spans="1:13">
      <c r="A9" s="2" t="s">
        <v>5452</v>
      </c>
      <c r="B9" s="2" t="s">
        <v>5435</v>
      </c>
      <c r="C9" s="1" t="s">
        <v>5439</v>
      </c>
      <c r="D9" s="1" t="s">
        <v>5439</v>
      </c>
      <c r="E9" s="2"/>
      <c r="F9" s="2"/>
      <c r="G9" s="2"/>
      <c r="H9" s="2"/>
      <c r="I9" s="2"/>
      <c r="J9" s="2"/>
      <c r="L9" s="5"/>
    </row>
    <row r="10" spans="1:13">
      <c r="A10" s="2" t="s">
        <v>5453</v>
      </c>
      <c r="B10" s="2" t="s">
        <v>5453</v>
      </c>
      <c r="C10" s="2" t="s">
        <v>5453</v>
      </c>
      <c r="D10" s="2" t="s">
        <v>5453</v>
      </c>
      <c r="E10" s="2" t="s">
        <v>5454</v>
      </c>
      <c r="F10" s="2" t="s">
        <v>5455</v>
      </c>
      <c r="G10" s="1" t="s">
        <v>25</v>
      </c>
      <c r="H10" s="2" t="s">
        <v>5453</v>
      </c>
      <c r="I10" s="1" t="s">
        <v>5456</v>
      </c>
      <c r="J10" s="2" t="s">
        <v>5453</v>
      </c>
      <c r="K10" s="20">
        <v>59.01</v>
      </c>
      <c r="L10" s="13" t="s">
        <v>29</v>
      </c>
      <c r="M10" s="4">
        <v>41606</v>
      </c>
    </row>
    <row r="11" spans="1:13">
      <c r="A11" s="2" t="s">
        <v>5457</v>
      </c>
      <c r="B11" s="2" t="s">
        <v>5457</v>
      </c>
      <c r="C11" s="2" t="s">
        <v>5453</v>
      </c>
      <c r="D11" s="2" t="s">
        <v>5454</v>
      </c>
      <c r="E11" s="2" t="s">
        <v>5453</v>
      </c>
      <c r="F11" s="2" t="s">
        <v>5458</v>
      </c>
      <c r="H11" s="2"/>
      <c r="J11" s="2"/>
      <c r="L11" s="13"/>
    </row>
    <row r="12" spans="1:13">
      <c r="A12" s="2" t="s">
        <v>5459</v>
      </c>
      <c r="B12" s="2" t="s">
        <v>5460</v>
      </c>
      <c r="C12" s="2" t="s">
        <v>5459</v>
      </c>
      <c r="D12" s="2" t="s">
        <v>5459</v>
      </c>
      <c r="E12" s="2"/>
      <c r="F12" s="2" t="s">
        <v>5461</v>
      </c>
    </row>
    <row r="13" spans="1:13">
      <c r="A13" s="1" t="s">
        <v>5462</v>
      </c>
      <c r="B13" s="1" t="s">
        <v>5463</v>
      </c>
      <c r="C13" s="1" t="s">
        <v>5464</v>
      </c>
      <c r="D13" s="1" t="s">
        <v>5465</v>
      </c>
      <c r="F13" s="1" t="s">
        <v>5466</v>
      </c>
      <c r="G13" s="1" t="s">
        <v>102</v>
      </c>
      <c r="H13" s="1">
        <v>2474219</v>
      </c>
      <c r="I13" s="1" t="s">
        <v>5467</v>
      </c>
      <c r="J13" s="1" t="s">
        <v>5462</v>
      </c>
      <c r="K13" s="20">
        <v>22.14</v>
      </c>
      <c r="L13" s="1" t="s">
        <v>29</v>
      </c>
      <c r="M13" s="4">
        <v>42658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ColWidth="11.5703125" defaultRowHeight="11.25"/>
  <cols>
    <col min="1" max="1" width="16.42578125" style="1" customWidth="1"/>
    <col min="2" max="5" width="11.5703125" style="1"/>
    <col min="6" max="6" width="35.140625" style="1" customWidth="1"/>
    <col min="7" max="10" width="11.5703125" style="1"/>
    <col min="11" max="11" width="8.7109375" style="3" customWidth="1"/>
    <col min="12" max="12" width="8.85546875" style="1" customWidth="1"/>
    <col min="13" max="13" width="10.7109375" style="4" customWidth="1"/>
    <col min="14" max="16384" width="11.5703125" style="1"/>
  </cols>
  <sheetData>
    <row r="1" spans="1:14">
      <c r="A1" s="7" t="s">
        <v>1</v>
      </c>
      <c r="B1" s="7" t="s">
        <v>2</v>
      </c>
      <c r="C1" s="6" t="s">
        <v>5</v>
      </c>
      <c r="D1" s="7" t="s">
        <v>435</v>
      </c>
      <c r="E1" s="7" t="s">
        <v>7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23" t="s">
        <v>14</v>
      </c>
      <c r="L1" s="7" t="s">
        <v>15</v>
      </c>
      <c r="M1" s="24" t="s">
        <v>16</v>
      </c>
      <c r="N1" s="23" t="s">
        <v>1481</v>
      </c>
    </row>
    <row r="2" spans="1:14">
      <c r="A2" s="7" t="s">
        <v>5468</v>
      </c>
      <c r="B2" s="7" t="s">
        <v>5469</v>
      </c>
      <c r="C2" s="7" t="s">
        <v>5470</v>
      </c>
      <c r="D2" s="7" t="s">
        <v>2010</v>
      </c>
      <c r="E2" s="7" t="s">
        <v>5471</v>
      </c>
      <c r="F2" s="7" t="s">
        <v>5472</v>
      </c>
      <c r="G2" s="6" t="s">
        <v>25</v>
      </c>
      <c r="H2" s="7" t="s">
        <v>5468</v>
      </c>
      <c r="I2" s="6" t="s">
        <v>1579</v>
      </c>
      <c r="J2" s="6" t="s">
        <v>5468</v>
      </c>
      <c r="K2" s="23">
        <v>2.2400000000000002</v>
      </c>
      <c r="L2" s="6" t="s">
        <v>29</v>
      </c>
      <c r="M2" s="24">
        <v>42605</v>
      </c>
      <c r="N2" s="23"/>
    </row>
    <row r="3" spans="1:14">
      <c r="A3" s="7" t="s">
        <v>5473</v>
      </c>
      <c r="B3" s="7" t="s">
        <v>1517</v>
      </c>
      <c r="C3" s="7" t="s">
        <v>5474</v>
      </c>
      <c r="D3" s="7" t="s">
        <v>1517</v>
      </c>
      <c r="E3" s="7"/>
      <c r="F3" s="7" t="s">
        <v>5475</v>
      </c>
      <c r="G3" s="7" t="s">
        <v>25</v>
      </c>
      <c r="H3" s="7" t="s">
        <v>5473</v>
      </c>
      <c r="I3" s="7" t="s">
        <v>3649</v>
      </c>
      <c r="J3" s="7" t="s">
        <v>5473</v>
      </c>
      <c r="K3" s="23">
        <v>0.16</v>
      </c>
      <c r="L3" s="25" t="s">
        <v>29</v>
      </c>
      <c r="M3" s="24">
        <v>42762</v>
      </c>
      <c r="N3" s="23"/>
    </row>
    <row r="4" spans="1:14">
      <c r="A4" s="7" t="s">
        <v>5476</v>
      </c>
      <c r="B4" s="7" t="s">
        <v>1517</v>
      </c>
      <c r="C4" s="7" t="s">
        <v>5474</v>
      </c>
      <c r="D4" s="7" t="s">
        <v>1517</v>
      </c>
      <c r="E4" s="7"/>
      <c r="F4" s="7" t="s">
        <v>5477</v>
      </c>
      <c r="G4" s="7" t="s">
        <v>102</v>
      </c>
      <c r="H4" s="7" t="s">
        <v>5478</v>
      </c>
      <c r="I4" s="7" t="s">
        <v>1519</v>
      </c>
      <c r="J4" s="7" t="s">
        <v>5476</v>
      </c>
      <c r="K4" s="23">
        <v>0.30000000000000004</v>
      </c>
      <c r="L4" s="25" t="s">
        <v>29</v>
      </c>
      <c r="M4" s="24">
        <v>42750</v>
      </c>
      <c r="N4" s="23"/>
    </row>
    <row r="5" spans="1:14">
      <c r="A5" s="7" t="s">
        <v>5479</v>
      </c>
      <c r="B5" s="7" t="s">
        <v>5480</v>
      </c>
      <c r="C5" s="7" t="s">
        <v>5474</v>
      </c>
      <c r="D5" s="7" t="s">
        <v>5481</v>
      </c>
      <c r="E5" s="7" t="s">
        <v>5482</v>
      </c>
      <c r="F5" s="7" t="s">
        <v>5477</v>
      </c>
      <c r="G5" s="7" t="s">
        <v>102</v>
      </c>
      <c r="H5" s="7" t="s">
        <v>5483</v>
      </c>
      <c r="I5" s="7" t="s">
        <v>1519</v>
      </c>
      <c r="J5" s="7" t="s">
        <v>5479</v>
      </c>
      <c r="K5" s="23">
        <v>1.4</v>
      </c>
      <c r="L5" s="25" t="s">
        <v>29</v>
      </c>
      <c r="M5" s="24">
        <v>42919</v>
      </c>
      <c r="N5" s="23"/>
    </row>
    <row r="6" spans="1:14">
      <c r="A6" s="1" t="s">
        <v>5484</v>
      </c>
      <c r="B6" s="7" t="s">
        <v>5469</v>
      </c>
      <c r="C6" s="7" t="s">
        <v>5470</v>
      </c>
      <c r="D6" s="7" t="s">
        <v>2010</v>
      </c>
      <c r="E6" s="7" t="s">
        <v>5471</v>
      </c>
      <c r="F6" s="7" t="s">
        <v>5485</v>
      </c>
      <c r="G6" s="6" t="s">
        <v>1424</v>
      </c>
      <c r="H6" s="1" t="s">
        <v>5484</v>
      </c>
      <c r="I6" s="6" t="s">
        <v>5486</v>
      </c>
      <c r="J6" s="1" t="s">
        <v>5484</v>
      </c>
      <c r="K6" s="23">
        <v>3</v>
      </c>
      <c r="L6" s="6" t="s">
        <v>29</v>
      </c>
      <c r="M6" s="24">
        <v>42605</v>
      </c>
      <c r="N6" s="23"/>
    </row>
    <row r="7" spans="1:14">
      <c r="A7" s="7" t="s">
        <v>5487</v>
      </c>
      <c r="B7" s="7" t="s">
        <v>5488</v>
      </c>
      <c r="C7" s="7" t="s">
        <v>5470</v>
      </c>
      <c r="D7" s="7" t="s">
        <v>5489</v>
      </c>
      <c r="E7" s="7" t="s">
        <v>5490</v>
      </c>
      <c r="F7" s="7" t="s">
        <v>5491</v>
      </c>
      <c r="G7" s="6" t="s">
        <v>25</v>
      </c>
      <c r="H7" s="7" t="s">
        <v>5487</v>
      </c>
      <c r="I7" s="6" t="s">
        <v>5492</v>
      </c>
      <c r="J7" s="7" t="s">
        <v>5487</v>
      </c>
      <c r="K7" s="23">
        <v>5.33</v>
      </c>
      <c r="L7" s="6" t="s">
        <v>29</v>
      </c>
      <c r="M7" s="24">
        <v>42593</v>
      </c>
      <c r="N7" s="23"/>
    </row>
    <row r="8" spans="1:14">
      <c r="A8" s="7" t="s">
        <v>5493</v>
      </c>
      <c r="B8" s="7" t="s">
        <v>2006</v>
      </c>
      <c r="C8" s="7" t="s">
        <v>5494</v>
      </c>
      <c r="D8" s="7" t="s">
        <v>2006</v>
      </c>
      <c r="E8" s="7"/>
      <c r="F8" s="7" t="s">
        <v>5495</v>
      </c>
      <c r="G8" s="7" t="s">
        <v>25</v>
      </c>
      <c r="H8" s="7" t="s">
        <v>5493</v>
      </c>
      <c r="I8" s="7" t="s">
        <v>2150</v>
      </c>
      <c r="J8" s="7" t="s">
        <v>5493</v>
      </c>
      <c r="K8" s="23">
        <v>0.93720000000000003</v>
      </c>
      <c r="L8" s="25" t="s">
        <v>29</v>
      </c>
      <c r="M8" s="24">
        <v>42527</v>
      </c>
      <c r="N8" s="23"/>
    </row>
    <row r="9" spans="1:14">
      <c r="A9" s="7" t="s">
        <v>5496</v>
      </c>
      <c r="B9" s="7" t="s">
        <v>5497</v>
      </c>
      <c r="C9" s="6" t="s">
        <v>5498</v>
      </c>
      <c r="D9" s="7" t="s">
        <v>5497</v>
      </c>
      <c r="E9" s="7"/>
      <c r="F9" s="7" t="s">
        <v>5499</v>
      </c>
      <c r="G9" s="6" t="s">
        <v>5500</v>
      </c>
      <c r="H9" s="7"/>
      <c r="I9" s="6"/>
      <c r="J9" s="6"/>
      <c r="K9" s="23">
        <v>0.1</v>
      </c>
      <c r="L9" s="6" t="s">
        <v>29</v>
      </c>
      <c r="M9" s="24">
        <v>42406</v>
      </c>
      <c r="N9" s="23"/>
    </row>
    <row r="10" spans="1:14">
      <c r="A10" s="7" t="s">
        <v>5501</v>
      </c>
      <c r="B10" s="7" t="s">
        <v>5497</v>
      </c>
      <c r="C10" s="7" t="s">
        <v>5502</v>
      </c>
      <c r="D10" s="7" t="s">
        <v>5497</v>
      </c>
      <c r="E10" s="7"/>
      <c r="F10" s="7" t="s">
        <v>5503</v>
      </c>
      <c r="G10" s="7" t="s">
        <v>25</v>
      </c>
      <c r="H10" s="7" t="s">
        <v>5504</v>
      </c>
      <c r="I10" s="7"/>
      <c r="J10" s="7"/>
      <c r="K10" s="23">
        <v>0.10445000000000002</v>
      </c>
      <c r="L10" s="25" t="s">
        <v>29</v>
      </c>
      <c r="M10" s="24">
        <v>42593</v>
      </c>
      <c r="N10" s="23"/>
    </row>
    <row r="11" spans="1:14">
      <c r="A11" s="7" t="s">
        <v>5505</v>
      </c>
      <c r="B11" s="7" t="s">
        <v>1517</v>
      </c>
      <c r="C11" s="6" t="s">
        <v>5506</v>
      </c>
      <c r="D11" s="7" t="s">
        <v>1517</v>
      </c>
      <c r="E11" s="7"/>
      <c r="F11" s="7" t="s">
        <v>5507</v>
      </c>
      <c r="G11" s="7" t="s">
        <v>25</v>
      </c>
      <c r="H11" s="7" t="s">
        <v>5508</v>
      </c>
      <c r="I11" s="7" t="s">
        <v>1519</v>
      </c>
      <c r="J11" s="7" t="s">
        <v>5508</v>
      </c>
      <c r="K11" s="23">
        <v>8.7999999999999995E-2</v>
      </c>
      <c r="L11" s="25" t="s">
        <v>29</v>
      </c>
      <c r="M11" s="24">
        <v>42605</v>
      </c>
      <c r="N11" s="23"/>
    </row>
    <row r="12" spans="1:14">
      <c r="A12" s="7" t="s">
        <v>5509</v>
      </c>
      <c r="B12" s="7" t="s">
        <v>1517</v>
      </c>
      <c r="C12" s="6" t="s">
        <v>5506</v>
      </c>
      <c r="D12" s="7" t="s">
        <v>1517</v>
      </c>
      <c r="E12" s="7"/>
      <c r="F12" s="7" t="s">
        <v>5510</v>
      </c>
      <c r="G12" s="7" t="s">
        <v>25</v>
      </c>
      <c r="H12" s="7" t="s">
        <v>5511</v>
      </c>
      <c r="I12" s="7" t="s">
        <v>1519</v>
      </c>
      <c r="J12" s="7" t="s">
        <v>5511</v>
      </c>
      <c r="K12" s="23">
        <v>0.09</v>
      </c>
      <c r="L12" s="25" t="s">
        <v>29</v>
      </c>
      <c r="M12" s="24">
        <v>42751</v>
      </c>
      <c r="N12" s="23"/>
    </row>
    <row r="13" spans="1:14">
      <c r="A13" s="7" t="s">
        <v>5512</v>
      </c>
      <c r="B13" s="7" t="s">
        <v>5513</v>
      </c>
      <c r="C13" s="7" t="s">
        <v>5514</v>
      </c>
      <c r="D13" s="7" t="s">
        <v>2147</v>
      </c>
      <c r="E13" s="7"/>
      <c r="F13" s="7" t="s">
        <v>5515</v>
      </c>
      <c r="G13" s="6" t="s">
        <v>25</v>
      </c>
      <c r="H13" s="7" t="s">
        <v>5512</v>
      </c>
      <c r="I13" s="6" t="s">
        <v>1519</v>
      </c>
      <c r="J13" s="7" t="s">
        <v>5516</v>
      </c>
      <c r="K13" s="23">
        <v>0.31</v>
      </c>
      <c r="L13" s="6" t="s">
        <v>29</v>
      </c>
      <c r="M13" s="24">
        <v>41626</v>
      </c>
      <c r="N13" s="23"/>
    </row>
    <row r="14" spans="1:14">
      <c r="A14" s="7" t="s">
        <v>5517</v>
      </c>
      <c r="B14" s="7" t="s">
        <v>2354</v>
      </c>
      <c r="C14" s="7" t="s">
        <v>5518</v>
      </c>
      <c r="D14" s="7" t="s">
        <v>5519</v>
      </c>
      <c r="E14" s="7"/>
      <c r="F14" s="7" t="s">
        <v>5520</v>
      </c>
      <c r="G14" s="7" t="s">
        <v>25</v>
      </c>
      <c r="H14" s="7" t="s">
        <v>5521</v>
      </c>
      <c r="I14" s="7" t="s">
        <v>1519</v>
      </c>
      <c r="J14" s="7" t="s">
        <v>5522</v>
      </c>
      <c r="K14" s="23">
        <v>0.49</v>
      </c>
      <c r="L14" s="25" t="s">
        <v>29</v>
      </c>
      <c r="M14" s="24">
        <v>41229</v>
      </c>
      <c r="N14" s="23"/>
    </row>
    <row r="15" spans="1:14">
      <c r="A15" s="7" t="s">
        <v>5523</v>
      </c>
      <c r="B15" s="7" t="s">
        <v>5469</v>
      </c>
      <c r="C15" s="7" t="s">
        <v>5470</v>
      </c>
      <c r="D15" s="7" t="s">
        <v>2010</v>
      </c>
      <c r="E15" s="7" t="s">
        <v>5471</v>
      </c>
      <c r="F15" s="7" t="s">
        <v>5524</v>
      </c>
      <c r="G15" s="6"/>
      <c r="H15" s="7" t="s">
        <v>5523</v>
      </c>
      <c r="I15" s="6" t="s">
        <v>5525</v>
      </c>
      <c r="J15" s="7" t="s">
        <v>5523</v>
      </c>
      <c r="K15" s="23">
        <v>2</v>
      </c>
      <c r="L15" s="6" t="s">
        <v>29</v>
      </c>
      <c r="M15" s="24">
        <v>42751</v>
      </c>
      <c r="N15" s="23"/>
    </row>
    <row r="16" spans="1:14">
      <c r="A16" s="7" t="s">
        <v>5526</v>
      </c>
      <c r="B16" s="7" t="s">
        <v>5469</v>
      </c>
      <c r="C16" s="7" t="s">
        <v>5470</v>
      </c>
      <c r="D16" s="7" t="s">
        <v>2010</v>
      </c>
      <c r="E16" s="7" t="s">
        <v>5471</v>
      </c>
      <c r="F16" s="7" t="s">
        <v>5527</v>
      </c>
      <c r="G16" s="6" t="s">
        <v>25</v>
      </c>
      <c r="H16" s="7" t="s">
        <v>5526</v>
      </c>
      <c r="I16" s="6" t="s">
        <v>5492</v>
      </c>
      <c r="J16" s="6" t="s">
        <v>5526</v>
      </c>
      <c r="K16" s="23">
        <v>2.29</v>
      </c>
      <c r="L16" s="6" t="s">
        <v>29</v>
      </c>
      <c r="M16" s="24">
        <v>42605</v>
      </c>
      <c r="N16" s="23"/>
    </row>
    <row r="17" spans="1:14">
      <c r="A17" s="7" t="s">
        <v>5528</v>
      </c>
      <c r="B17" s="7" t="s">
        <v>5513</v>
      </c>
      <c r="C17" s="7" t="s">
        <v>5529</v>
      </c>
      <c r="D17" s="7" t="s">
        <v>2147</v>
      </c>
      <c r="E17" s="7"/>
      <c r="F17" s="7" t="s">
        <v>5530</v>
      </c>
      <c r="G17" s="6" t="s">
        <v>25</v>
      </c>
      <c r="H17" s="7" t="s">
        <v>5528</v>
      </c>
      <c r="I17" s="6" t="s">
        <v>5531</v>
      </c>
      <c r="J17" s="6" t="s">
        <v>5528</v>
      </c>
      <c r="K17" s="23">
        <v>1.34</v>
      </c>
      <c r="L17" s="6" t="s">
        <v>29</v>
      </c>
      <c r="M17" s="24">
        <v>42751</v>
      </c>
      <c r="N17" s="23"/>
    </row>
    <row r="18" spans="1:14">
      <c r="A18" s="7" t="s">
        <v>5532</v>
      </c>
      <c r="B18" s="7" t="s">
        <v>5469</v>
      </c>
      <c r="C18" s="7" t="s">
        <v>5470</v>
      </c>
      <c r="D18" s="7" t="s">
        <v>2010</v>
      </c>
      <c r="E18" s="7" t="s">
        <v>5471</v>
      </c>
      <c r="F18" s="7" t="s">
        <v>5533</v>
      </c>
      <c r="G18" s="6" t="s">
        <v>25</v>
      </c>
      <c r="H18" s="7" t="s">
        <v>5532</v>
      </c>
      <c r="I18" s="6" t="s">
        <v>1579</v>
      </c>
      <c r="J18" s="7" t="s">
        <v>5532</v>
      </c>
      <c r="K18" s="23">
        <v>2.4500000000000002</v>
      </c>
      <c r="L18" s="6" t="s">
        <v>29</v>
      </c>
      <c r="M18" s="24">
        <v>42605</v>
      </c>
      <c r="N18" s="23"/>
    </row>
    <row r="19" spans="1:14">
      <c r="A19" s="1" t="s">
        <v>5534</v>
      </c>
      <c r="B19" s="1" t="s">
        <v>5535</v>
      </c>
      <c r="C19" s="1" t="s">
        <v>5534</v>
      </c>
      <c r="D19" s="1" t="s">
        <v>5535</v>
      </c>
      <c r="F19" s="1" t="s">
        <v>5536</v>
      </c>
      <c r="G19" s="1" t="s">
        <v>25</v>
      </c>
      <c r="H19" s="1" t="s">
        <v>5534</v>
      </c>
      <c r="I19" s="1" t="s">
        <v>5531</v>
      </c>
      <c r="J19" s="1" t="s">
        <v>5534</v>
      </c>
      <c r="K19" s="3">
        <v>0.75819999999999999</v>
      </c>
      <c r="L19" s="1" t="s">
        <v>29</v>
      </c>
      <c r="M19" s="4">
        <v>42256</v>
      </c>
    </row>
    <row r="20" spans="1:14">
      <c r="A20" s="1" t="s">
        <v>5537</v>
      </c>
      <c r="B20" s="1" t="s">
        <v>5535</v>
      </c>
      <c r="C20" s="1" t="s">
        <v>5534</v>
      </c>
      <c r="D20" s="1" t="s">
        <v>5535</v>
      </c>
      <c r="F20" s="1" t="s">
        <v>5538</v>
      </c>
      <c r="G20" s="1" t="s">
        <v>25</v>
      </c>
      <c r="H20" s="1" t="s">
        <v>5537</v>
      </c>
      <c r="I20" s="1" t="s">
        <v>5531</v>
      </c>
      <c r="J20" s="1" t="s">
        <v>5537</v>
      </c>
      <c r="K20" s="3">
        <v>0.76840000000000008</v>
      </c>
      <c r="L20" s="1" t="s">
        <v>29</v>
      </c>
      <c r="M20" s="4">
        <v>42469</v>
      </c>
    </row>
    <row r="21" spans="1:14">
      <c r="A21" s="7" t="s">
        <v>5539</v>
      </c>
      <c r="B21" s="7" t="s">
        <v>1517</v>
      </c>
      <c r="C21" s="7" t="s">
        <v>5540</v>
      </c>
      <c r="D21" s="7" t="s">
        <v>1517</v>
      </c>
      <c r="E21" s="7"/>
      <c r="F21" s="7" t="s">
        <v>5541</v>
      </c>
      <c r="G21" s="6" t="s">
        <v>25</v>
      </c>
      <c r="H21" s="7" t="s">
        <v>5539</v>
      </c>
      <c r="I21" s="6" t="s">
        <v>1579</v>
      </c>
      <c r="J21" s="7" t="s">
        <v>5539</v>
      </c>
      <c r="K21" s="23">
        <v>0.21</v>
      </c>
      <c r="L21" s="6" t="s">
        <v>29</v>
      </c>
      <c r="M21" s="24">
        <v>41197</v>
      </c>
      <c r="N21" s="23"/>
    </row>
    <row r="22" spans="1:14">
      <c r="A22" s="7" t="s">
        <v>5542</v>
      </c>
      <c r="B22" s="7" t="s">
        <v>5469</v>
      </c>
      <c r="C22" s="7" t="s">
        <v>5470</v>
      </c>
      <c r="D22" s="7" t="s">
        <v>2010</v>
      </c>
      <c r="E22" s="7" t="s">
        <v>5471</v>
      </c>
      <c r="F22" s="7" t="s">
        <v>5543</v>
      </c>
      <c r="G22" s="6" t="s">
        <v>5500</v>
      </c>
      <c r="H22" s="7" t="s">
        <v>5542</v>
      </c>
      <c r="I22" s="6" t="s">
        <v>1519</v>
      </c>
      <c r="J22" s="6" t="s">
        <v>5542</v>
      </c>
      <c r="K22" s="23">
        <v>1</v>
      </c>
      <c r="L22" s="6" t="s">
        <v>29</v>
      </c>
      <c r="M22" s="24">
        <v>42751</v>
      </c>
      <c r="N22" s="23"/>
    </row>
    <row r="23" spans="1:14">
      <c r="A23" s="1" t="s">
        <v>5544</v>
      </c>
      <c r="B23" s="1" t="s">
        <v>5545</v>
      </c>
      <c r="C23" s="1" t="s">
        <v>5544</v>
      </c>
      <c r="D23" s="1" t="s">
        <v>5545</v>
      </c>
      <c r="F23" s="1" t="s">
        <v>5546</v>
      </c>
      <c r="G23" s="1" t="s">
        <v>25</v>
      </c>
      <c r="H23" s="1" t="s">
        <v>5544</v>
      </c>
      <c r="I23" s="1" t="s">
        <v>3649</v>
      </c>
      <c r="J23" s="1" t="s">
        <v>5544</v>
      </c>
      <c r="K23" s="3">
        <v>0.8</v>
      </c>
      <c r="L23" s="1" t="s">
        <v>29</v>
      </c>
      <c r="M23" s="4">
        <v>42221</v>
      </c>
    </row>
    <row r="24" spans="1:14">
      <c r="A24" s="7" t="s">
        <v>5547</v>
      </c>
      <c r="B24" s="7" t="s">
        <v>2327</v>
      </c>
      <c r="C24" s="7" t="s">
        <v>5548</v>
      </c>
      <c r="D24" s="7" t="s">
        <v>2327</v>
      </c>
      <c r="E24" s="7" t="s">
        <v>5549</v>
      </c>
      <c r="F24" s="7" t="s">
        <v>5550</v>
      </c>
      <c r="G24" s="6" t="s">
        <v>25</v>
      </c>
      <c r="H24" s="7" t="s">
        <v>5547</v>
      </c>
      <c r="I24" s="6" t="s">
        <v>5551</v>
      </c>
      <c r="J24" s="7" t="s">
        <v>5547</v>
      </c>
      <c r="K24" s="23">
        <v>3.9</v>
      </c>
      <c r="L24" s="6" t="s">
        <v>29</v>
      </c>
      <c r="M24" s="24">
        <v>42108</v>
      </c>
      <c r="N24" s="23"/>
    </row>
    <row r="25" spans="1:14">
      <c r="A25" s="7" t="s">
        <v>5552</v>
      </c>
      <c r="B25" s="7" t="s">
        <v>2327</v>
      </c>
      <c r="C25" s="7" t="s">
        <v>5548</v>
      </c>
      <c r="D25" s="7" t="s">
        <v>2327</v>
      </c>
      <c r="E25" s="7" t="s">
        <v>5549</v>
      </c>
      <c r="F25" s="7" t="s">
        <v>5553</v>
      </c>
      <c r="G25" s="6" t="s">
        <v>25</v>
      </c>
      <c r="H25" s="7" t="s">
        <v>5552</v>
      </c>
      <c r="I25" s="6" t="s">
        <v>5551</v>
      </c>
      <c r="J25" s="7" t="s">
        <v>5552</v>
      </c>
      <c r="K25" s="23">
        <v>2.62</v>
      </c>
      <c r="L25" s="6" t="s">
        <v>29</v>
      </c>
      <c r="M25" s="24">
        <v>42469</v>
      </c>
      <c r="N25" s="23"/>
    </row>
    <row r="26" spans="1:14">
      <c r="A26" s="7" t="s">
        <v>5554</v>
      </c>
      <c r="B26" s="7" t="s">
        <v>5469</v>
      </c>
      <c r="C26" s="7" t="s">
        <v>5555</v>
      </c>
      <c r="D26" s="7" t="s">
        <v>2010</v>
      </c>
      <c r="E26" s="7" t="s">
        <v>5471</v>
      </c>
      <c r="F26" s="7" t="s">
        <v>5556</v>
      </c>
      <c r="G26" s="6" t="s">
        <v>25</v>
      </c>
      <c r="H26" s="7" t="s">
        <v>5554</v>
      </c>
      <c r="I26" s="6" t="s">
        <v>5551</v>
      </c>
      <c r="J26" s="7" t="s">
        <v>5554</v>
      </c>
      <c r="K26" s="23">
        <v>2.17</v>
      </c>
      <c r="L26" s="6" t="s">
        <v>29</v>
      </c>
      <c r="M26" s="24">
        <v>42593</v>
      </c>
      <c r="N26" s="23"/>
    </row>
    <row r="27" spans="1:14">
      <c r="A27" s="7" t="s">
        <v>5557</v>
      </c>
      <c r="B27" s="7" t="s">
        <v>1899</v>
      </c>
      <c r="C27" s="7" t="s">
        <v>5558</v>
      </c>
      <c r="D27" s="7" t="s">
        <v>1899</v>
      </c>
      <c r="E27" s="7"/>
      <c r="F27" s="7" t="s">
        <v>5559</v>
      </c>
      <c r="G27" s="7" t="s">
        <v>25</v>
      </c>
      <c r="H27" s="7" t="s">
        <v>5557</v>
      </c>
      <c r="I27" s="7" t="s">
        <v>5551</v>
      </c>
      <c r="J27" s="7" t="s">
        <v>5557</v>
      </c>
      <c r="K27" s="23">
        <v>1.56</v>
      </c>
      <c r="L27" s="25" t="s">
        <v>29</v>
      </c>
      <c r="M27" s="24">
        <v>40163</v>
      </c>
      <c r="N27" s="23"/>
    </row>
    <row r="28" spans="1:14">
      <c r="A28" s="7" t="s">
        <v>5560</v>
      </c>
      <c r="B28" s="7" t="s">
        <v>1899</v>
      </c>
      <c r="C28" s="7" t="s">
        <v>5558</v>
      </c>
      <c r="D28" s="7" t="s">
        <v>1899</v>
      </c>
      <c r="E28" s="7"/>
      <c r="F28" s="7" t="s">
        <v>5561</v>
      </c>
      <c r="G28" s="7" t="s">
        <v>25</v>
      </c>
      <c r="H28" s="7" t="s">
        <v>5560</v>
      </c>
      <c r="I28" s="7" t="s">
        <v>5551</v>
      </c>
      <c r="J28" s="7" t="s">
        <v>5560</v>
      </c>
      <c r="K28" s="23">
        <v>1.3</v>
      </c>
      <c r="L28" s="25" t="s">
        <v>29</v>
      </c>
      <c r="M28" s="24">
        <v>41173</v>
      </c>
      <c r="N28" s="23"/>
    </row>
    <row r="29" spans="1:14">
      <c r="A29" s="7" t="s">
        <v>5562</v>
      </c>
      <c r="B29" s="7" t="s">
        <v>1899</v>
      </c>
      <c r="C29" s="7" t="s">
        <v>5558</v>
      </c>
      <c r="D29" s="7" t="s">
        <v>1899</v>
      </c>
      <c r="E29" s="7"/>
      <c r="F29" s="7" t="s">
        <v>5563</v>
      </c>
      <c r="G29" s="6" t="s">
        <v>25</v>
      </c>
      <c r="H29" s="7" t="s">
        <v>5562</v>
      </c>
      <c r="I29" s="6" t="s">
        <v>5551</v>
      </c>
      <c r="J29" s="7" t="s">
        <v>5562</v>
      </c>
      <c r="K29" s="23">
        <v>2.9</v>
      </c>
      <c r="L29" s="6" t="s">
        <v>29</v>
      </c>
      <c r="M29" s="24">
        <v>41384</v>
      </c>
      <c r="N29" s="23"/>
    </row>
    <row r="30" spans="1:14">
      <c r="A30" s="7" t="s">
        <v>5564</v>
      </c>
      <c r="B30" s="7" t="s">
        <v>1899</v>
      </c>
      <c r="C30" s="7" t="s">
        <v>5565</v>
      </c>
      <c r="D30" s="7" t="s">
        <v>1899</v>
      </c>
      <c r="E30" s="7"/>
      <c r="F30" s="7" t="s">
        <v>5566</v>
      </c>
      <c r="G30" s="7" t="s">
        <v>25</v>
      </c>
      <c r="H30" s="7" t="s">
        <v>5567</v>
      </c>
      <c r="I30" s="7" t="s">
        <v>5551</v>
      </c>
      <c r="J30" s="7" t="s">
        <v>5567</v>
      </c>
      <c r="K30" s="23">
        <v>2.1</v>
      </c>
      <c r="L30" s="25" t="s">
        <v>29</v>
      </c>
      <c r="M30" s="24">
        <v>41384</v>
      </c>
      <c r="N30" s="23"/>
    </row>
    <row r="31" spans="1:14">
      <c r="A31" s="7" t="s">
        <v>5568</v>
      </c>
      <c r="B31" s="7" t="s">
        <v>1899</v>
      </c>
      <c r="C31" s="7" t="s">
        <v>5569</v>
      </c>
      <c r="D31" s="7" t="s">
        <v>1899</v>
      </c>
      <c r="E31" s="7"/>
      <c r="F31" s="7" t="s">
        <v>5570</v>
      </c>
      <c r="G31" s="7" t="s">
        <v>25</v>
      </c>
      <c r="H31" s="7" t="s">
        <v>5568</v>
      </c>
      <c r="I31" s="7" t="s">
        <v>5551</v>
      </c>
      <c r="J31" s="7" t="s">
        <v>5568</v>
      </c>
      <c r="K31" s="23">
        <v>2.1</v>
      </c>
      <c r="L31" s="25" t="s">
        <v>29</v>
      </c>
      <c r="M31" s="24">
        <v>41384</v>
      </c>
      <c r="N31" s="23"/>
    </row>
    <row r="32" spans="1:14">
      <c r="A32" s="7" t="s">
        <v>5571</v>
      </c>
      <c r="B32" s="7" t="s">
        <v>1899</v>
      </c>
      <c r="C32" s="7" t="s">
        <v>5569</v>
      </c>
      <c r="D32" s="7" t="s">
        <v>1899</v>
      </c>
      <c r="E32" s="7"/>
      <c r="F32" s="7" t="s">
        <v>5572</v>
      </c>
      <c r="G32" s="6" t="s">
        <v>25</v>
      </c>
      <c r="H32" s="7" t="s">
        <v>5571</v>
      </c>
      <c r="I32" s="6" t="s">
        <v>5551</v>
      </c>
      <c r="J32" s="7" t="s">
        <v>5571</v>
      </c>
      <c r="K32" s="23">
        <v>2.6</v>
      </c>
      <c r="L32" s="6" t="s">
        <v>29</v>
      </c>
      <c r="M32" s="24">
        <v>41384</v>
      </c>
      <c r="N32" s="23"/>
    </row>
    <row r="33" spans="1:14">
      <c r="A33" s="7" t="s">
        <v>5573</v>
      </c>
      <c r="B33" s="7" t="s">
        <v>1899</v>
      </c>
      <c r="C33" s="7" t="s">
        <v>5569</v>
      </c>
      <c r="D33" s="7" t="s">
        <v>1899</v>
      </c>
      <c r="E33" s="7"/>
      <c r="F33" s="7" t="s">
        <v>5574</v>
      </c>
      <c r="G33" s="7" t="s">
        <v>25</v>
      </c>
      <c r="H33" s="7" t="s">
        <v>5573</v>
      </c>
      <c r="I33" s="7" t="s">
        <v>5551</v>
      </c>
      <c r="J33" s="7" t="s">
        <v>5573</v>
      </c>
      <c r="K33" s="23">
        <v>2.5499999999999998</v>
      </c>
      <c r="L33" s="25" t="s">
        <v>29</v>
      </c>
      <c r="M33" s="24">
        <v>41384</v>
      </c>
      <c r="N33" s="23"/>
    </row>
    <row r="34" spans="1:14">
      <c r="A34" s="7" t="s">
        <v>5575</v>
      </c>
      <c r="B34" s="7" t="s">
        <v>5469</v>
      </c>
      <c r="C34" s="7" t="s">
        <v>5548</v>
      </c>
      <c r="D34" s="7" t="s">
        <v>2010</v>
      </c>
      <c r="E34" s="7" t="s">
        <v>5471</v>
      </c>
      <c r="F34" s="7" t="s">
        <v>5576</v>
      </c>
      <c r="G34" s="6" t="s">
        <v>25</v>
      </c>
      <c r="H34" s="7" t="s">
        <v>5575</v>
      </c>
      <c r="I34" s="6" t="s">
        <v>5551</v>
      </c>
      <c r="J34" s="7" t="s">
        <v>5575</v>
      </c>
      <c r="K34" s="23">
        <v>2.1</v>
      </c>
      <c r="L34" s="6" t="s">
        <v>29</v>
      </c>
      <c r="M34" s="24">
        <v>41384</v>
      </c>
      <c r="N34" s="23"/>
    </row>
    <row r="35" spans="1:14">
      <c r="A35" s="7" t="s">
        <v>5577</v>
      </c>
      <c r="B35" s="7" t="s">
        <v>2006</v>
      </c>
      <c r="C35" s="7" t="s">
        <v>5494</v>
      </c>
      <c r="D35" s="7" t="s">
        <v>2006</v>
      </c>
      <c r="E35" s="7"/>
      <c r="F35" s="7" t="s">
        <v>5578</v>
      </c>
      <c r="G35" s="7" t="s">
        <v>25</v>
      </c>
      <c r="H35" s="7" t="s">
        <v>5579</v>
      </c>
      <c r="I35" s="7" t="s">
        <v>5551</v>
      </c>
      <c r="J35" s="7" t="s">
        <v>5579</v>
      </c>
      <c r="K35" s="23">
        <v>2.1</v>
      </c>
      <c r="L35" s="25" t="s">
        <v>29</v>
      </c>
      <c r="M35" s="24">
        <v>41170</v>
      </c>
      <c r="N35" s="23"/>
    </row>
    <row r="36" spans="1:14">
      <c r="A36" s="7" t="s">
        <v>5555</v>
      </c>
      <c r="B36" s="7" t="s">
        <v>2006</v>
      </c>
      <c r="C36" s="7" t="s">
        <v>5555</v>
      </c>
      <c r="D36" s="7" t="s">
        <v>2006</v>
      </c>
      <c r="E36" s="7"/>
      <c r="F36" s="7" t="s">
        <v>5580</v>
      </c>
      <c r="G36" s="7" t="s">
        <v>25</v>
      </c>
      <c r="H36" s="7" t="s">
        <v>5581</v>
      </c>
      <c r="I36" s="7" t="s">
        <v>5551</v>
      </c>
      <c r="J36" s="7" t="s">
        <v>5581</v>
      </c>
      <c r="K36" s="23">
        <v>2.4</v>
      </c>
      <c r="L36" s="25" t="s">
        <v>29</v>
      </c>
      <c r="M36" s="24">
        <v>41606</v>
      </c>
      <c r="N36" s="23"/>
    </row>
    <row r="37" spans="1:14">
      <c r="A37" s="1" t="s">
        <v>5582</v>
      </c>
      <c r="B37" s="1" t="s">
        <v>2006</v>
      </c>
      <c r="C37" s="1" t="s">
        <v>5548</v>
      </c>
      <c r="D37" s="1" t="s">
        <v>2006</v>
      </c>
      <c r="F37" s="1" t="s">
        <v>5583</v>
      </c>
      <c r="G37" s="1" t="s">
        <v>25</v>
      </c>
      <c r="H37" s="1" t="s">
        <v>5582</v>
      </c>
      <c r="I37" s="1" t="s">
        <v>5551</v>
      </c>
      <c r="J37" s="1" t="s">
        <v>5582</v>
      </c>
      <c r="K37" s="3">
        <v>1.18</v>
      </c>
      <c r="L37" s="1" t="s">
        <v>29</v>
      </c>
      <c r="M37" s="4">
        <v>42213</v>
      </c>
    </row>
    <row r="38" spans="1:14">
      <c r="A38" s="7" t="s">
        <v>5584</v>
      </c>
      <c r="B38" s="7" t="s">
        <v>5469</v>
      </c>
      <c r="C38" s="7" t="s">
        <v>5555</v>
      </c>
      <c r="D38" s="7" t="s">
        <v>2010</v>
      </c>
      <c r="E38" s="7" t="s">
        <v>5471</v>
      </c>
      <c r="F38" s="7" t="s">
        <v>5585</v>
      </c>
      <c r="G38" s="6" t="s">
        <v>25</v>
      </c>
      <c r="H38" s="7" t="s">
        <v>5584</v>
      </c>
      <c r="I38" s="6" t="s">
        <v>5551</v>
      </c>
      <c r="J38" s="7" t="s">
        <v>5584</v>
      </c>
      <c r="K38" s="23">
        <v>1.3</v>
      </c>
      <c r="L38" s="6" t="s">
        <v>29</v>
      </c>
      <c r="M38" s="24">
        <v>42131</v>
      </c>
      <c r="N38" s="23"/>
    </row>
    <row r="39" spans="1:14">
      <c r="A39" s="7" t="s">
        <v>5586</v>
      </c>
      <c r="B39" s="7" t="s">
        <v>5469</v>
      </c>
      <c r="C39" s="7" t="s">
        <v>5555</v>
      </c>
      <c r="D39" s="7" t="s">
        <v>2010</v>
      </c>
      <c r="E39" s="7" t="s">
        <v>5471</v>
      </c>
      <c r="F39" s="7" t="s">
        <v>5587</v>
      </c>
      <c r="G39" s="6" t="s">
        <v>25</v>
      </c>
      <c r="H39" s="7" t="s">
        <v>5586</v>
      </c>
      <c r="I39" s="6" t="s">
        <v>5551</v>
      </c>
      <c r="J39" s="7" t="s">
        <v>5586</v>
      </c>
      <c r="K39" s="23">
        <v>2.2200000000000002</v>
      </c>
      <c r="L39" s="6" t="s">
        <v>29</v>
      </c>
      <c r="M39" s="24">
        <v>42593</v>
      </c>
      <c r="N39" s="23"/>
    </row>
    <row r="40" spans="1:14">
      <c r="A40" s="7" t="s">
        <v>5588</v>
      </c>
      <c r="B40" s="7" t="s">
        <v>2327</v>
      </c>
      <c r="C40" s="7" t="s">
        <v>5555</v>
      </c>
      <c r="D40" s="7" t="s">
        <v>2327</v>
      </c>
      <c r="E40" s="7"/>
      <c r="F40" s="7" t="s">
        <v>5589</v>
      </c>
      <c r="G40" s="6" t="s">
        <v>25</v>
      </c>
      <c r="H40" s="7" t="s">
        <v>5588</v>
      </c>
      <c r="I40" s="6" t="s">
        <v>5551</v>
      </c>
      <c r="J40" s="7" t="s">
        <v>5588</v>
      </c>
      <c r="K40" s="23">
        <v>2.5499999999999998</v>
      </c>
      <c r="L40" s="6" t="s">
        <v>29</v>
      </c>
      <c r="M40" s="24">
        <v>42174</v>
      </c>
      <c r="N40" s="23"/>
    </row>
    <row r="41" spans="1:14">
      <c r="A41" s="7" t="s">
        <v>5590</v>
      </c>
      <c r="B41" s="7" t="s">
        <v>5469</v>
      </c>
      <c r="C41" s="7" t="s">
        <v>5555</v>
      </c>
      <c r="D41" s="7" t="s">
        <v>2010</v>
      </c>
      <c r="E41" s="7" t="s">
        <v>5471</v>
      </c>
      <c r="F41" s="7" t="s">
        <v>5591</v>
      </c>
      <c r="G41" s="6" t="s">
        <v>25</v>
      </c>
      <c r="H41" s="7" t="s">
        <v>5590</v>
      </c>
      <c r="I41" s="6" t="s">
        <v>5551</v>
      </c>
      <c r="J41" s="7" t="s">
        <v>5590</v>
      </c>
      <c r="K41" s="23">
        <v>2.2000000000000002</v>
      </c>
      <c r="L41" s="6" t="s">
        <v>29</v>
      </c>
      <c r="M41" s="24">
        <v>42401</v>
      </c>
      <c r="N41" s="23"/>
    </row>
    <row r="42" spans="1:14">
      <c r="A42" s="7" t="s">
        <v>5592</v>
      </c>
      <c r="B42" s="7" t="s">
        <v>2327</v>
      </c>
      <c r="C42" s="7" t="s">
        <v>5555</v>
      </c>
      <c r="D42" s="7" t="s">
        <v>2327</v>
      </c>
      <c r="E42" s="7" t="s">
        <v>5549</v>
      </c>
      <c r="F42" s="7" t="s">
        <v>5593</v>
      </c>
      <c r="G42" s="6" t="s">
        <v>25</v>
      </c>
      <c r="H42" s="7" t="s">
        <v>5592</v>
      </c>
      <c r="I42" s="6" t="s">
        <v>5551</v>
      </c>
      <c r="J42" s="7" t="s">
        <v>5592</v>
      </c>
      <c r="K42" s="23">
        <v>10.050000000000001</v>
      </c>
      <c r="L42" s="6" t="s">
        <v>29</v>
      </c>
      <c r="M42" s="24">
        <v>42870</v>
      </c>
      <c r="N42" s="23"/>
    </row>
    <row r="43" spans="1:14">
      <c r="A43" s="7" t="s">
        <v>5594</v>
      </c>
      <c r="B43" s="7" t="s">
        <v>5595</v>
      </c>
      <c r="C43" s="7" t="s">
        <v>5594</v>
      </c>
      <c r="D43" s="7" t="s">
        <v>5595</v>
      </c>
      <c r="E43" s="7"/>
      <c r="F43" s="7" t="s">
        <v>5596</v>
      </c>
      <c r="G43" s="6" t="s">
        <v>25</v>
      </c>
      <c r="H43" s="7" t="s">
        <v>5594</v>
      </c>
      <c r="I43" s="6" t="s">
        <v>5551</v>
      </c>
      <c r="J43" s="7" t="s">
        <v>5594</v>
      </c>
      <c r="K43" s="23">
        <v>0.75</v>
      </c>
      <c r="L43" s="6" t="s">
        <v>29</v>
      </c>
      <c r="M43" s="24">
        <v>41636</v>
      </c>
      <c r="N43" s="23"/>
    </row>
    <row r="44" spans="1:14">
      <c r="A44" s="7" t="s">
        <v>5597</v>
      </c>
      <c r="B44" s="7" t="s">
        <v>1517</v>
      </c>
      <c r="C44" s="7" t="s">
        <v>5474</v>
      </c>
      <c r="D44" s="7" t="s">
        <v>1517</v>
      </c>
      <c r="E44" s="7"/>
      <c r="F44" s="7" t="s">
        <v>5598</v>
      </c>
      <c r="G44" s="6" t="s">
        <v>25</v>
      </c>
      <c r="H44" s="7" t="s">
        <v>5597</v>
      </c>
      <c r="I44" s="6" t="s">
        <v>5551</v>
      </c>
      <c r="J44" s="7" t="s">
        <v>5597</v>
      </c>
      <c r="K44" s="23">
        <v>0.42</v>
      </c>
      <c r="L44" s="6" t="s">
        <v>29</v>
      </c>
      <c r="M44" s="24">
        <v>41625</v>
      </c>
      <c r="N44" s="23"/>
    </row>
    <row r="45" spans="1:14">
      <c r="A45" s="7" t="s">
        <v>5599</v>
      </c>
      <c r="B45" s="7" t="s">
        <v>1517</v>
      </c>
      <c r="C45" s="7" t="s">
        <v>5540</v>
      </c>
      <c r="D45" s="7" t="s">
        <v>1517</v>
      </c>
      <c r="E45" s="7"/>
      <c r="F45" s="7" t="s">
        <v>5600</v>
      </c>
      <c r="G45" s="6" t="s">
        <v>25</v>
      </c>
      <c r="H45" s="7" t="s">
        <v>5599</v>
      </c>
      <c r="I45" s="6" t="s">
        <v>5551</v>
      </c>
      <c r="J45" s="7" t="s">
        <v>5599</v>
      </c>
      <c r="K45" s="23">
        <v>0.42</v>
      </c>
      <c r="L45" s="6" t="s">
        <v>29</v>
      </c>
      <c r="M45" s="24">
        <v>41315</v>
      </c>
      <c r="N45" s="23"/>
    </row>
    <row r="46" spans="1:14">
      <c r="A46" s="7" t="s">
        <v>5601</v>
      </c>
      <c r="B46" s="7" t="s">
        <v>1517</v>
      </c>
      <c r="C46" s="7" t="s">
        <v>5474</v>
      </c>
      <c r="D46" s="7" t="s">
        <v>1517</v>
      </c>
      <c r="E46" s="7"/>
      <c r="F46" s="7" t="s">
        <v>5602</v>
      </c>
      <c r="G46" s="6" t="s">
        <v>25</v>
      </c>
      <c r="H46" s="7" t="s">
        <v>5601</v>
      </c>
      <c r="I46" s="6" t="s">
        <v>5551</v>
      </c>
      <c r="J46" s="7" t="s">
        <v>5601</v>
      </c>
      <c r="K46" s="23">
        <v>0.34</v>
      </c>
      <c r="L46" s="6" t="s">
        <v>29</v>
      </c>
      <c r="M46" s="24">
        <v>41315</v>
      </c>
      <c r="N46" s="23"/>
    </row>
    <row r="47" spans="1:14">
      <c r="A47" s="7" t="s">
        <v>5603</v>
      </c>
      <c r="B47" s="7" t="s">
        <v>2006</v>
      </c>
      <c r="C47" s="7" t="s">
        <v>5604</v>
      </c>
      <c r="D47" s="7" t="s">
        <v>2006</v>
      </c>
      <c r="E47" s="7"/>
      <c r="F47" s="7" t="s">
        <v>5605</v>
      </c>
      <c r="G47" s="6" t="s">
        <v>25</v>
      </c>
      <c r="H47" s="7" t="s">
        <v>5606</v>
      </c>
      <c r="I47" s="6" t="s">
        <v>5551</v>
      </c>
      <c r="J47" s="7" t="s">
        <v>5606</v>
      </c>
      <c r="K47" s="23">
        <v>2.7</v>
      </c>
      <c r="L47" s="6" t="s">
        <v>29</v>
      </c>
      <c r="M47" s="24">
        <v>41169</v>
      </c>
      <c r="N47" s="23"/>
    </row>
    <row r="48" spans="1:14">
      <c r="A48" s="7" t="s">
        <v>5607</v>
      </c>
      <c r="B48" s="7" t="s">
        <v>1517</v>
      </c>
      <c r="C48" s="7" t="s">
        <v>5608</v>
      </c>
      <c r="D48" s="7" t="s">
        <v>1517</v>
      </c>
      <c r="E48" s="7"/>
      <c r="F48" s="7" t="s">
        <v>5609</v>
      </c>
      <c r="G48" s="7" t="s">
        <v>25</v>
      </c>
      <c r="H48" s="7" t="s">
        <v>5607</v>
      </c>
      <c r="I48" s="7" t="s">
        <v>3649</v>
      </c>
      <c r="J48" s="7" t="s">
        <v>5607</v>
      </c>
      <c r="K48" s="23">
        <v>0.44900000000000001</v>
      </c>
      <c r="L48" s="25" t="s">
        <v>29</v>
      </c>
      <c r="M48" s="24">
        <v>41526</v>
      </c>
      <c r="N48" s="23"/>
    </row>
    <row r="49" spans="1:14">
      <c r="A49" s="7" t="s">
        <v>5610</v>
      </c>
      <c r="B49" s="7" t="s">
        <v>1517</v>
      </c>
      <c r="C49" s="6" t="s">
        <v>5506</v>
      </c>
      <c r="D49" s="7" t="s">
        <v>1517</v>
      </c>
      <c r="E49" s="7"/>
      <c r="F49" s="7" t="s">
        <v>5611</v>
      </c>
      <c r="G49" s="7" t="s">
        <v>25</v>
      </c>
      <c r="H49" s="7" t="s">
        <v>5612</v>
      </c>
      <c r="I49" s="7" t="s">
        <v>1579</v>
      </c>
      <c r="J49" s="7" t="s">
        <v>5612</v>
      </c>
      <c r="K49" s="23">
        <v>0.06</v>
      </c>
      <c r="L49" s="25" t="s">
        <v>29</v>
      </c>
      <c r="M49" s="24">
        <v>42838</v>
      </c>
      <c r="N49" s="23"/>
    </row>
    <row r="50" spans="1:14">
      <c r="A50" s="7" t="s">
        <v>5613</v>
      </c>
      <c r="B50" s="7" t="s">
        <v>5614</v>
      </c>
      <c r="C50" s="7" t="s">
        <v>5613</v>
      </c>
      <c r="D50" s="7" t="s">
        <v>5614</v>
      </c>
      <c r="E50" s="7"/>
      <c r="F50" s="7" t="s">
        <v>5615</v>
      </c>
      <c r="G50" s="6" t="s">
        <v>102</v>
      </c>
      <c r="H50" s="7" t="s">
        <v>5616</v>
      </c>
      <c r="I50" s="6" t="s">
        <v>1579</v>
      </c>
      <c r="J50" s="7" t="s">
        <v>5613</v>
      </c>
      <c r="K50" s="23">
        <v>2.12</v>
      </c>
      <c r="L50" s="6" t="s">
        <v>29</v>
      </c>
      <c r="M50" s="24">
        <v>41216</v>
      </c>
      <c r="N50" s="23"/>
    </row>
    <row r="51" spans="1:14">
      <c r="A51" s="7" t="s">
        <v>5617</v>
      </c>
      <c r="B51" s="7" t="s">
        <v>5618</v>
      </c>
      <c r="C51" s="7" t="s">
        <v>5617</v>
      </c>
      <c r="D51" s="7" t="s">
        <v>5618</v>
      </c>
      <c r="E51" s="7"/>
      <c r="F51" s="7" t="s">
        <v>5619</v>
      </c>
      <c r="G51" s="6" t="s">
        <v>102</v>
      </c>
      <c r="H51" s="7" t="s">
        <v>5620</v>
      </c>
      <c r="I51" s="6" t="s">
        <v>1485</v>
      </c>
      <c r="J51" s="7" t="s">
        <v>5621</v>
      </c>
      <c r="K51" s="23">
        <v>9.99</v>
      </c>
      <c r="L51" s="6" t="s">
        <v>29</v>
      </c>
      <c r="M51" s="24">
        <v>41165</v>
      </c>
      <c r="N51" s="23"/>
    </row>
    <row r="52" spans="1:14">
      <c r="A52" s="7" t="s">
        <v>5622</v>
      </c>
      <c r="B52" s="7" t="s">
        <v>5469</v>
      </c>
      <c r="C52" s="7" t="s">
        <v>5470</v>
      </c>
      <c r="D52" s="7" t="s">
        <v>2010</v>
      </c>
      <c r="E52" s="7" t="s">
        <v>5471</v>
      </c>
      <c r="F52" s="7" t="s">
        <v>5623</v>
      </c>
      <c r="G52" s="6" t="s">
        <v>102</v>
      </c>
      <c r="H52" s="7" t="s">
        <v>5624</v>
      </c>
      <c r="I52" s="6" t="s">
        <v>3649</v>
      </c>
      <c r="J52" s="7" t="s">
        <v>5622</v>
      </c>
      <c r="K52" s="23">
        <v>2.0699999999999998</v>
      </c>
      <c r="L52" s="6" t="s">
        <v>29</v>
      </c>
      <c r="M52" s="24">
        <v>41191</v>
      </c>
      <c r="N52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90" zoomScaleNormal="90" workbookViewId="0"/>
  </sheetViews>
  <sheetFormatPr defaultColWidth="11.5703125" defaultRowHeight="12.75"/>
  <cols>
    <col min="2" max="2" width="16.42578125" customWidth="1"/>
  </cols>
  <sheetData>
    <row r="1" spans="1:15">
      <c r="A1" s="2" t="s">
        <v>1</v>
      </c>
      <c r="B1" s="2" t="s">
        <v>2</v>
      </c>
      <c r="C1" s="1" t="s">
        <v>5</v>
      </c>
      <c r="D1" s="2" t="s">
        <v>435</v>
      </c>
      <c r="E1" s="2" t="s">
        <v>5625</v>
      </c>
      <c r="F1" s="2" t="s">
        <v>5626</v>
      </c>
      <c r="G1" s="2" t="s">
        <v>5627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</row>
    <row r="2" spans="1:15">
      <c r="A2" s="1" t="s">
        <v>5628</v>
      </c>
      <c r="B2" s="1" t="s">
        <v>5628</v>
      </c>
      <c r="C2" s="1" t="s">
        <v>5629</v>
      </c>
      <c r="D2" s="1"/>
      <c r="E2" s="1"/>
      <c r="F2" s="1" t="s">
        <v>5630</v>
      </c>
      <c r="G2" s="10" t="s">
        <v>5631</v>
      </c>
      <c r="H2" s="2" t="s">
        <v>5632</v>
      </c>
      <c r="I2" s="2" t="s">
        <v>102</v>
      </c>
      <c r="J2" s="2" t="s">
        <v>5633</v>
      </c>
      <c r="K2" s="2" t="s">
        <v>5634</v>
      </c>
      <c r="L2" s="2" t="s">
        <v>5635</v>
      </c>
      <c r="M2" s="3">
        <v>7.07</v>
      </c>
      <c r="N2" s="1" t="s">
        <v>29</v>
      </c>
      <c r="O2" s="12">
        <v>40589</v>
      </c>
    </row>
    <row r="3" spans="1:15">
      <c r="A3" s="1" t="s">
        <v>5636</v>
      </c>
      <c r="B3" s="1" t="s">
        <v>5636</v>
      </c>
      <c r="C3" s="1" t="s">
        <v>5637</v>
      </c>
      <c r="D3" s="1"/>
      <c r="E3" s="1"/>
      <c r="F3" s="1" t="s">
        <v>5630</v>
      </c>
      <c r="G3" s="10" t="s">
        <v>5638</v>
      </c>
      <c r="H3" s="2" t="s">
        <v>5639</v>
      </c>
      <c r="I3" s="2" t="s">
        <v>102</v>
      </c>
      <c r="J3" s="2" t="s">
        <v>5640</v>
      </c>
      <c r="K3" s="2" t="s">
        <v>5634</v>
      </c>
      <c r="L3" s="2" t="s">
        <v>5641</v>
      </c>
      <c r="M3" s="3">
        <v>8.9700000000000006</v>
      </c>
      <c r="N3" s="1" t="s">
        <v>29</v>
      </c>
      <c r="O3" s="12">
        <v>40588</v>
      </c>
    </row>
    <row r="4" spans="1:15">
      <c r="A4" s="2" t="s">
        <v>5642</v>
      </c>
      <c r="B4" s="2" t="s">
        <v>5643</v>
      </c>
      <c r="C4" s="2" t="s">
        <v>5644</v>
      </c>
      <c r="D4" s="2"/>
      <c r="E4" s="2"/>
      <c r="F4" s="2"/>
      <c r="G4" s="2"/>
      <c r="H4" s="2" t="s">
        <v>5645</v>
      </c>
      <c r="I4" s="2" t="s">
        <v>5646</v>
      </c>
      <c r="J4" s="2" t="s">
        <v>5647</v>
      </c>
      <c r="K4" s="2" t="s">
        <v>5648</v>
      </c>
      <c r="L4" s="2" t="s">
        <v>5642</v>
      </c>
      <c r="M4" s="3">
        <v>4.28</v>
      </c>
      <c r="N4" s="5" t="s">
        <v>29</v>
      </c>
      <c r="O4" s="12">
        <v>41056</v>
      </c>
    </row>
    <row r="5" spans="1:15">
      <c r="A5" s="2" t="s">
        <v>5649</v>
      </c>
      <c r="B5" s="2" t="s">
        <v>5649</v>
      </c>
      <c r="C5" s="2" t="s">
        <v>5650</v>
      </c>
      <c r="D5" s="2"/>
      <c r="E5" s="2"/>
      <c r="F5" s="2" t="s">
        <v>5630</v>
      </c>
      <c r="G5" s="9" t="s">
        <v>5651</v>
      </c>
      <c r="H5" s="2" t="s">
        <v>5645</v>
      </c>
      <c r="I5" s="2" t="s">
        <v>5646</v>
      </c>
      <c r="J5" s="2" t="s">
        <v>5652</v>
      </c>
      <c r="K5" s="2" t="s">
        <v>5648</v>
      </c>
      <c r="L5" s="2" t="s">
        <v>5649</v>
      </c>
      <c r="M5" s="3">
        <v>14.4</v>
      </c>
      <c r="N5" s="5" t="s">
        <v>29</v>
      </c>
      <c r="O5" s="12">
        <v>41074</v>
      </c>
    </row>
    <row r="6" spans="1:15">
      <c r="A6" s="2" t="s">
        <v>5653</v>
      </c>
      <c r="B6" s="2" t="s">
        <v>5643</v>
      </c>
      <c r="C6" s="2" t="s">
        <v>5654</v>
      </c>
      <c r="D6" s="2"/>
      <c r="E6" s="2"/>
      <c r="F6" s="2"/>
      <c r="G6" s="2"/>
      <c r="H6" s="2" t="s">
        <v>5655</v>
      </c>
      <c r="I6" s="2" t="s">
        <v>5646</v>
      </c>
      <c r="J6" s="2" t="s">
        <v>5656</v>
      </c>
      <c r="K6" s="2" t="s">
        <v>5648</v>
      </c>
      <c r="L6" s="2" t="s">
        <v>5653</v>
      </c>
      <c r="M6" s="3">
        <v>3.25</v>
      </c>
      <c r="N6" s="5" t="s">
        <v>29</v>
      </c>
      <c r="O6" s="12">
        <v>41055</v>
      </c>
    </row>
    <row r="7" spans="1:15">
      <c r="A7" s="2" t="s">
        <v>5657</v>
      </c>
      <c r="B7" s="2" t="s">
        <v>5658</v>
      </c>
      <c r="C7" s="2" t="s">
        <v>5658</v>
      </c>
      <c r="D7" s="2"/>
      <c r="E7" s="2" t="s">
        <v>5659</v>
      </c>
      <c r="F7" s="2"/>
      <c r="G7" s="2"/>
      <c r="H7" s="2" t="s">
        <v>5660</v>
      </c>
      <c r="I7" s="1"/>
      <c r="J7" s="1"/>
      <c r="K7" s="1"/>
      <c r="L7" s="1"/>
      <c r="M7" s="1"/>
      <c r="N7" s="5" t="s">
        <v>29</v>
      </c>
      <c r="O7" s="4"/>
    </row>
    <row r="8" spans="1:15">
      <c r="A8" s="2" t="s">
        <v>5661</v>
      </c>
      <c r="B8" s="2" t="s">
        <v>5658</v>
      </c>
      <c r="C8" s="2" t="s">
        <v>5658</v>
      </c>
      <c r="D8" s="2"/>
      <c r="E8" s="2" t="s">
        <v>5662</v>
      </c>
      <c r="F8" s="2"/>
      <c r="G8" s="2"/>
      <c r="H8" s="2" t="s">
        <v>5663</v>
      </c>
      <c r="I8" s="1"/>
      <c r="J8" s="1"/>
      <c r="K8" s="1"/>
      <c r="L8" s="1"/>
      <c r="M8" s="1"/>
      <c r="N8" s="5" t="s">
        <v>29</v>
      </c>
      <c r="O8" s="4"/>
    </row>
    <row r="9" spans="1:15">
      <c r="A9" s="2" t="s">
        <v>5664</v>
      </c>
      <c r="B9" s="2" t="s">
        <v>5664</v>
      </c>
      <c r="C9" s="2" t="s">
        <v>5665</v>
      </c>
      <c r="D9" s="2"/>
      <c r="E9" s="2"/>
      <c r="F9" s="2"/>
      <c r="G9" s="2"/>
      <c r="H9" s="2" t="s">
        <v>5666</v>
      </c>
      <c r="I9" s="2" t="s">
        <v>5667</v>
      </c>
      <c r="J9" s="2" t="s">
        <v>5664</v>
      </c>
      <c r="K9" s="2" t="s">
        <v>5668</v>
      </c>
      <c r="L9" s="2" t="s">
        <v>5664</v>
      </c>
      <c r="M9" s="3">
        <v>4.05</v>
      </c>
      <c r="N9" s="5" t="s">
        <v>29</v>
      </c>
      <c r="O9" s="4"/>
    </row>
    <row r="10" spans="1:15">
      <c r="A10" s="2" t="s">
        <v>5669</v>
      </c>
      <c r="B10" s="2" t="s">
        <v>5669</v>
      </c>
      <c r="C10" s="2" t="s">
        <v>5670</v>
      </c>
      <c r="D10" s="2"/>
      <c r="E10" s="2"/>
      <c r="F10" s="2"/>
      <c r="G10" s="2"/>
      <c r="H10" s="2" t="s">
        <v>5671</v>
      </c>
      <c r="I10" s="1"/>
      <c r="J10" s="1"/>
      <c r="K10" s="1"/>
      <c r="L10" s="1"/>
      <c r="M10" s="1"/>
      <c r="N10" s="1"/>
      <c r="O10" s="4"/>
    </row>
    <row r="11" spans="1:15">
      <c r="A11" s="2" t="s">
        <v>5672</v>
      </c>
      <c r="B11" s="2" t="s">
        <v>5672</v>
      </c>
      <c r="C11" s="2" t="s">
        <v>5673</v>
      </c>
      <c r="D11" s="2"/>
      <c r="E11" s="2"/>
      <c r="F11" s="2"/>
      <c r="G11" s="2"/>
      <c r="H11" s="2" t="s">
        <v>5674</v>
      </c>
      <c r="I11" s="1"/>
      <c r="J11" s="1"/>
      <c r="K11" s="1"/>
      <c r="L11" s="1"/>
      <c r="M11" s="1"/>
      <c r="N11" s="1"/>
      <c r="O11" s="4"/>
    </row>
    <row r="12" spans="1:15">
      <c r="A12" s="2" t="s">
        <v>5675</v>
      </c>
      <c r="B12" s="2" t="s">
        <v>5675</v>
      </c>
      <c r="C12" s="2" t="s">
        <v>5665</v>
      </c>
      <c r="D12" s="2"/>
      <c r="E12" s="2"/>
      <c r="F12" s="2"/>
      <c r="G12" s="2"/>
      <c r="H12" s="2" t="s">
        <v>5676</v>
      </c>
      <c r="I12" s="1"/>
      <c r="J12" s="1"/>
      <c r="K12" s="1"/>
      <c r="L12" s="1"/>
      <c r="M12" s="1"/>
      <c r="N12" s="1"/>
      <c r="O12" s="4"/>
    </row>
    <row r="13" spans="1:15">
      <c r="A13" s="2" t="s">
        <v>5677</v>
      </c>
      <c r="B13" s="2" t="s">
        <v>5677</v>
      </c>
      <c r="C13" s="2" t="s">
        <v>5678</v>
      </c>
      <c r="D13" s="2"/>
      <c r="E13" s="2"/>
      <c r="F13" s="2"/>
      <c r="G13" s="2"/>
      <c r="H13" s="2" t="s">
        <v>5679</v>
      </c>
      <c r="I13" s="2" t="s">
        <v>25</v>
      </c>
      <c r="J13" s="2" t="s">
        <v>5680</v>
      </c>
      <c r="K13" s="2" t="s">
        <v>1736</v>
      </c>
      <c r="L13" s="2" t="s">
        <v>5681</v>
      </c>
      <c r="M13" s="3">
        <v>2.08</v>
      </c>
      <c r="N13" s="5" t="s">
        <v>29</v>
      </c>
      <c r="O13" s="12">
        <v>41054</v>
      </c>
    </row>
    <row r="14" spans="1:15">
      <c r="A14" s="2" t="s">
        <v>5682</v>
      </c>
      <c r="B14" s="2" t="s">
        <v>5682</v>
      </c>
      <c r="C14" s="2" t="s">
        <v>5683</v>
      </c>
      <c r="D14" s="2"/>
      <c r="E14" s="2"/>
      <c r="F14" s="2"/>
      <c r="G14" s="2"/>
      <c r="H14" s="2" t="s">
        <v>5684</v>
      </c>
      <c r="I14" s="1"/>
      <c r="J14" s="1"/>
      <c r="K14" s="1"/>
      <c r="L14" s="1"/>
      <c r="M14" s="1"/>
      <c r="N14" s="1"/>
      <c r="O14" s="4"/>
    </row>
    <row r="15" spans="1:15">
      <c r="A15" s="2" t="s">
        <v>5685</v>
      </c>
      <c r="B15" s="2" t="s">
        <v>5685</v>
      </c>
      <c r="C15" s="2" t="s">
        <v>5686</v>
      </c>
      <c r="D15" s="2"/>
      <c r="E15" s="2"/>
      <c r="F15" s="2"/>
      <c r="G15" s="2"/>
      <c r="H15" s="2" t="s">
        <v>5687</v>
      </c>
      <c r="I15" s="1"/>
      <c r="J15" s="1"/>
      <c r="K15" s="1"/>
      <c r="L15" s="1"/>
      <c r="M15" s="1"/>
      <c r="N15" s="1"/>
      <c r="O15" s="4"/>
    </row>
    <row r="16" spans="1:15">
      <c r="A16" s="2" t="s">
        <v>5688</v>
      </c>
      <c r="B16" s="2" t="s">
        <v>5688</v>
      </c>
      <c r="C16" s="2" t="s">
        <v>5689</v>
      </c>
      <c r="D16" s="2"/>
      <c r="E16" s="2"/>
      <c r="F16" s="2"/>
      <c r="G16" s="2"/>
      <c r="H16" s="2" t="s">
        <v>5690</v>
      </c>
      <c r="I16" s="1"/>
      <c r="J16" s="1"/>
      <c r="K16" s="1"/>
      <c r="L16" s="1"/>
      <c r="M16" s="1"/>
      <c r="N16" s="1"/>
      <c r="O16" s="4"/>
    </row>
    <row r="17" spans="1:15">
      <c r="A17" s="2" t="s">
        <v>5691</v>
      </c>
      <c r="B17" s="2" t="s">
        <v>5691</v>
      </c>
      <c r="C17" s="2" t="s">
        <v>5665</v>
      </c>
      <c r="D17" s="2"/>
      <c r="E17" s="2"/>
      <c r="F17" s="2"/>
      <c r="G17" s="2"/>
      <c r="H17" s="2" t="s">
        <v>5692</v>
      </c>
      <c r="I17" s="1"/>
      <c r="J17" s="1"/>
      <c r="K17" s="1"/>
      <c r="L17" s="1"/>
      <c r="M17" s="1"/>
      <c r="N17" s="1"/>
      <c r="O17" s="4"/>
    </row>
    <row r="18" spans="1:15">
      <c r="A18" s="2" t="s">
        <v>5693</v>
      </c>
      <c r="B18" s="2" t="s">
        <v>5693</v>
      </c>
      <c r="C18" s="2" t="s">
        <v>5683</v>
      </c>
      <c r="D18" s="2"/>
      <c r="E18" s="2"/>
      <c r="F18" s="2"/>
      <c r="G18" s="2"/>
      <c r="H18" s="2" t="s">
        <v>5694</v>
      </c>
      <c r="I18" s="1"/>
      <c r="J18" s="1"/>
      <c r="K18" s="1"/>
      <c r="L18" s="1"/>
      <c r="M18" s="1"/>
      <c r="N18" s="1"/>
      <c r="O18" s="4"/>
    </row>
    <row r="19" spans="1:15">
      <c r="A19" s="2" t="s">
        <v>5695</v>
      </c>
      <c r="B19" s="2" t="s">
        <v>5695</v>
      </c>
      <c r="C19" s="2" t="s">
        <v>5629</v>
      </c>
      <c r="D19" s="2"/>
      <c r="E19" s="2"/>
      <c r="F19" s="2"/>
      <c r="G19" s="2"/>
      <c r="H19" s="2" t="s">
        <v>5696</v>
      </c>
      <c r="I19" s="1"/>
      <c r="J19" s="1"/>
      <c r="K19" s="1"/>
      <c r="L19" s="1"/>
      <c r="M19" s="1"/>
      <c r="N19" s="1"/>
      <c r="O19" s="4"/>
    </row>
    <row r="20" spans="1:15">
      <c r="A20" s="2" t="s">
        <v>5697</v>
      </c>
      <c r="B20" s="2" t="s">
        <v>5697</v>
      </c>
      <c r="C20" s="2" t="s">
        <v>5686</v>
      </c>
      <c r="D20" s="2"/>
      <c r="E20" s="2"/>
      <c r="F20" s="2"/>
      <c r="G20" s="2"/>
      <c r="H20" s="2" t="s">
        <v>5698</v>
      </c>
      <c r="I20" s="1"/>
      <c r="J20" s="1"/>
      <c r="K20" s="1"/>
      <c r="L20" s="1"/>
      <c r="M20" s="1"/>
      <c r="N20" s="1"/>
      <c r="O20" s="4"/>
    </row>
    <row r="21" spans="1:15">
      <c r="A21" s="2" t="s">
        <v>5699</v>
      </c>
      <c r="B21" s="2" t="s">
        <v>5699</v>
      </c>
      <c r="C21" s="2" t="s">
        <v>5700</v>
      </c>
      <c r="D21" s="2"/>
      <c r="E21" s="2"/>
      <c r="F21" s="2"/>
      <c r="G21" s="2"/>
      <c r="H21" s="2" t="s">
        <v>5701</v>
      </c>
      <c r="I21" s="1"/>
      <c r="J21" s="1"/>
      <c r="K21" s="1"/>
      <c r="L21" s="1"/>
      <c r="M21" s="1"/>
      <c r="N21" s="1"/>
      <c r="O21" s="4"/>
    </row>
    <row r="22" spans="1:15">
      <c r="A22" s="2" t="s">
        <v>5702</v>
      </c>
      <c r="B22" s="2" t="s">
        <v>5702</v>
      </c>
      <c r="C22" s="2" t="s">
        <v>5689</v>
      </c>
      <c r="D22" s="2"/>
      <c r="E22" s="2"/>
      <c r="F22" s="2" t="s">
        <v>5630</v>
      </c>
      <c r="G22" s="9" t="s">
        <v>5703</v>
      </c>
      <c r="H22" s="2" t="s">
        <v>5704</v>
      </c>
      <c r="I22" s="2" t="s">
        <v>25</v>
      </c>
      <c r="J22" s="2" t="s">
        <v>5705</v>
      </c>
      <c r="K22" s="2" t="s">
        <v>5668</v>
      </c>
      <c r="L22" s="2" t="s">
        <v>5706</v>
      </c>
      <c r="M22" s="3">
        <f>3.86</f>
        <v>3.86</v>
      </c>
      <c r="N22" s="5" t="s">
        <v>29</v>
      </c>
      <c r="O22" s="12">
        <v>41054</v>
      </c>
    </row>
    <row r="23" spans="1:15">
      <c r="A23" s="2" t="s">
        <v>5707</v>
      </c>
      <c r="B23" s="2" t="s">
        <v>5707</v>
      </c>
      <c r="C23" s="2" t="s">
        <v>5689</v>
      </c>
      <c r="D23" s="2"/>
      <c r="E23" s="2"/>
      <c r="F23" s="2" t="s">
        <v>5630</v>
      </c>
      <c r="G23" s="9" t="s">
        <v>5703</v>
      </c>
      <c r="H23" s="2" t="s">
        <v>5708</v>
      </c>
      <c r="I23" s="2" t="s">
        <v>25</v>
      </c>
      <c r="J23" s="2" t="s">
        <v>5705</v>
      </c>
      <c r="K23" s="2" t="s">
        <v>5668</v>
      </c>
      <c r="L23" s="2" t="s">
        <v>5706</v>
      </c>
      <c r="M23" s="3">
        <v>3.86</v>
      </c>
      <c r="N23" s="5" t="s">
        <v>29</v>
      </c>
      <c r="O23" s="12">
        <v>41054</v>
      </c>
    </row>
    <row r="24" spans="1:15">
      <c r="A24" s="2" t="s">
        <v>5709</v>
      </c>
      <c r="B24" s="2" t="s">
        <v>5709</v>
      </c>
      <c r="C24" s="2" t="s">
        <v>5665</v>
      </c>
      <c r="D24" s="2"/>
      <c r="E24" s="2"/>
      <c r="F24" s="2" t="s">
        <v>5630</v>
      </c>
      <c r="G24" s="9" t="s">
        <v>5703</v>
      </c>
      <c r="H24" s="2" t="s">
        <v>5710</v>
      </c>
      <c r="I24" s="2" t="s">
        <v>25</v>
      </c>
      <c r="J24" s="2" t="s">
        <v>5705</v>
      </c>
      <c r="K24" s="2" t="s">
        <v>5668</v>
      </c>
      <c r="L24" s="2" t="s">
        <v>5706</v>
      </c>
      <c r="M24" s="3">
        <f>3.86</f>
        <v>3.86</v>
      </c>
      <c r="N24" s="5" t="s">
        <v>29</v>
      </c>
      <c r="O24" s="12">
        <v>41054</v>
      </c>
    </row>
    <row r="25" spans="1:15">
      <c r="A25" s="2" t="s">
        <v>5711</v>
      </c>
      <c r="B25" s="2" t="s">
        <v>5711</v>
      </c>
      <c r="C25" s="2" t="s">
        <v>5665</v>
      </c>
      <c r="D25" s="2"/>
      <c r="E25" s="2"/>
      <c r="F25" s="2" t="s">
        <v>5630</v>
      </c>
      <c r="G25" s="9" t="s">
        <v>5703</v>
      </c>
      <c r="H25" s="2" t="s">
        <v>5712</v>
      </c>
      <c r="I25" s="2" t="s">
        <v>25</v>
      </c>
      <c r="J25" s="2" t="s">
        <v>5705</v>
      </c>
      <c r="K25" s="2" t="s">
        <v>5668</v>
      </c>
      <c r="L25" s="2" t="s">
        <v>5706</v>
      </c>
      <c r="M25" s="3">
        <v>3.86</v>
      </c>
      <c r="N25" s="5" t="s">
        <v>29</v>
      </c>
      <c r="O25" s="12">
        <v>41054</v>
      </c>
    </row>
    <row r="26" spans="1:15">
      <c r="A26" s="2" t="s">
        <v>5713</v>
      </c>
      <c r="B26" s="2" t="s">
        <v>5713</v>
      </c>
      <c r="C26" s="2" t="s">
        <v>5683</v>
      </c>
      <c r="D26" s="2"/>
      <c r="E26" s="2"/>
      <c r="F26" s="2" t="s">
        <v>5630</v>
      </c>
      <c r="G26" s="9" t="s">
        <v>5703</v>
      </c>
      <c r="H26" s="2" t="s">
        <v>5714</v>
      </c>
      <c r="I26" s="2" t="s">
        <v>25</v>
      </c>
      <c r="J26" s="2" t="s">
        <v>5705</v>
      </c>
      <c r="K26" s="2" t="s">
        <v>5668</v>
      </c>
      <c r="L26" s="2" t="s">
        <v>5706</v>
      </c>
      <c r="M26" s="3">
        <f>3.86</f>
        <v>3.86</v>
      </c>
      <c r="N26" s="5" t="s">
        <v>29</v>
      </c>
      <c r="O26" s="12">
        <v>41054</v>
      </c>
    </row>
    <row r="27" spans="1:15">
      <c r="A27" s="2" t="s">
        <v>5715</v>
      </c>
      <c r="B27" s="2" t="s">
        <v>5715</v>
      </c>
      <c r="C27" s="2" t="s">
        <v>5629</v>
      </c>
      <c r="D27" s="2"/>
      <c r="E27" s="2"/>
      <c r="F27" s="2" t="s">
        <v>5630</v>
      </c>
      <c r="G27" s="9" t="s">
        <v>5703</v>
      </c>
      <c r="H27" s="2" t="s">
        <v>5716</v>
      </c>
      <c r="I27" s="2" t="s">
        <v>25</v>
      </c>
      <c r="J27" s="2" t="s">
        <v>5705</v>
      </c>
      <c r="K27" s="2" t="s">
        <v>5668</v>
      </c>
      <c r="L27" s="2" t="s">
        <v>5706</v>
      </c>
      <c r="M27" s="3">
        <f>3.86</f>
        <v>3.86</v>
      </c>
      <c r="N27" s="5" t="s">
        <v>29</v>
      </c>
      <c r="O27" s="12">
        <v>41054</v>
      </c>
    </row>
  </sheetData>
  <sheetProtection selectLockedCells="1" selectUnlockedCells="1"/>
  <hyperlinks>
    <hyperlink ref="G2" r:id="rId1"/>
    <hyperlink ref="G3" r:id="rId2"/>
    <hyperlink ref="G5" r:id="rId3"/>
    <hyperlink ref="G22" r:id="rId4"/>
    <hyperlink ref="G23" r:id="rId5"/>
    <hyperlink ref="G24" r:id="rId6"/>
    <hyperlink ref="G25" r:id="rId7"/>
    <hyperlink ref="G26" r:id="rId8"/>
    <hyperlink ref="G27" r:id="rId9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zoomScale="90" zoomScaleNormal="90" workbookViewId="0">
      <pane xSplit="1" ySplit="1" topLeftCell="B276" activePane="bottomRight" state="frozen"/>
      <selection pane="topRight" activeCell="B1" sqref="B1"/>
      <selection pane="bottomLeft" activeCell="A276" sqref="A276"/>
      <selection pane="bottomRight" activeCell="A305" sqref="A305"/>
    </sheetView>
  </sheetViews>
  <sheetFormatPr defaultColWidth="11.5703125" defaultRowHeight="11.25"/>
  <cols>
    <col min="1" max="5" width="11.5703125" style="1"/>
    <col min="6" max="6" width="11.5703125" style="6"/>
    <col min="7" max="10" width="11.5703125" style="1"/>
    <col min="11" max="11" width="8" style="3" customWidth="1"/>
    <col min="12" max="12" width="8.85546875" style="1" customWidth="1"/>
    <col min="13" max="13" width="11.5703125" style="4"/>
    <col min="14" max="16384" width="11.5703125" style="1"/>
  </cols>
  <sheetData>
    <row r="1" spans="1:14">
      <c r="A1" s="2" t="s">
        <v>1</v>
      </c>
      <c r="B1" s="2" t="s">
        <v>2</v>
      </c>
      <c r="C1" s="2" t="s">
        <v>5</v>
      </c>
      <c r="D1" s="2" t="s">
        <v>435</v>
      </c>
      <c r="E1" s="2" t="s">
        <v>7</v>
      </c>
      <c r="F1" s="7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3" t="s">
        <v>14</v>
      </c>
      <c r="L1" s="5" t="s">
        <v>15</v>
      </c>
      <c r="M1" s="4" t="s">
        <v>16</v>
      </c>
      <c r="N1" s="1" t="s">
        <v>436</v>
      </c>
    </row>
    <row r="2" spans="1:14">
      <c r="A2" s="2" t="s">
        <v>437</v>
      </c>
      <c r="B2" s="2" t="s">
        <v>438</v>
      </c>
      <c r="C2" s="2" t="s">
        <v>439</v>
      </c>
      <c r="D2" s="2" t="s">
        <v>437</v>
      </c>
      <c r="E2" s="2"/>
      <c r="F2" s="7" t="s">
        <v>440</v>
      </c>
      <c r="G2" s="1" t="s">
        <v>25</v>
      </c>
      <c r="H2" s="2" t="s">
        <v>437</v>
      </c>
      <c r="I2" s="1" t="s">
        <v>441</v>
      </c>
      <c r="J2" s="2" t="s">
        <v>437</v>
      </c>
      <c r="K2" s="3">
        <v>0.12</v>
      </c>
      <c r="L2" s="1" t="s">
        <v>29</v>
      </c>
      <c r="M2" s="4">
        <v>42746</v>
      </c>
    </row>
    <row r="3" spans="1:14">
      <c r="A3" s="2" t="s">
        <v>442</v>
      </c>
      <c r="B3" s="2" t="s">
        <v>443</v>
      </c>
      <c r="C3" s="2" t="s">
        <v>444</v>
      </c>
      <c r="D3" s="2" t="s">
        <v>445</v>
      </c>
      <c r="E3" s="2"/>
      <c r="F3" s="7" t="s">
        <v>446</v>
      </c>
      <c r="L3" s="5" t="s">
        <v>29</v>
      </c>
    </row>
    <row r="4" spans="1:14">
      <c r="A4" s="2" t="s">
        <v>447</v>
      </c>
      <c r="B4" s="2" t="s">
        <v>448</v>
      </c>
      <c r="C4" s="2" t="s">
        <v>449</v>
      </c>
      <c r="D4" s="2"/>
      <c r="E4" s="2"/>
      <c r="F4" s="7" t="s">
        <v>450</v>
      </c>
      <c r="G4" s="2" t="s">
        <v>451</v>
      </c>
      <c r="H4" s="2" t="s">
        <v>447</v>
      </c>
      <c r="I4" s="2" t="s">
        <v>452</v>
      </c>
      <c r="J4" s="2" t="s">
        <v>447</v>
      </c>
      <c r="L4" s="5" t="s">
        <v>29</v>
      </c>
      <c r="M4" s="4">
        <v>40210</v>
      </c>
    </row>
    <row r="5" spans="1:14">
      <c r="A5" s="2" t="s">
        <v>453</v>
      </c>
      <c r="B5" s="2" t="s">
        <v>454</v>
      </c>
      <c r="C5" s="2" t="s">
        <v>453</v>
      </c>
      <c r="D5" s="2" t="s">
        <v>454</v>
      </c>
      <c r="E5" s="2"/>
      <c r="F5" s="7" t="s">
        <v>455</v>
      </c>
      <c r="G5" s="2" t="s">
        <v>25</v>
      </c>
      <c r="H5" s="2" t="s">
        <v>454</v>
      </c>
      <c r="I5" s="2" t="s">
        <v>456</v>
      </c>
      <c r="J5" s="2" t="s">
        <v>453</v>
      </c>
      <c r="K5" s="3">
        <v>3.99</v>
      </c>
      <c r="L5" s="5" t="s">
        <v>29</v>
      </c>
    </row>
    <row r="6" spans="1:14">
      <c r="A6" s="1" t="s">
        <v>457</v>
      </c>
      <c r="B6" s="2" t="s">
        <v>458</v>
      </c>
      <c r="C6" s="2" t="s">
        <v>459</v>
      </c>
      <c r="D6" s="2"/>
      <c r="E6" s="2"/>
      <c r="F6" s="7" t="s">
        <v>460</v>
      </c>
      <c r="G6" s="2" t="s">
        <v>25</v>
      </c>
      <c r="H6" s="1" t="s">
        <v>457</v>
      </c>
      <c r="I6" s="2" t="s">
        <v>461</v>
      </c>
      <c r="J6" s="1" t="s">
        <v>457</v>
      </c>
      <c r="K6" s="3">
        <v>1.36</v>
      </c>
      <c r="L6" s="5" t="s">
        <v>29</v>
      </c>
      <c r="M6" s="4">
        <v>42793</v>
      </c>
      <c r="N6" s="1" t="s">
        <v>462</v>
      </c>
    </row>
    <row r="7" spans="1:14">
      <c r="A7" s="1" t="s">
        <v>463</v>
      </c>
      <c r="B7" s="2" t="s">
        <v>464</v>
      </c>
      <c r="C7" s="2" t="s">
        <v>465</v>
      </c>
      <c r="D7" s="2"/>
      <c r="E7" s="2"/>
      <c r="F7" s="7" t="s">
        <v>466</v>
      </c>
      <c r="G7" s="2" t="s">
        <v>25</v>
      </c>
      <c r="H7" s="1" t="s">
        <v>463</v>
      </c>
      <c r="I7" s="2" t="s">
        <v>461</v>
      </c>
      <c r="J7" s="1" t="s">
        <v>463</v>
      </c>
      <c r="K7" s="3">
        <v>1.2157</v>
      </c>
      <c r="L7" s="5" t="s">
        <v>29</v>
      </c>
      <c r="M7" s="4">
        <v>42555</v>
      </c>
      <c r="N7" s="1" t="s">
        <v>467</v>
      </c>
    </row>
    <row r="8" spans="1:14">
      <c r="A8" s="1" t="s">
        <v>468</v>
      </c>
      <c r="B8" s="2" t="s">
        <v>469</v>
      </c>
      <c r="C8" s="2" t="s">
        <v>470</v>
      </c>
      <c r="D8" s="2"/>
      <c r="E8" s="2"/>
      <c r="F8" s="7" t="s">
        <v>471</v>
      </c>
      <c r="G8" s="2" t="s">
        <v>25</v>
      </c>
      <c r="H8" s="1" t="s">
        <v>468</v>
      </c>
      <c r="I8" s="2" t="s">
        <v>461</v>
      </c>
      <c r="J8" s="1" t="s">
        <v>468</v>
      </c>
      <c r="K8" s="3">
        <v>1.35</v>
      </c>
      <c r="L8" s="5" t="s">
        <v>29</v>
      </c>
      <c r="M8" s="4">
        <v>42697</v>
      </c>
      <c r="N8" s="1" t="s">
        <v>472</v>
      </c>
    </row>
    <row r="9" spans="1:14">
      <c r="A9" s="2" t="s">
        <v>473</v>
      </c>
      <c r="B9" s="2" t="s">
        <v>474</v>
      </c>
      <c r="C9" s="2" t="s">
        <v>475</v>
      </c>
      <c r="D9" s="2"/>
      <c r="E9" s="2"/>
      <c r="F9" s="7" t="s">
        <v>476</v>
      </c>
      <c r="G9" s="2" t="s">
        <v>25</v>
      </c>
      <c r="H9" s="2" t="s">
        <v>473</v>
      </c>
      <c r="I9" s="2"/>
      <c r="J9" s="2"/>
      <c r="K9" s="3">
        <v>2.4900000000000002</v>
      </c>
      <c r="L9" s="5" t="s">
        <v>29</v>
      </c>
      <c r="M9" s="4">
        <v>40410</v>
      </c>
    </row>
    <row r="10" spans="1:14">
      <c r="A10" s="2" t="s">
        <v>477</v>
      </c>
      <c r="B10" s="2" t="s">
        <v>474</v>
      </c>
      <c r="C10" s="2" t="s">
        <v>475</v>
      </c>
      <c r="D10" s="2"/>
      <c r="E10" s="2"/>
      <c r="F10" s="7" t="s">
        <v>476</v>
      </c>
      <c r="G10" s="2" t="s">
        <v>25</v>
      </c>
      <c r="H10" s="2" t="s">
        <v>477</v>
      </c>
      <c r="I10" s="2"/>
      <c r="J10" s="2"/>
      <c r="K10" s="3">
        <v>2.4900000000000002</v>
      </c>
      <c r="L10" s="5" t="s">
        <v>29</v>
      </c>
      <c r="M10" s="4">
        <v>40410</v>
      </c>
    </row>
    <row r="11" spans="1:14">
      <c r="A11" s="2" t="s">
        <v>478</v>
      </c>
      <c r="B11" s="2" t="s">
        <v>478</v>
      </c>
      <c r="C11" s="2" t="s">
        <v>479</v>
      </c>
      <c r="D11" s="2" t="s">
        <v>478</v>
      </c>
      <c r="E11" s="2"/>
      <c r="F11" s="7" t="s">
        <v>480</v>
      </c>
      <c r="G11" s="2" t="s">
        <v>481</v>
      </c>
      <c r="H11" s="2" t="s">
        <v>478</v>
      </c>
      <c r="I11" s="2" t="s">
        <v>482</v>
      </c>
      <c r="J11" s="2"/>
      <c r="K11" s="3">
        <v>0.32</v>
      </c>
      <c r="L11" s="5" t="s">
        <v>29</v>
      </c>
      <c r="M11" s="4">
        <v>40622</v>
      </c>
    </row>
    <row r="12" spans="1:14">
      <c r="A12" s="2" t="s">
        <v>483</v>
      </c>
      <c r="B12" s="2" t="s">
        <v>483</v>
      </c>
      <c r="C12" s="2" t="s">
        <v>459</v>
      </c>
      <c r="D12" s="2" t="s">
        <v>483</v>
      </c>
      <c r="E12" s="2"/>
      <c r="F12" s="7" t="s">
        <v>484</v>
      </c>
      <c r="G12" s="2" t="s">
        <v>481</v>
      </c>
      <c r="H12" s="2" t="s">
        <v>483</v>
      </c>
      <c r="I12" s="2" t="s">
        <v>482</v>
      </c>
      <c r="J12" s="2"/>
      <c r="K12" s="3">
        <v>0.85</v>
      </c>
      <c r="L12" s="5" t="s">
        <v>29</v>
      </c>
      <c r="M12" s="4">
        <v>41428</v>
      </c>
      <c r="N12" s="1" t="s">
        <v>485</v>
      </c>
    </row>
    <row r="13" spans="1:14">
      <c r="A13" s="2" t="s">
        <v>486</v>
      </c>
      <c r="B13" s="2" t="s">
        <v>486</v>
      </c>
      <c r="C13" s="2" t="s">
        <v>459</v>
      </c>
      <c r="D13" s="2" t="s">
        <v>486</v>
      </c>
      <c r="E13" s="2"/>
      <c r="F13" s="7" t="s">
        <v>480</v>
      </c>
      <c r="G13" s="2" t="s">
        <v>481</v>
      </c>
      <c r="H13" s="2" t="s">
        <v>486</v>
      </c>
      <c r="I13" s="2" t="s">
        <v>482</v>
      </c>
      <c r="J13" s="2"/>
      <c r="K13" s="3">
        <v>0.55000000000000004</v>
      </c>
      <c r="L13" s="5" t="s">
        <v>29</v>
      </c>
      <c r="M13" s="4">
        <v>41668</v>
      </c>
      <c r="N13" s="1" t="s">
        <v>487</v>
      </c>
    </row>
    <row r="14" spans="1:14">
      <c r="A14" s="2" t="s">
        <v>488</v>
      </c>
      <c r="B14" s="2" t="s">
        <v>488</v>
      </c>
      <c r="C14" s="2" t="s">
        <v>465</v>
      </c>
      <c r="D14" s="2" t="s">
        <v>488</v>
      </c>
      <c r="E14" s="2" t="s">
        <v>489</v>
      </c>
      <c r="F14" s="7" t="s">
        <v>490</v>
      </c>
      <c r="G14" s="2" t="s">
        <v>481</v>
      </c>
      <c r="H14" s="2" t="s">
        <v>488</v>
      </c>
      <c r="I14" s="2" t="s">
        <v>482</v>
      </c>
      <c r="J14" s="2"/>
      <c r="K14" s="3">
        <v>0.60000000000000009</v>
      </c>
      <c r="L14" s="5" t="s">
        <v>29</v>
      </c>
      <c r="M14" s="4">
        <v>41668</v>
      </c>
      <c r="N14" s="1" t="s">
        <v>491</v>
      </c>
    </row>
    <row r="15" spans="1:14">
      <c r="A15" s="2" t="s">
        <v>492</v>
      </c>
      <c r="B15" s="2" t="s">
        <v>492</v>
      </c>
      <c r="C15" s="2" t="s">
        <v>470</v>
      </c>
      <c r="D15" s="2" t="s">
        <v>492</v>
      </c>
      <c r="E15" s="2"/>
      <c r="F15" s="7" t="s">
        <v>493</v>
      </c>
      <c r="G15" s="2" t="s">
        <v>481</v>
      </c>
      <c r="H15" s="2" t="s">
        <v>492</v>
      </c>
      <c r="I15" s="2"/>
      <c r="J15" s="2"/>
      <c r="K15" s="3">
        <v>0.65</v>
      </c>
      <c r="L15" s="5" t="s">
        <v>29</v>
      </c>
      <c r="M15" s="4">
        <v>41806</v>
      </c>
    </row>
    <row r="16" spans="1:14">
      <c r="A16" s="2" t="s">
        <v>494</v>
      </c>
      <c r="B16" s="2" t="s">
        <v>494</v>
      </c>
      <c r="C16" s="2" t="s">
        <v>495</v>
      </c>
      <c r="D16" s="2" t="s">
        <v>494</v>
      </c>
      <c r="E16" s="2"/>
      <c r="F16" s="7" t="s">
        <v>496</v>
      </c>
      <c r="G16" s="2" t="s">
        <v>481</v>
      </c>
      <c r="H16" s="2" t="s">
        <v>494</v>
      </c>
      <c r="I16" s="2"/>
      <c r="J16" s="2"/>
      <c r="K16" s="3">
        <v>0.99</v>
      </c>
      <c r="L16" s="5" t="s">
        <v>29</v>
      </c>
      <c r="M16" s="4">
        <v>41697</v>
      </c>
    </row>
    <row r="17" spans="1:13">
      <c r="A17" s="2" t="s">
        <v>497</v>
      </c>
      <c r="B17" s="2" t="s">
        <v>497</v>
      </c>
      <c r="C17" s="2" t="s">
        <v>495</v>
      </c>
      <c r="D17" s="2" t="s">
        <v>497</v>
      </c>
      <c r="E17" s="2"/>
      <c r="F17" s="7" t="s">
        <v>496</v>
      </c>
      <c r="G17" s="2" t="s">
        <v>481</v>
      </c>
      <c r="H17" s="2" t="s">
        <v>497</v>
      </c>
      <c r="I17" s="2"/>
      <c r="J17" s="2"/>
      <c r="K17" s="3">
        <v>0.69</v>
      </c>
      <c r="L17" s="5" t="s">
        <v>29</v>
      </c>
      <c r="M17" s="4">
        <v>41684</v>
      </c>
    </row>
    <row r="18" spans="1:13">
      <c r="A18" s="2" t="s">
        <v>498</v>
      </c>
      <c r="B18" s="2" t="s">
        <v>498</v>
      </c>
      <c r="C18" s="2" t="s">
        <v>499</v>
      </c>
      <c r="D18" s="2" t="s">
        <v>498</v>
      </c>
      <c r="E18" s="2"/>
      <c r="F18" s="7" t="s">
        <v>500</v>
      </c>
      <c r="G18" s="2" t="s">
        <v>481</v>
      </c>
      <c r="H18" s="2" t="s">
        <v>498</v>
      </c>
      <c r="I18" s="2"/>
      <c r="J18" s="2"/>
      <c r="K18" s="3">
        <v>0.89</v>
      </c>
      <c r="L18" s="5" t="s">
        <v>29</v>
      </c>
      <c r="M18" s="4">
        <v>41697</v>
      </c>
    </row>
    <row r="19" spans="1:13">
      <c r="A19" s="2" t="s">
        <v>501</v>
      </c>
      <c r="B19" s="2" t="s">
        <v>501</v>
      </c>
      <c r="C19" s="2" t="s">
        <v>479</v>
      </c>
      <c r="D19" s="2" t="s">
        <v>501</v>
      </c>
      <c r="E19" s="2"/>
      <c r="F19" s="7" t="s">
        <v>502</v>
      </c>
      <c r="G19" s="2" t="s">
        <v>481</v>
      </c>
      <c r="H19" s="2" t="s">
        <v>501</v>
      </c>
      <c r="I19" s="2" t="s">
        <v>482</v>
      </c>
      <c r="J19" s="2"/>
      <c r="K19" s="3">
        <v>0.63</v>
      </c>
      <c r="L19" s="5" t="s">
        <v>29</v>
      </c>
    </row>
    <row r="20" spans="1:13">
      <c r="A20" s="2" t="s">
        <v>503</v>
      </c>
      <c r="B20" s="2" t="s">
        <v>503</v>
      </c>
      <c r="C20" s="2" t="s">
        <v>470</v>
      </c>
      <c r="D20" s="2" t="s">
        <v>503</v>
      </c>
      <c r="E20" s="2"/>
      <c r="F20" s="7" t="s">
        <v>504</v>
      </c>
      <c r="G20" s="2" t="s">
        <v>481</v>
      </c>
      <c r="H20" s="2" t="s">
        <v>503</v>
      </c>
      <c r="I20" s="2" t="s">
        <v>482</v>
      </c>
      <c r="J20" s="2"/>
      <c r="K20" s="3">
        <v>1.18</v>
      </c>
      <c r="L20" s="5" t="s">
        <v>29</v>
      </c>
    </row>
    <row r="21" spans="1:13">
      <c r="A21" s="2" t="s">
        <v>505</v>
      </c>
      <c r="B21" s="2" t="s">
        <v>505</v>
      </c>
      <c r="C21" s="2" t="s">
        <v>479</v>
      </c>
      <c r="D21" s="2" t="s">
        <v>505</v>
      </c>
      <c r="E21" s="2"/>
      <c r="F21" s="7" t="s">
        <v>506</v>
      </c>
      <c r="G21" s="2" t="s">
        <v>481</v>
      </c>
      <c r="H21" s="2" t="s">
        <v>505</v>
      </c>
      <c r="I21" s="2" t="s">
        <v>482</v>
      </c>
      <c r="J21" s="2" t="s">
        <v>507</v>
      </c>
      <c r="K21" s="3">
        <v>1.29</v>
      </c>
      <c r="L21" s="5" t="s">
        <v>29</v>
      </c>
      <c r="M21" s="4">
        <v>41559</v>
      </c>
    </row>
    <row r="22" spans="1:13">
      <c r="A22" s="2" t="s">
        <v>508</v>
      </c>
      <c r="B22" s="2" t="s">
        <v>508</v>
      </c>
      <c r="C22" s="2" t="s">
        <v>459</v>
      </c>
      <c r="D22" s="2" t="s">
        <v>508</v>
      </c>
      <c r="E22" s="2"/>
      <c r="F22" s="7" t="s">
        <v>509</v>
      </c>
      <c r="L22" s="5" t="s">
        <v>29</v>
      </c>
    </row>
    <row r="23" spans="1:13">
      <c r="A23" s="2" t="s">
        <v>510</v>
      </c>
      <c r="B23" s="2" t="s">
        <v>510</v>
      </c>
      <c r="C23" s="2" t="s">
        <v>470</v>
      </c>
      <c r="D23" s="2" t="s">
        <v>510</v>
      </c>
      <c r="E23" s="2"/>
      <c r="F23" s="7" t="s">
        <v>511</v>
      </c>
      <c r="L23" s="5" t="s">
        <v>29</v>
      </c>
    </row>
    <row r="24" spans="1:13">
      <c r="A24" s="2" t="s">
        <v>512</v>
      </c>
      <c r="B24" s="2" t="s">
        <v>512</v>
      </c>
      <c r="C24" s="2" t="s">
        <v>495</v>
      </c>
      <c r="D24" s="2" t="s">
        <v>512</v>
      </c>
      <c r="E24" s="2"/>
      <c r="F24" s="7" t="s">
        <v>511</v>
      </c>
      <c r="L24" s="5" t="s">
        <v>29</v>
      </c>
    </row>
    <row r="25" spans="1:13">
      <c r="A25" s="2" t="s">
        <v>513</v>
      </c>
      <c r="B25" s="2" t="s">
        <v>514</v>
      </c>
      <c r="C25" s="2" t="s">
        <v>515</v>
      </c>
      <c r="D25" s="2" t="s">
        <v>513</v>
      </c>
      <c r="E25" s="2"/>
      <c r="F25" s="7" t="s">
        <v>516</v>
      </c>
      <c r="G25" s="2" t="s">
        <v>25</v>
      </c>
      <c r="H25" s="2" t="s">
        <v>513</v>
      </c>
      <c r="I25" s="2"/>
      <c r="J25" s="2"/>
      <c r="K25" s="3">
        <v>13.9</v>
      </c>
      <c r="L25" s="5" t="s">
        <v>29</v>
      </c>
      <c r="M25" s="4">
        <v>40185</v>
      </c>
    </row>
    <row r="26" spans="1:13">
      <c r="A26" s="2" t="s">
        <v>517</v>
      </c>
      <c r="B26" s="2" t="s">
        <v>518</v>
      </c>
      <c r="C26" s="2" t="s">
        <v>439</v>
      </c>
      <c r="D26" s="2" t="s">
        <v>518</v>
      </c>
      <c r="E26" s="2"/>
      <c r="F26" s="7" t="s">
        <v>519</v>
      </c>
      <c r="G26" s="2" t="s">
        <v>25</v>
      </c>
      <c r="H26" s="2" t="s">
        <v>517</v>
      </c>
      <c r="I26" s="2"/>
      <c r="J26" s="2"/>
      <c r="K26" s="3">
        <v>0.27200000000000002</v>
      </c>
      <c r="L26" s="5" t="s">
        <v>29</v>
      </c>
      <c r="M26" s="4">
        <v>41408</v>
      </c>
    </row>
    <row r="27" spans="1:13">
      <c r="A27" s="2" t="s">
        <v>520</v>
      </c>
      <c r="B27" s="2" t="s">
        <v>521</v>
      </c>
      <c r="C27" s="2" t="s">
        <v>520</v>
      </c>
      <c r="D27" s="2" t="s">
        <v>520</v>
      </c>
      <c r="E27" s="2"/>
      <c r="F27" s="7" t="s">
        <v>522</v>
      </c>
      <c r="G27" s="2" t="s">
        <v>25</v>
      </c>
      <c r="H27" s="2" t="s">
        <v>523</v>
      </c>
      <c r="I27" s="2" t="s">
        <v>524</v>
      </c>
      <c r="J27" s="2" t="s">
        <v>525</v>
      </c>
      <c r="K27" s="3">
        <v>5.32</v>
      </c>
      <c r="L27" s="5" t="s">
        <v>29</v>
      </c>
      <c r="M27" s="4">
        <v>42328</v>
      </c>
    </row>
    <row r="28" spans="1:13">
      <c r="A28" s="2" t="s">
        <v>526</v>
      </c>
      <c r="B28" s="2" t="s">
        <v>527</v>
      </c>
      <c r="C28" s="2" t="s">
        <v>528</v>
      </c>
      <c r="D28" s="2" t="s">
        <v>526</v>
      </c>
      <c r="E28" s="2"/>
      <c r="F28" s="7" t="s">
        <v>529</v>
      </c>
      <c r="G28" s="1" t="s">
        <v>25</v>
      </c>
      <c r="H28" s="2" t="s">
        <v>526</v>
      </c>
      <c r="I28" s="1" t="s">
        <v>530</v>
      </c>
      <c r="J28" s="2" t="s">
        <v>526</v>
      </c>
      <c r="K28" s="3">
        <v>2.9</v>
      </c>
      <c r="L28" s="1" t="s">
        <v>29</v>
      </c>
      <c r="M28" s="4">
        <v>42919</v>
      </c>
    </row>
    <row r="29" spans="1:13">
      <c r="A29" s="2" t="s">
        <v>531</v>
      </c>
      <c r="B29" s="2" t="s">
        <v>532</v>
      </c>
      <c r="C29" s="2" t="s">
        <v>532</v>
      </c>
      <c r="D29" s="2" t="s">
        <v>532</v>
      </c>
      <c r="E29" s="2"/>
      <c r="F29" s="7" t="s">
        <v>533</v>
      </c>
      <c r="G29" s="2" t="s">
        <v>481</v>
      </c>
      <c r="H29" s="2" t="s">
        <v>531</v>
      </c>
      <c r="I29" s="2"/>
      <c r="J29" s="2"/>
      <c r="K29" s="3">
        <v>0.39</v>
      </c>
      <c r="L29" s="5" t="s">
        <v>29</v>
      </c>
    </row>
    <row r="30" spans="1:13">
      <c r="A30" s="1" t="s">
        <v>534</v>
      </c>
      <c r="B30" s="1" t="s">
        <v>535</v>
      </c>
      <c r="C30" s="1" t="s">
        <v>534</v>
      </c>
      <c r="D30" s="1" t="s">
        <v>534</v>
      </c>
      <c r="F30" s="6" t="s">
        <v>536</v>
      </c>
      <c r="G30" s="1" t="s">
        <v>25</v>
      </c>
      <c r="H30" s="1" t="s">
        <v>534</v>
      </c>
      <c r="I30" s="1" t="s">
        <v>537</v>
      </c>
      <c r="J30" s="1" t="s">
        <v>538</v>
      </c>
      <c r="K30" s="3">
        <v>0.88450000000000006</v>
      </c>
      <c r="L30" s="1" t="s">
        <v>29</v>
      </c>
      <c r="M30" s="4">
        <v>42454</v>
      </c>
    </row>
    <row r="31" spans="1:13">
      <c r="A31" s="1" t="s">
        <v>539</v>
      </c>
      <c r="B31" s="1" t="s">
        <v>535</v>
      </c>
      <c r="C31" s="1" t="s">
        <v>539</v>
      </c>
      <c r="D31" s="1" t="s">
        <v>539</v>
      </c>
      <c r="F31" s="6" t="s">
        <v>540</v>
      </c>
      <c r="G31" s="1" t="s">
        <v>25</v>
      </c>
      <c r="H31" s="1" t="s">
        <v>539</v>
      </c>
      <c r="I31" s="1" t="s">
        <v>537</v>
      </c>
      <c r="J31" s="1" t="s">
        <v>541</v>
      </c>
      <c r="K31" s="3">
        <v>1.6217999999999999</v>
      </c>
      <c r="L31" s="1" t="s">
        <v>29</v>
      </c>
      <c r="M31" s="4">
        <v>42454</v>
      </c>
    </row>
    <row r="32" spans="1:13">
      <c r="A32" s="1" t="s">
        <v>542</v>
      </c>
      <c r="B32" s="1" t="s">
        <v>535</v>
      </c>
      <c r="C32" s="1" t="s">
        <v>542</v>
      </c>
      <c r="D32" s="1" t="s">
        <v>542</v>
      </c>
      <c r="F32" s="6" t="s">
        <v>543</v>
      </c>
      <c r="G32" s="1" t="s">
        <v>25</v>
      </c>
      <c r="H32" s="1" t="s">
        <v>542</v>
      </c>
      <c r="I32" s="1" t="s">
        <v>537</v>
      </c>
      <c r="J32" s="1" t="s">
        <v>544</v>
      </c>
      <c r="K32" s="3">
        <v>2.2944</v>
      </c>
      <c r="L32" s="1" t="s">
        <v>29</v>
      </c>
      <c r="M32" s="4">
        <v>42454</v>
      </c>
    </row>
    <row r="33" spans="1:14">
      <c r="A33" s="2" t="s">
        <v>545</v>
      </c>
      <c r="B33" s="2" t="s">
        <v>546</v>
      </c>
      <c r="C33" s="2" t="s">
        <v>547</v>
      </c>
      <c r="D33" s="2" t="s">
        <v>545</v>
      </c>
      <c r="E33" s="2"/>
      <c r="F33" s="7" t="s">
        <v>548</v>
      </c>
      <c r="G33" s="1" t="s">
        <v>25</v>
      </c>
      <c r="H33" s="2" t="s">
        <v>545</v>
      </c>
      <c r="I33" s="1" t="s">
        <v>537</v>
      </c>
      <c r="J33" s="1" t="s">
        <v>549</v>
      </c>
      <c r="K33" s="3">
        <v>0.81</v>
      </c>
      <c r="L33" s="1" t="s">
        <v>29</v>
      </c>
      <c r="M33" s="4">
        <v>42930</v>
      </c>
      <c r="N33" s="1" t="s">
        <v>550</v>
      </c>
    </row>
    <row r="34" spans="1:14">
      <c r="A34" s="2" t="s">
        <v>551</v>
      </c>
      <c r="B34" s="2" t="s">
        <v>552</v>
      </c>
      <c r="C34" s="2" t="s">
        <v>553</v>
      </c>
      <c r="D34" s="2" t="s">
        <v>551</v>
      </c>
      <c r="E34" s="2"/>
      <c r="F34" s="7" t="s">
        <v>554</v>
      </c>
      <c r="G34" s="1" t="s">
        <v>25</v>
      </c>
      <c r="H34" s="2" t="s">
        <v>551</v>
      </c>
      <c r="I34" s="1" t="s">
        <v>537</v>
      </c>
      <c r="J34" s="1" t="s">
        <v>555</v>
      </c>
      <c r="K34" s="3">
        <v>1.4</v>
      </c>
      <c r="L34" s="1" t="s">
        <v>29</v>
      </c>
      <c r="M34" s="4">
        <v>42742</v>
      </c>
      <c r="N34" s="1" t="s">
        <v>556</v>
      </c>
    </row>
    <row r="35" spans="1:14">
      <c r="A35" s="2" t="s">
        <v>557</v>
      </c>
      <c r="B35" s="2" t="s">
        <v>558</v>
      </c>
      <c r="C35" s="2" t="s">
        <v>553</v>
      </c>
      <c r="D35" s="2" t="s">
        <v>557</v>
      </c>
      <c r="E35" s="2"/>
      <c r="F35" s="7" t="s">
        <v>559</v>
      </c>
      <c r="G35" s="1" t="s">
        <v>25</v>
      </c>
      <c r="H35" s="2" t="s">
        <v>557</v>
      </c>
      <c r="I35" s="1" t="s">
        <v>537</v>
      </c>
      <c r="J35" s="1" t="s">
        <v>560</v>
      </c>
      <c r="K35" s="3">
        <v>1.4419</v>
      </c>
      <c r="L35" s="1" t="s">
        <v>29</v>
      </c>
      <c r="M35" s="4">
        <v>42582</v>
      </c>
    </row>
    <row r="36" spans="1:14">
      <c r="A36" s="2" t="s">
        <v>561</v>
      </c>
      <c r="B36" s="2" t="s">
        <v>562</v>
      </c>
      <c r="C36" s="2" t="s">
        <v>563</v>
      </c>
      <c r="D36" s="2"/>
      <c r="E36" s="2"/>
      <c r="F36" s="7" t="s">
        <v>564</v>
      </c>
      <c r="G36" s="2" t="s">
        <v>481</v>
      </c>
      <c r="H36" s="2" t="s">
        <v>561</v>
      </c>
      <c r="I36" s="2"/>
      <c r="J36" s="2"/>
      <c r="K36" s="3">
        <v>0.33</v>
      </c>
      <c r="L36" s="5" t="s">
        <v>29</v>
      </c>
      <c r="M36" s="4">
        <v>40185</v>
      </c>
    </row>
    <row r="37" spans="1:14">
      <c r="A37" s="2" t="s">
        <v>565</v>
      </c>
      <c r="B37" s="2" t="s">
        <v>562</v>
      </c>
      <c r="C37" s="2" t="s">
        <v>566</v>
      </c>
      <c r="D37" s="2" t="s">
        <v>567</v>
      </c>
      <c r="E37" s="2" t="s">
        <v>568</v>
      </c>
      <c r="F37" s="7" t="s">
        <v>569</v>
      </c>
      <c r="G37" s="2" t="s">
        <v>481</v>
      </c>
      <c r="H37" s="2" t="s">
        <v>565</v>
      </c>
      <c r="I37" s="2" t="s">
        <v>570</v>
      </c>
      <c r="J37" s="2"/>
      <c r="K37" s="3">
        <v>0.79</v>
      </c>
      <c r="L37" s="5" t="s">
        <v>29</v>
      </c>
      <c r="M37" s="4">
        <v>41187</v>
      </c>
    </row>
    <row r="38" spans="1:14">
      <c r="A38" s="2" t="s">
        <v>571</v>
      </c>
      <c r="B38" s="2" t="s">
        <v>572</v>
      </c>
      <c r="C38" s="2" t="s">
        <v>566</v>
      </c>
      <c r="D38" s="2" t="s">
        <v>573</v>
      </c>
      <c r="E38" s="2"/>
      <c r="F38" s="7" t="s">
        <v>574</v>
      </c>
      <c r="G38" s="2" t="s">
        <v>481</v>
      </c>
      <c r="H38" s="2" t="s">
        <v>571</v>
      </c>
      <c r="I38" s="2"/>
      <c r="J38" s="2"/>
      <c r="K38" s="3">
        <v>0.55000000000000004</v>
      </c>
      <c r="L38" s="5" t="s">
        <v>29</v>
      </c>
      <c r="M38" s="4">
        <v>40622</v>
      </c>
    </row>
    <row r="39" spans="1:14">
      <c r="A39" s="2" t="s">
        <v>575</v>
      </c>
      <c r="B39" s="2" t="s">
        <v>576</v>
      </c>
      <c r="C39" s="2" t="s">
        <v>577</v>
      </c>
      <c r="D39" s="2" t="s">
        <v>578</v>
      </c>
      <c r="E39" s="2"/>
      <c r="F39" s="7" t="s">
        <v>579</v>
      </c>
      <c r="G39" s="2" t="s">
        <v>481</v>
      </c>
      <c r="H39" s="2" t="s">
        <v>580</v>
      </c>
      <c r="I39" s="2"/>
      <c r="J39" s="2"/>
      <c r="K39" s="3">
        <v>0.99</v>
      </c>
      <c r="L39" s="5" t="s">
        <v>29</v>
      </c>
      <c r="M39" s="4">
        <v>40255</v>
      </c>
    </row>
    <row r="40" spans="1:14">
      <c r="A40" s="2" t="s">
        <v>581</v>
      </c>
      <c r="B40" s="2" t="s">
        <v>582</v>
      </c>
      <c r="C40" s="2" t="s">
        <v>547</v>
      </c>
      <c r="D40" s="2" t="s">
        <v>583</v>
      </c>
      <c r="E40" s="2"/>
      <c r="F40" s="7" t="s">
        <v>584</v>
      </c>
      <c r="G40" s="1" t="s">
        <v>25</v>
      </c>
      <c r="H40" s="2" t="s">
        <v>581</v>
      </c>
      <c r="I40" s="1" t="s">
        <v>585</v>
      </c>
      <c r="J40" s="2" t="s">
        <v>581</v>
      </c>
      <c r="K40" s="3">
        <v>0.72</v>
      </c>
      <c r="L40" s="1" t="s">
        <v>29</v>
      </c>
      <c r="M40" s="4">
        <v>41857</v>
      </c>
    </row>
    <row r="41" spans="1:14">
      <c r="A41" s="1" t="s">
        <v>586</v>
      </c>
      <c r="B41" s="1" t="s">
        <v>587</v>
      </c>
      <c r="C41" s="1" t="s">
        <v>588</v>
      </c>
      <c r="D41" s="1" t="s">
        <v>589</v>
      </c>
      <c r="F41" s="6" t="s">
        <v>590</v>
      </c>
      <c r="G41" s="1" t="s">
        <v>25</v>
      </c>
      <c r="H41" s="1" t="s">
        <v>586</v>
      </c>
      <c r="I41" s="1" t="s">
        <v>585</v>
      </c>
      <c r="J41" s="1" t="s">
        <v>586</v>
      </c>
      <c r="K41" s="3">
        <v>0.76</v>
      </c>
      <c r="L41" s="1" t="s">
        <v>29</v>
      </c>
      <c r="M41" s="4">
        <v>42605</v>
      </c>
    </row>
    <row r="42" spans="1:14">
      <c r="A42" s="2" t="s">
        <v>591</v>
      </c>
      <c r="B42" s="2" t="s">
        <v>592</v>
      </c>
      <c r="C42" s="2" t="s">
        <v>592</v>
      </c>
      <c r="D42" s="2" t="s">
        <v>592</v>
      </c>
      <c r="E42" s="2"/>
      <c r="F42" s="7" t="s">
        <v>593</v>
      </c>
      <c r="G42" s="2" t="s">
        <v>25</v>
      </c>
      <c r="H42" s="2" t="s">
        <v>594</v>
      </c>
      <c r="I42" s="2" t="s">
        <v>585</v>
      </c>
      <c r="J42" s="2" t="s">
        <v>591</v>
      </c>
      <c r="K42" s="3">
        <v>2.2000000000000002</v>
      </c>
      <c r="L42" s="5" t="s">
        <v>29</v>
      </c>
      <c r="M42" s="4">
        <v>42884</v>
      </c>
    </row>
    <row r="43" spans="1:14">
      <c r="A43" s="2" t="s">
        <v>595</v>
      </c>
      <c r="B43" s="2" t="s">
        <v>596</v>
      </c>
      <c r="C43" s="2" t="s">
        <v>597</v>
      </c>
      <c r="D43" s="2" t="s">
        <v>598</v>
      </c>
      <c r="E43" s="2"/>
      <c r="F43" s="7" t="s">
        <v>599</v>
      </c>
      <c r="G43" s="2" t="s">
        <v>25</v>
      </c>
      <c r="H43" s="2" t="s">
        <v>595</v>
      </c>
      <c r="I43" s="2" t="s">
        <v>524</v>
      </c>
      <c r="J43" s="2" t="s">
        <v>595</v>
      </c>
      <c r="K43" s="3">
        <v>1.19</v>
      </c>
      <c r="L43" s="5" t="s">
        <v>29</v>
      </c>
      <c r="M43" s="4">
        <v>40427</v>
      </c>
    </row>
    <row r="44" spans="1:14">
      <c r="A44" s="2" t="s">
        <v>600</v>
      </c>
      <c r="B44" s="2" t="s">
        <v>596</v>
      </c>
      <c r="C44" s="2" t="s">
        <v>597</v>
      </c>
      <c r="D44" s="2" t="s">
        <v>601</v>
      </c>
      <c r="E44" s="2"/>
      <c r="F44" s="7" t="s">
        <v>599</v>
      </c>
      <c r="G44" s="2" t="s">
        <v>25</v>
      </c>
      <c r="H44" s="2" t="s">
        <v>595</v>
      </c>
      <c r="I44" s="2" t="s">
        <v>524</v>
      </c>
      <c r="J44" s="2" t="s">
        <v>595</v>
      </c>
      <c r="K44" s="3">
        <v>1.19</v>
      </c>
      <c r="L44" s="5" t="s">
        <v>29</v>
      </c>
      <c r="M44" s="4">
        <v>40427</v>
      </c>
    </row>
    <row r="45" spans="1:14">
      <c r="A45" s="2" t="s">
        <v>602</v>
      </c>
      <c r="B45" s="2" t="s">
        <v>602</v>
      </c>
      <c r="C45" s="2" t="s">
        <v>603</v>
      </c>
      <c r="D45" s="2" t="s">
        <v>602</v>
      </c>
      <c r="E45" s="2"/>
      <c r="F45" s="7" t="s">
        <v>604</v>
      </c>
      <c r="G45" s="2" t="s">
        <v>481</v>
      </c>
      <c r="H45" s="2" t="s">
        <v>602</v>
      </c>
      <c r="I45" s="2"/>
      <c r="J45" s="2"/>
      <c r="K45" s="3">
        <v>1.25</v>
      </c>
      <c r="L45" s="5" t="s">
        <v>29</v>
      </c>
      <c r="M45" s="4">
        <v>40221</v>
      </c>
    </row>
    <row r="46" spans="1:14">
      <c r="A46" s="2" t="s">
        <v>605</v>
      </c>
      <c r="B46" s="2" t="s">
        <v>606</v>
      </c>
      <c r="C46" s="2" t="s">
        <v>607</v>
      </c>
      <c r="D46" s="2"/>
      <c r="E46" s="2"/>
      <c r="F46" s="7" t="s">
        <v>608</v>
      </c>
      <c r="G46" s="2" t="s">
        <v>25</v>
      </c>
      <c r="H46" s="2" t="s">
        <v>605</v>
      </c>
      <c r="I46" s="2" t="s">
        <v>461</v>
      </c>
      <c r="J46" s="2" t="s">
        <v>605</v>
      </c>
      <c r="K46" s="3">
        <v>1.0837000000000001</v>
      </c>
      <c r="L46" s="5" t="s">
        <v>29</v>
      </c>
      <c r="M46" s="4">
        <v>42606</v>
      </c>
    </row>
    <row r="47" spans="1:14">
      <c r="A47" s="2" t="s">
        <v>609</v>
      </c>
      <c r="B47" s="2" t="s">
        <v>606</v>
      </c>
      <c r="C47" s="2" t="s">
        <v>610</v>
      </c>
      <c r="D47" s="2"/>
      <c r="E47" s="2"/>
      <c r="F47" s="7" t="s">
        <v>608</v>
      </c>
      <c r="G47" s="2" t="s">
        <v>25</v>
      </c>
      <c r="H47" s="2" t="s">
        <v>609</v>
      </c>
      <c r="I47" s="2" t="s">
        <v>461</v>
      </c>
      <c r="J47" s="2" t="s">
        <v>609</v>
      </c>
      <c r="K47" s="3">
        <v>1.5893999999999999</v>
      </c>
      <c r="L47" s="5" t="s">
        <v>29</v>
      </c>
      <c r="M47" s="4">
        <v>42529</v>
      </c>
    </row>
    <row r="48" spans="1:14">
      <c r="A48" s="2" t="s">
        <v>611</v>
      </c>
      <c r="B48" s="2" t="s">
        <v>606</v>
      </c>
      <c r="C48" s="2" t="s">
        <v>612</v>
      </c>
      <c r="D48" s="2"/>
      <c r="E48" s="2"/>
      <c r="F48" s="7" t="s">
        <v>613</v>
      </c>
      <c r="G48" s="2" t="s">
        <v>25</v>
      </c>
      <c r="H48" s="2" t="s">
        <v>611</v>
      </c>
      <c r="I48" s="2" t="s">
        <v>461</v>
      </c>
      <c r="J48" s="2" t="s">
        <v>611</v>
      </c>
      <c r="K48" s="3">
        <v>1.6541000000000001</v>
      </c>
      <c r="L48" s="5" t="s">
        <v>29</v>
      </c>
      <c r="M48" s="4">
        <v>42556</v>
      </c>
    </row>
    <row r="49" spans="1:14">
      <c r="A49" s="2" t="s">
        <v>614</v>
      </c>
      <c r="B49" s="2" t="s">
        <v>606</v>
      </c>
      <c r="C49" s="2" t="s">
        <v>615</v>
      </c>
      <c r="D49" s="2"/>
      <c r="E49" s="2"/>
      <c r="F49" s="7" t="s">
        <v>616</v>
      </c>
      <c r="G49" s="2" t="s">
        <v>25</v>
      </c>
      <c r="H49" s="2" t="s">
        <v>614</v>
      </c>
      <c r="I49" s="2" t="s">
        <v>461</v>
      </c>
      <c r="J49" s="2" t="s">
        <v>614</v>
      </c>
      <c r="K49" s="3">
        <v>0.81570000000000009</v>
      </c>
      <c r="L49" s="5" t="s">
        <v>29</v>
      </c>
      <c r="M49" s="4">
        <v>42556</v>
      </c>
    </row>
    <row r="50" spans="1:14">
      <c r="A50" s="2" t="s">
        <v>617</v>
      </c>
      <c r="B50" s="2" t="s">
        <v>618</v>
      </c>
      <c r="C50" s="2" t="s">
        <v>617</v>
      </c>
      <c r="D50" s="2" t="s">
        <v>617</v>
      </c>
      <c r="E50" s="2"/>
      <c r="F50" s="7" t="s">
        <v>619</v>
      </c>
      <c r="G50" s="2" t="s">
        <v>620</v>
      </c>
      <c r="H50" s="2" t="s">
        <v>621</v>
      </c>
      <c r="I50" s="2" t="s">
        <v>622</v>
      </c>
      <c r="J50" s="2" t="s">
        <v>623</v>
      </c>
      <c r="K50" s="3">
        <v>4.59</v>
      </c>
      <c r="L50" s="2" t="s">
        <v>29</v>
      </c>
      <c r="M50" s="4">
        <v>41891</v>
      </c>
    </row>
    <row r="51" spans="1:14">
      <c r="A51" s="2" t="s">
        <v>624</v>
      </c>
      <c r="B51" s="2" t="s">
        <v>625</v>
      </c>
      <c r="C51" s="2" t="s">
        <v>624</v>
      </c>
      <c r="D51" s="2"/>
      <c r="E51" s="2"/>
      <c r="F51" s="7" t="s">
        <v>626</v>
      </c>
      <c r="G51" s="2" t="s">
        <v>481</v>
      </c>
      <c r="H51" s="2" t="s">
        <v>627</v>
      </c>
      <c r="I51" s="2"/>
      <c r="J51" s="2"/>
      <c r="K51" s="3">
        <v>0.04</v>
      </c>
      <c r="L51" s="5" t="s">
        <v>29</v>
      </c>
      <c r="M51" s="4">
        <v>42751</v>
      </c>
      <c r="N51" s="1" t="s">
        <v>628</v>
      </c>
    </row>
    <row r="52" spans="1:14">
      <c r="A52" s="2" t="s">
        <v>629</v>
      </c>
      <c r="B52" s="2" t="s">
        <v>630</v>
      </c>
      <c r="C52" s="2" t="s">
        <v>629</v>
      </c>
      <c r="D52" s="2"/>
      <c r="E52" s="2"/>
      <c r="F52" s="7" t="s">
        <v>631</v>
      </c>
      <c r="G52" s="2" t="s">
        <v>481</v>
      </c>
      <c r="H52" s="2" t="s">
        <v>632</v>
      </c>
      <c r="I52" s="2"/>
      <c r="J52" s="2"/>
      <c r="K52" s="3">
        <v>3.9E-2</v>
      </c>
      <c r="L52" s="5" t="s">
        <v>29</v>
      </c>
      <c r="M52" s="4">
        <v>42522</v>
      </c>
    </row>
    <row r="53" spans="1:14">
      <c r="A53" s="2" t="s">
        <v>633</v>
      </c>
      <c r="B53" s="2" t="s">
        <v>634</v>
      </c>
      <c r="C53" s="2" t="s">
        <v>633</v>
      </c>
      <c r="D53" s="2"/>
      <c r="E53" s="2"/>
      <c r="F53" s="7" t="s">
        <v>635</v>
      </c>
      <c r="G53" s="2" t="s">
        <v>481</v>
      </c>
      <c r="H53" s="2" t="s">
        <v>636</v>
      </c>
      <c r="I53" s="2"/>
      <c r="J53" s="2"/>
      <c r="K53" s="3">
        <v>3.7999999999999999E-2</v>
      </c>
      <c r="L53" s="5" t="s">
        <v>29</v>
      </c>
      <c r="M53" s="4">
        <v>41077</v>
      </c>
      <c r="N53" s="1" t="s">
        <v>637</v>
      </c>
    </row>
    <row r="54" spans="1:14">
      <c r="A54" s="2" t="s">
        <v>638</v>
      </c>
      <c r="B54" s="2" t="s">
        <v>639</v>
      </c>
      <c r="C54" s="2" t="s">
        <v>638</v>
      </c>
      <c r="D54" s="2"/>
      <c r="E54" s="2"/>
      <c r="F54" s="7" t="s">
        <v>640</v>
      </c>
      <c r="G54" s="2" t="s">
        <v>481</v>
      </c>
      <c r="H54" s="2" t="s">
        <v>641</v>
      </c>
      <c r="I54" s="2"/>
      <c r="J54" s="2"/>
      <c r="K54" s="3">
        <v>4.8000000000000001E-2</v>
      </c>
      <c r="L54" s="5" t="s">
        <v>29</v>
      </c>
      <c r="M54" s="4">
        <v>40590</v>
      </c>
    </row>
    <row r="55" spans="1:14">
      <c r="A55" s="2" t="s">
        <v>642</v>
      </c>
      <c r="B55" s="2" t="s">
        <v>643</v>
      </c>
      <c r="C55" s="2" t="s">
        <v>642</v>
      </c>
      <c r="D55" s="2"/>
      <c r="E55" s="2"/>
      <c r="F55" s="7" t="s">
        <v>644</v>
      </c>
      <c r="G55" s="2" t="s">
        <v>481</v>
      </c>
      <c r="H55" s="2" t="s">
        <v>645</v>
      </c>
      <c r="I55" s="2"/>
      <c r="J55" s="2"/>
      <c r="K55" s="3">
        <v>6.4000000000000001E-2</v>
      </c>
      <c r="L55" s="5" t="s">
        <v>29</v>
      </c>
      <c r="M55" s="4">
        <v>42166</v>
      </c>
    </row>
    <row r="56" spans="1:14">
      <c r="A56" s="2" t="s">
        <v>646</v>
      </c>
      <c r="B56" s="2" t="s">
        <v>647</v>
      </c>
      <c r="C56" s="2" t="s">
        <v>646</v>
      </c>
      <c r="D56" s="2"/>
      <c r="E56" s="2"/>
      <c r="F56" s="7" t="s">
        <v>648</v>
      </c>
      <c r="G56" s="2" t="s">
        <v>481</v>
      </c>
      <c r="H56" s="2" t="s">
        <v>649</v>
      </c>
      <c r="I56" s="2"/>
      <c r="J56" s="2"/>
      <c r="K56" s="3">
        <v>6.8000000000000005E-2</v>
      </c>
      <c r="L56" s="5" t="s">
        <v>29</v>
      </c>
      <c r="M56" s="4">
        <v>40590</v>
      </c>
    </row>
    <row r="57" spans="1:14">
      <c r="A57" s="2" t="s">
        <v>650</v>
      </c>
      <c r="B57" s="2" t="s">
        <v>651</v>
      </c>
      <c r="C57" s="2" t="s">
        <v>650</v>
      </c>
      <c r="D57" s="2"/>
      <c r="E57" s="2"/>
      <c r="F57" s="7" t="s">
        <v>652</v>
      </c>
      <c r="G57" s="2" t="s">
        <v>481</v>
      </c>
      <c r="H57" s="2" t="s">
        <v>653</v>
      </c>
      <c r="I57" s="2"/>
      <c r="J57" s="2"/>
      <c r="K57" s="3">
        <v>8.7999999999999995E-2</v>
      </c>
      <c r="L57" s="5" t="s">
        <v>29</v>
      </c>
      <c r="M57" s="4">
        <v>40594</v>
      </c>
    </row>
    <row r="58" spans="1:14">
      <c r="A58" s="2" t="s">
        <v>654</v>
      </c>
      <c r="B58" s="2" t="s">
        <v>654</v>
      </c>
      <c r="C58" s="2" t="s">
        <v>654</v>
      </c>
      <c r="D58" s="2"/>
      <c r="E58" s="2"/>
      <c r="F58" s="7" t="s">
        <v>655</v>
      </c>
      <c r="G58" s="2" t="s">
        <v>481</v>
      </c>
      <c r="H58" s="2" t="s">
        <v>656</v>
      </c>
      <c r="I58" s="2"/>
      <c r="J58" s="2"/>
      <c r="K58" s="3">
        <v>0.05</v>
      </c>
      <c r="L58" s="5" t="s">
        <v>29</v>
      </c>
      <c r="M58" s="4">
        <v>42751</v>
      </c>
    </row>
    <row r="59" spans="1:14">
      <c r="A59" s="2" t="s">
        <v>657</v>
      </c>
      <c r="B59" s="2" t="s">
        <v>657</v>
      </c>
      <c r="C59" s="2" t="s">
        <v>658</v>
      </c>
      <c r="D59" s="2" t="s">
        <v>657</v>
      </c>
      <c r="E59" s="2"/>
      <c r="F59" s="7" t="s">
        <v>659</v>
      </c>
      <c r="G59" s="2" t="s">
        <v>25</v>
      </c>
      <c r="H59" s="2" t="s">
        <v>657</v>
      </c>
      <c r="I59" s="2"/>
      <c r="J59" s="2"/>
      <c r="K59" s="3">
        <v>1.59</v>
      </c>
      <c r="L59" s="5" t="s">
        <v>29</v>
      </c>
      <c r="M59" s="4">
        <v>40523</v>
      </c>
    </row>
    <row r="60" spans="1:14">
      <c r="A60" s="2" t="s">
        <v>660</v>
      </c>
      <c r="B60" s="2" t="s">
        <v>661</v>
      </c>
      <c r="C60" s="2" t="s">
        <v>553</v>
      </c>
      <c r="D60" s="2" t="s">
        <v>662</v>
      </c>
      <c r="E60" s="2"/>
      <c r="F60" s="7" t="s">
        <v>663</v>
      </c>
      <c r="G60" s="2" t="s">
        <v>481</v>
      </c>
      <c r="H60" s="2" t="s">
        <v>664</v>
      </c>
      <c r="I60" s="2"/>
      <c r="J60" s="2"/>
      <c r="K60" s="3">
        <v>0.11758</v>
      </c>
      <c r="L60" s="5" t="s">
        <v>29</v>
      </c>
      <c r="M60" s="4">
        <v>42606</v>
      </c>
    </row>
    <row r="61" spans="1:14">
      <c r="A61" s="2" t="s">
        <v>665</v>
      </c>
      <c r="B61" s="2" t="s">
        <v>661</v>
      </c>
      <c r="C61" s="2" t="s">
        <v>666</v>
      </c>
      <c r="D61" s="2" t="s">
        <v>667</v>
      </c>
      <c r="E61" s="2"/>
      <c r="F61" s="7" t="s">
        <v>668</v>
      </c>
      <c r="G61" s="2" t="s">
        <v>481</v>
      </c>
      <c r="H61" s="2" t="s">
        <v>669</v>
      </c>
      <c r="I61" s="2"/>
      <c r="J61" s="2"/>
      <c r="K61" s="3">
        <f>ROUND(0.49/40*4,4)</f>
        <v>4.9000000000000002E-2</v>
      </c>
      <c r="L61" s="5" t="s">
        <v>29</v>
      </c>
      <c r="M61" s="4">
        <v>41668</v>
      </c>
    </row>
    <row r="62" spans="1:14">
      <c r="A62" s="2" t="s">
        <v>670</v>
      </c>
      <c r="B62" s="2" t="s">
        <v>661</v>
      </c>
      <c r="C62" s="2" t="s">
        <v>658</v>
      </c>
      <c r="D62" s="2" t="s">
        <v>671</v>
      </c>
      <c r="E62" s="2"/>
      <c r="F62" s="7" t="s">
        <v>672</v>
      </c>
      <c r="G62" s="2" t="s">
        <v>481</v>
      </c>
      <c r="H62" s="2" t="s">
        <v>669</v>
      </c>
      <c r="I62" s="2"/>
      <c r="J62" s="2"/>
      <c r="K62" s="3">
        <f>ROUND(0.49/40*5,4)</f>
        <v>6.13E-2</v>
      </c>
      <c r="L62" s="5" t="s">
        <v>29</v>
      </c>
      <c r="M62" s="4">
        <v>41668</v>
      </c>
    </row>
    <row r="63" spans="1:14">
      <c r="A63" s="2" t="s">
        <v>673</v>
      </c>
      <c r="B63" s="2" t="s">
        <v>674</v>
      </c>
      <c r="C63" s="2" t="s">
        <v>673</v>
      </c>
      <c r="D63" s="2"/>
      <c r="E63" s="2"/>
      <c r="F63" s="7" t="s">
        <v>675</v>
      </c>
      <c r="G63" s="2" t="s">
        <v>481</v>
      </c>
      <c r="H63" s="2" t="s">
        <v>673</v>
      </c>
      <c r="I63" s="2"/>
      <c r="J63" s="2"/>
      <c r="K63" s="3">
        <v>7.2000000000000008E-2</v>
      </c>
      <c r="L63" s="5" t="s">
        <v>29</v>
      </c>
      <c r="M63" s="4">
        <v>41054</v>
      </c>
    </row>
    <row r="64" spans="1:14">
      <c r="A64" s="2" t="s">
        <v>676</v>
      </c>
      <c r="B64" s="2" t="s">
        <v>677</v>
      </c>
      <c r="C64" s="2" t="s">
        <v>678</v>
      </c>
      <c r="D64" s="2" t="s">
        <v>676</v>
      </c>
      <c r="E64" s="2"/>
      <c r="F64" s="7" t="s">
        <v>679</v>
      </c>
      <c r="G64" s="1" t="s">
        <v>680</v>
      </c>
      <c r="H64" s="1">
        <v>53596</v>
      </c>
      <c r="I64" s="1" t="s">
        <v>681</v>
      </c>
      <c r="J64" s="1">
        <v>5000</v>
      </c>
      <c r="K64" s="3">
        <v>1.1000000000000001</v>
      </c>
      <c r="L64" s="1" t="s">
        <v>29</v>
      </c>
      <c r="M64" s="4">
        <v>42606</v>
      </c>
    </row>
    <row r="65" spans="1:13">
      <c r="A65" s="2" t="s">
        <v>682</v>
      </c>
      <c r="B65" s="2" t="s">
        <v>677</v>
      </c>
      <c r="C65" s="2" t="s">
        <v>678</v>
      </c>
      <c r="D65" s="2" t="s">
        <v>682</v>
      </c>
      <c r="E65" s="2"/>
      <c r="F65" s="7" t="s">
        <v>679</v>
      </c>
      <c r="G65" s="1" t="s">
        <v>680</v>
      </c>
      <c r="H65" s="1" t="s">
        <v>683</v>
      </c>
      <c r="I65" s="1" t="s">
        <v>681</v>
      </c>
      <c r="J65" s="1">
        <v>5002</v>
      </c>
      <c r="K65" s="3">
        <v>0.8246</v>
      </c>
      <c r="L65" s="1" t="s">
        <v>29</v>
      </c>
      <c r="M65" s="4">
        <v>41404</v>
      </c>
    </row>
    <row r="66" spans="1:13">
      <c r="A66" s="2" t="s">
        <v>684</v>
      </c>
      <c r="B66" s="2" t="s">
        <v>677</v>
      </c>
      <c r="C66" s="2" t="s">
        <v>678</v>
      </c>
      <c r="D66" s="2" t="s">
        <v>684</v>
      </c>
      <c r="E66" s="2"/>
      <c r="F66" s="7" t="s">
        <v>679</v>
      </c>
      <c r="G66" s="1" t="s">
        <v>680</v>
      </c>
      <c r="H66" s="1" t="s">
        <v>685</v>
      </c>
      <c r="I66" s="1" t="s">
        <v>681</v>
      </c>
      <c r="J66" s="1">
        <v>5003</v>
      </c>
      <c r="K66" s="3">
        <v>0.8246</v>
      </c>
      <c r="L66" s="1" t="s">
        <v>29</v>
      </c>
      <c r="M66" s="4">
        <v>41404</v>
      </c>
    </row>
    <row r="67" spans="1:13">
      <c r="A67" s="2" t="s">
        <v>686</v>
      </c>
      <c r="B67" s="2" t="s">
        <v>687</v>
      </c>
      <c r="C67" s="2" t="s">
        <v>678</v>
      </c>
      <c r="D67" s="2" t="s">
        <v>686</v>
      </c>
      <c r="E67" s="2"/>
      <c r="F67" s="7" t="s">
        <v>688</v>
      </c>
      <c r="G67" s="1" t="s">
        <v>680</v>
      </c>
      <c r="H67" s="1" t="s">
        <v>689</v>
      </c>
      <c r="I67" s="1" t="s">
        <v>681</v>
      </c>
      <c r="J67" s="1">
        <v>5015</v>
      </c>
      <c r="K67" s="3">
        <v>0.8246</v>
      </c>
      <c r="L67" s="1" t="s">
        <v>29</v>
      </c>
      <c r="M67" s="4">
        <v>41404</v>
      </c>
    </row>
    <row r="68" spans="1:13">
      <c r="A68" s="1" t="s">
        <v>690</v>
      </c>
      <c r="B68" s="1" t="s">
        <v>691</v>
      </c>
      <c r="C68" s="1" t="s">
        <v>692</v>
      </c>
      <c r="F68" s="1" t="s">
        <v>693</v>
      </c>
      <c r="G68" s="1" t="s">
        <v>25</v>
      </c>
      <c r="H68" s="1" t="s">
        <v>691</v>
      </c>
      <c r="I68" s="1" t="s">
        <v>694</v>
      </c>
      <c r="J68" s="1" t="s">
        <v>691</v>
      </c>
      <c r="K68" s="1">
        <v>7.0000000000000007E-2</v>
      </c>
      <c r="L68" s="1" t="s">
        <v>29</v>
      </c>
      <c r="M68" s="4">
        <v>42628</v>
      </c>
    </row>
    <row r="69" spans="1:13">
      <c r="A69" s="2" t="s">
        <v>692</v>
      </c>
      <c r="B69" s="2" t="s">
        <v>695</v>
      </c>
      <c r="C69" s="2" t="s">
        <v>692</v>
      </c>
      <c r="D69" s="2"/>
      <c r="E69" s="2"/>
      <c r="F69" s="7" t="s">
        <v>696</v>
      </c>
      <c r="G69" s="2" t="s">
        <v>481</v>
      </c>
      <c r="H69" s="2" t="s">
        <v>692</v>
      </c>
      <c r="I69" s="2"/>
      <c r="J69" s="2"/>
      <c r="K69" s="3">
        <v>0.1</v>
      </c>
      <c r="L69" s="5" t="s">
        <v>29</v>
      </c>
      <c r="M69" s="4">
        <v>41054</v>
      </c>
    </row>
    <row r="70" spans="1:13">
      <c r="A70" s="1" t="s">
        <v>697</v>
      </c>
      <c r="B70" s="1" t="s">
        <v>698</v>
      </c>
      <c r="C70" s="1" t="s">
        <v>577</v>
      </c>
      <c r="F70" s="6" t="s">
        <v>699</v>
      </c>
      <c r="G70" s="1" t="s">
        <v>25</v>
      </c>
      <c r="H70" s="1" t="s">
        <v>697</v>
      </c>
      <c r="I70" s="1" t="s">
        <v>524</v>
      </c>
      <c r="J70" s="1" t="s">
        <v>697</v>
      </c>
      <c r="K70" s="3">
        <v>2.95</v>
      </c>
      <c r="L70" s="1" t="s">
        <v>29</v>
      </c>
      <c r="M70" s="4">
        <v>42790</v>
      </c>
    </row>
    <row r="71" spans="1:13">
      <c r="A71" s="2" t="s">
        <v>700</v>
      </c>
      <c r="B71" s="2" t="s">
        <v>701</v>
      </c>
      <c r="C71" s="2" t="s">
        <v>678</v>
      </c>
      <c r="D71" s="2" t="s">
        <v>702</v>
      </c>
      <c r="E71" s="2"/>
      <c r="F71" s="7" t="s">
        <v>703</v>
      </c>
      <c r="G71" s="2" t="s">
        <v>25</v>
      </c>
      <c r="H71" s="2" t="s">
        <v>700</v>
      </c>
      <c r="I71" s="2"/>
      <c r="J71" s="2"/>
      <c r="K71" s="3">
        <v>6.5000000000000002E-2</v>
      </c>
      <c r="L71" s="5" t="s">
        <v>29</v>
      </c>
      <c r="M71" s="4">
        <v>40199</v>
      </c>
    </row>
    <row r="72" spans="1:13">
      <c r="A72" s="2" t="s">
        <v>704</v>
      </c>
      <c r="B72" s="2" t="s">
        <v>705</v>
      </c>
      <c r="C72" s="2" t="s">
        <v>439</v>
      </c>
      <c r="D72" s="2" t="s">
        <v>704</v>
      </c>
      <c r="E72" s="2" t="s">
        <v>706</v>
      </c>
      <c r="F72" s="7" t="s">
        <v>707</v>
      </c>
      <c r="G72" s="1" t="s">
        <v>25</v>
      </c>
      <c r="H72" s="2" t="s">
        <v>704</v>
      </c>
      <c r="I72" s="1" t="s">
        <v>708</v>
      </c>
      <c r="J72" s="1" t="s">
        <v>709</v>
      </c>
      <c r="K72" s="3">
        <v>0.14000000000000001</v>
      </c>
      <c r="L72" s="1" t="s">
        <v>29</v>
      </c>
      <c r="M72" s="4">
        <v>42870</v>
      </c>
    </row>
    <row r="73" spans="1:13">
      <c r="A73" s="2" t="s">
        <v>710</v>
      </c>
      <c r="B73" s="2" t="s">
        <v>625</v>
      </c>
      <c r="C73" s="2" t="s">
        <v>553</v>
      </c>
      <c r="D73" s="2" t="s">
        <v>711</v>
      </c>
      <c r="E73" s="2"/>
      <c r="F73" s="7" t="s">
        <v>712</v>
      </c>
      <c r="G73" s="2"/>
      <c r="H73" s="2"/>
      <c r="I73" s="2"/>
      <c r="J73" s="2"/>
      <c r="L73" s="5" t="s">
        <v>29</v>
      </c>
    </row>
    <row r="74" spans="1:13">
      <c r="A74" s="2" t="s">
        <v>713</v>
      </c>
      <c r="B74" s="2" t="s">
        <v>714</v>
      </c>
      <c r="C74" s="2" t="s">
        <v>715</v>
      </c>
      <c r="D74" s="2" t="s">
        <v>716</v>
      </c>
      <c r="E74" s="2"/>
      <c r="F74" s="7" t="s">
        <v>717</v>
      </c>
      <c r="G74" s="2" t="s">
        <v>102</v>
      </c>
      <c r="H74" s="2" t="s">
        <v>718</v>
      </c>
      <c r="I74" s="2" t="s">
        <v>719</v>
      </c>
      <c r="J74" s="2" t="s">
        <v>713</v>
      </c>
      <c r="K74" s="3">
        <v>3.07</v>
      </c>
      <c r="L74" s="5" t="s">
        <v>29</v>
      </c>
      <c r="M74" s="4">
        <v>40489</v>
      </c>
    </row>
    <row r="75" spans="1:13">
      <c r="A75" s="2" t="s">
        <v>720</v>
      </c>
      <c r="B75" s="2" t="s">
        <v>721</v>
      </c>
      <c r="C75" s="2" t="s">
        <v>720</v>
      </c>
      <c r="D75" s="2" t="s">
        <v>720</v>
      </c>
      <c r="E75" s="2"/>
      <c r="F75" s="7" t="s">
        <v>722</v>
      </c>
      <c r="G75" s="2" t="s">
        <v>25</v>
      </c>
      <c r="H75" s="2" t="s">
        <v>720</v>
      </c>
      <c r="I75" s="2" t="s">
        <v>723</v>
      </c>
      <c r="J75" s="2" t="s">
        <v>721</v>
      </c>
      <c r="K75" s="3">
        <v>4.99</v>
      </c>
      <c r="L75" s="5" t="s">
        <v>29</v>
      </c>
    </row>
    <row r="76" spans="1:13">
      <c r="A76" s="2" t="s">
        <v>724</v>
      </c>
      <c r="B76" s="2" t="s">
        <v>725</v>
      </c>
      <c r="C76" s="2" t="s">
        <v>725</v>
      </c>
      <c r="D76" s="2" t="s">
        <v>725</v>
      </c>
      <c r="E76" s="2"/>
      <c r="F76" s="8" t="s">
        <v>726</v>
      </c>
      <c r="L76" s="5" t="s">
        <v>29</v>
      </c>
    </row>
    <row r="77" spans="1:13">
      <c r="A77" s="2" t="s">
        <v>727</v>
      </c>
      <c r="B77" s="2" t="s">
        <v>728</v>
      </c>
      <c r="C77" s="2" t="s">
        <v>725</v>
      </c>
      <c r="D77" s="2" t="s">
        <v>728</v>
      </c>
      <c r="E77" s="2"/>
      <c r="F77" s="8" t="s">
        <v>726</v>
      </c>
      <c r="G77" s="2" t="s">
        <v>25</v>
      </c>
      <c r="H77" s="2" t="s">
        <v>727</v>
      </c>
      <c r="I77" s="2" t="s">
        <v>524</v>
      </c>
      <c r="J77" s="2" t="s">
        <v>729</v>
      </c>
      <c r="K77" s="3">
        <v>13.4</v>
      </c>
      <c r="L77" s="5" t="s">
        <v>29</v>
      </c>
      <c r="M77" s="4">
        <v>40399</v>
      </c>
    </row>
    <row r="78" spans="1:13">
      <c r="A78" s="2" t="s">
        <v>730</v>
      </c>
      <c r="B78" s="2" t="s">
        <v>661</v>
      </c>
      <c r="C78" s="2" t="s">
        <v>731</v>
      </c>
      <c r="D78" s="2"/>
      <c r="E78" s="2"/>
      <c r="F78" s="7" t="s">
        <v>732</v>
      </c>
      <c r="G78" s="2" t="s">
        <v>481</v>
      </c>
      <c r="H78" s="2" t="s">
        <v>733</v>
      </c>
      <c r="I78" s="2"/>
      <c r="J78" s="2"/>
      <c r="K78" s="3">
        <v>0.1</v>
      </c>
      <c r="L78" s="5" t="s">
        <v>29</v>
      </c>
      <c r="M78" s="4">
        <v>42606</v>
      </c>
    </row>
    <row r="79" spans="1:13">
      <c r="A79" s="2" t="s">
        <v>734</v>
      </c>
      <c r="B79" s="2" t="s">
        <v>618</v>
      </c>
      <c r="C79" s="2" t="s">
        <v>734</v>
      </c>
      <c r="D79" s="2" t="s">
        <v>734</v>
      </c>
      <c r="E79" s="2"/>
      <c r="F79" s="7" t="s">
        <v>619</v>
      </c>
    </row>
    <row r="80" spans="1:13">
      <c r="A80" s="2" t="s">
        <v>735</v>
      </c>
      <c r="B80" s="2" t="s">
        <v>735</v>
      </c>
      <c r="C80" s="2" t="s">
        <v>736</v>
      </c>
      <c r="D80" s="2"/>
      <c r="E80" s="2"/>
      <c r="F80" s="7" t="s">
        <v>737</v>
      </c>
    </row>
    <row r="81" spans="1:14">
      <c r="A81" s="2" t="s">
        <v>738</v>
      </c>
      <c r="B81" s="2" t="s">
        <v>738</v>
      </c>
      <c r="C81" s="2" t="s">
        <v>739</v>
      </c>
      <c r="D81" s="2"/>
      <c r="E81" s="2"/>
      <c r="F81" s="7" t="s">
        <v>740</v>
      </c>
    </row>
    <row r="82" spans="1:14">
      <c r="A82" s="2" t="s">
        <v>741</v>
      </c>
      <c r="B82" s="2" t="s">
        <v>741</v>
      </c>
      <c r="C82" s="2" t="s">
        <v>742</v>
      </c>
      <c r="D82" s="2"/>
      <c r="E82" s="2"/>
      <c r="F82" s="7" t="s">
        <v>743</v>
      </c>
    </row>
    <row r="83" spans="1:14">
      <c r="A83" s="2" t="s">
        <v>744</v>
      </c>
      <c r="B83" s="2" t="s">
        <v>744</v>
      </c>
      <c r="C83" s="2" t="s">
        <v>745</v>
      </c>
      <c r="D83" s="2"/>
      <c r="E83" s="2"/>
      <c r="F83" s="7" t="s">
        <v>746</v>
      </c>
    </row>
    <row r="84" spans="1:14">
      <c r="A84" s="2" t="s">
        <v>747</v>
      </c>
      <c r="B84" s="2" t="s">
        <v>747</v>
      </c>
      <c r="C84" s="2" t="s">
        <v>745</v>
      </c>
      <c r="D84" s="2"/>
      <c r="E84" s="2"/>
      <c r="F84" s="7" t="s">
        <v>746</v>
      </c>
    </row>
    <row r="85" spans="1:14">
      <c r="A85" s="2" t="s">
        <v>748</v>
      </c>
      <c r="B85" s="2" t="s">
        <v>748</v>
      </c>
      <c r="C85" s="2" t="s">
        <v>736</v>
      </c>
      <c r="D85" s="2"/>
      <c r="E85" s="2"/>
      <c r="F85" s="7" t="s">
        <v>749</v>
      </c>
    </row>
    <row r="86" spans="1:14">
      <c r="A86" s="2" t="s">
        <v>750</v>
      </c>
      <c r="B86" s="2" t="s">
        <v>750</v>
      </c>
      <c r="C86" s="2" t="s">
        <v>739</v>
      </c>
      <c r="D86" s="2"/>
      <c r="E86" s="2"/>
      <c r="F86" s="7" t="s">
        <v>751</v>
      </c>
    </row>
    <row r="87" spans="1:14">
      <c r="A87" s="2" t="s">
        <v>752</v>
      </c>
      <c r="B87" s="2" t="s">
        <v>752</v>
      </c>
      <c r="C87" s="2" t="s">
        <v>742</v>
      </c>
      <c r="D87" s="2"/>
      <c r="E87" s="2"/>
      <c r="F87" s="7" t="s">
        <v>753</v>
      </c>
    </row>
    <row r="88" spans="1:14">
      <c r="A88" s="2" t="s">
        <v>754</v>
      </c>
      <c r="B88" s="2" t="s">
        <v>754</v>
      </c>
      <c r="C88" s="2" t="s">
        <v>755</v>
      </c>
      <c r="D88" s="2"/>
      <c r="E88" s="2"/>
      <c r="F88" s="7" t="s">
        <v>756</v>
      </c>
    </row>
    <row r="89" spans="1:14">
      <c r="A89" s="2" t="s">
        <v>757</v>
      </c>
      <c r="B89" s="2" t="s">
        <v>757</v>
      </c>
      <c r="C89" s="2" t="s">
        <v>755</v>
      </c>
      <c r="D89" s="2"/>
      <c r="E89" s="2"/>
      <c r="F89" s="7" t="s">
        <v>756</v>
      </c>
    </row>
    <row r="90" spans="1:14">
      <c r="A90" s="2" t="s">
        <v>758</v>
      </c>
      <c r="B90" s="2" t="s">
        <v>759</v>
      </c>
      <c r="C90" s="2" t="s">
        <v>553</v>
      </c>
      <c r="D90" s="2" t="s">
        <v>758</v>
      </c>
      <c r="E90" s="2"/>
      <c r="F90" s="7" t="s">
        <v>760</v>
      </c>
      <c r="G90" s="2" t="s">
        <v>481</v>
      </c>
      <c r="H90" s="2" t="s">
        <v>758</v>
      </c>
      <c r="I90" s="2"/>
      <c r="J90" s="2"/>
      <c r="K90" s="3">
        <v>0.49</v>
      </c>
      <c r="L90" s="5" t="s">
        <v>29</v>
      </c>
      <c r="M90" s="4">
        <v>40489</v>
      </c>
    </row>
    <row r="91" spans="1:14">
      <c r="A91" s="2" t="s">
        <v>761</v>
      </c>
      <c r="B91" s="2" t="s">
        <v>762</v>
      </c>
      <c r="C91" s="2" t="s">
        <v>666</v>
      </c>
      <c r="D91" s="2" t="s">
        <v>761</v>
      </c>
      <c r="E91" s="2"/>
      <c r="F91" s="7" t="s">
        <v>763</v>
      </c>
      <c r="G91" s="2" t="s">
        <v>481</v>
      </c>
      <c r="H91" s="2" t="s">
        <v>761</v>
      </c>
      <c r="I91" s="2"/>
      <c r="J91" s="2"/>
      <c r="K91" s="3">
        <v>0.59</v>
      </c>
      <c r="L91" s="5" t="s">
        <v>29</v>
      </c>
      <c r="M91" s="4">
        <v>40489</v>
      </c>
    </row>
    <row r="92" spans="1:14">
      <c r="A92" s="2" t="s">
        <v>764</v>
      </c>
      <c r="B92" s="2" t="s">
        <v>765</v>
      </c>
      <c r="C92" s="2" t="s">
        <v>658</v>
      </c>
      <c r="D92" s="2" t="s">
        <v>764</v>
      </c>
      <c r="E92" s="2"/>
      <c r="F92" s="7" t="s">
        <v>766</v>
      </c>
      <c r="G92" s="2" t="s">
        <v>481</v>
      </c>
      <c r="H92" s="2" t="s">
        <v>764</v>
      </c>
      <c r="I92" s="2"/>
      <c r="J92" s="2"/>
      <c r="K92" s="3">
        <v>0.69</v>
      </c>
      <c r="L92" s="5" t="s">
        <v>29</v>
      </c>
      <c r="M92" s="4">
        <v>40494</v>
      </c>
    </row>
    <row r="93" spans="1:14">
      <c r="A93" s="2" t="s">
        <v>767</v>
      </c>
      <c r="B93" s="2" t="s">
        <v>768</v>
      </c>
      <c r="C93" s="2" t="s">
        <v>769</v>
      </c>
      <c r="D93" s="2" t="s">
        <v>769</v>
      </c>
      <c r="E93" s="2"/>
      <c r="F93" s="7" t="s">
        <v>770</v>
      </c>
      <c r="G93" s="2" t="s">
        <v>25</v>
      </c>
      <c r="H93" s="2" t="s">
        <v>769</v>
      </c>
      <c r="I93" s="2" t="s">
        <v>771</v>
      </c>
      <c r="J93" s="2" t="s">
        <v>767</v>
      </c>
      <c r="K93" s="3">
        <v>2.99</v>
      </c>
      <c r="L93" s="5" t="s">
        <v>29</v>
      </c>
      <c r="M93" s="4">
        <v>42919</v>
      </c>
    </row>
    <row r="94" spans="1:14">
      <c r="A94" s="2" t="s">
        <v>772</v>
      </c>
      <c r="B94" s="2" t="s">
        <v>773</v>
      </c>
      <c r="C94" s="2" t="s">
        <v>666</v>
      </c>
      <c r="D94" s="2" t="s">
        <v>774</v>
      </c>
      <c r="E94" s="2"/>
      <c r="F94" s="7" t="s">
        <v>775</v>
      </c>
      <c r="G94" s="1" t="s">
        <v>25</v>
      </c>
      <c r="H94" s="1" t="s">
        <v>772</v>
      </c>
      <c r="I94" s="1" t="s">
        <v>456</v>
      </c>
      <c r="J94" s="2" t="s">
        <v>776</v>
      </c>
      <c r="K94" s="3">
        <v>0.75800000000000001</v>
      </c>
      <c r="L94" s="1" t="s">
        <v>29</v>
      </c>
      <c r="M94" s="4">
        <v>42125</v>
      </c>
    </row>
    <row r="95" spans="1:14">
      <c r="A95" s="2" t="s">
        <v>777</v>
      </c>
      <c r="B95" s="2" t="s">
        <v>592</v>
      </c>
      <c r="C95" s="2" t="s">
        <v>592</v>
      </c>
      <c r="D95" s="2" t="s">
        <v>592</v>
      </c>
      <c r="E95" s="2"/>
      <c r="F95" s="7" t="s">
        <v>778</v>
      </c>
      <c r="G95" s="2" t="s">
        <v>25</v>
      </c>
      <c r="H95" s="2" t="s">
        <v>777</v>
      </c>
      <c r="I95" s="2" t="s">
        <v>456</v>
      </c>
      <c r="J95" s="2" t="s">
        <v>779</v>
      </c>
      <c r="K95" s="3">
        <v>1.5</v>
      </c>
      <c r="L95" s="5" t="s">
        <v>29</v>
      </c>
      <c r="M95" s="4">
        <v>43010</v>
      </c>
    </row>
    <row r="96" spans="1:14">
      <c r="A96" s="2" t="s">
        <v>780</v>
      </c>
      <c r="B96" s="2" t="s">
        <v>625</v>
      </c>
      <c r="C96" s="2" t="s">
        <v>624</v>
      </c>
      <c r="D96" s="2"/>
      <c r="E96" s="2"/>
      <c r="F96" s="7" t="s">
        <v>781</v>
      </c>
      <c r="G96" s="2" t="s">
        <v>25</v>
      </c>
      <c r="H96" s="2" t="s">
        <v>780</v>
      </c>
      <c r="I96" s="2" t="s">
        <v>461</v>
      </c>
      <c r="J96" s="2" t="s">
        <v>780</v>
      </c>
      <c r="K96" s="3">
        <v>5.0260000000000006E-2</v>
      </c>
      <c r="L96" s="5" t="s">
        <v>29</v>
      </c>
      <c r="M96" s="4">
        <v>42604</v>
      </c>
      <c r="N96" s="1" t="s">
        <v>782</v>
      </c>
    </row>
    <row r="97" spans="1:14">
      <c r="A97" s="2" t="s">
        <v>783</v>
      </c>
      <c r="B97" s="2" t="s">
        <v>634</v>
      </c>
      <c r="C97" s="2" t="s">
        <v>629</v>
      </c>
      <c r="D97" s="2"/>
      <c r="E97" s="2"/>
      <c r="F97" s="7" t="s">
        <v>784</v>
      </c>
      <c r="G97" s="2" t="s">
        <v>25</v>
      </c>
      <c r="H97" s="2" t="s">
        <v>783</v>
      </c>
      <c r="I97" s="2" t="s">
        <v>461</v>
      </c>
      <c r="J97" s="2" t="s">
        <v>783</v>
      </c>
      <c r="K97" s="3">
        <v>0.08</v>
      </c>
      <c r="L97" s="5" t="s">
        <v>29</v>
      </c>
      <c r="M97" s="4">
        <v>42790</v>
      </c>
      <c r="N97" s="1" t="s">
        <v>785</v>
      </c>
    </row>
    <row r="98" spans="1:14">
      <c r="A98" s="2" t="s">
        <v>786</v>
      </c>
      <c r="B98" s="2" t="s">
        <v>634</v>
      </c>
      <c r="C98" s="2" t="s">
        <v>633</v>
      </c>
      <c r="D98" s="2"/>
      <c r="E98" s="2"/>
      <c r="F98" s="7" t="s">
        <v>787</v>
      </c>
      <c r="G98" s="2" t="s">
        <v>25</v>
      </c>
      <c r="H98" s="2" t="s">
        <v>786</v>
      </c>
      <c r="I98" s="2" t="s">
        <v>461</v>
      </c>
      <c r="J98" s="2" t="s">
        <v>786</v>
      </c>
      <c r="K98" s="3">
        <v>0.1</v>
      </c>
      <c r="L98" s="5" t="s">
        <v>29</v>
      </c>
      <c r="M98" s="4">
        <v>42790</v>
      </c>
      <c r="N98" s="1" t="s">
        <v>788</v>
      </c>
    </row>
    <row r="99" spans="1:14">
      <c r="A99" s="2" t="s">
        <v>789</v>
      </c>
      <c r="B99" s="2" t="s">
        <v>639</v>
      </c>
      <c r="C99" s="2" t="s">
        <v>638</v>
      </c>
      <c r="D99" s="2"/>
      <c r="E99" s="2"/>
      <c r="F99" s="7" t="s">
        <v>790</v>
      </c>
      <c r="G99" s="2" t="s">
        <v>25</v>
      </c>
      <c r="H99" s="2" t="s">
        <v>789</v>
      </c>
      <c r="I99" s="2" t="s">
        <v>461</v>
      </c>
      <c r="J99" s="2" t="s">
        <v>789</v>
      </c>
      <c r="K99" s="3">
        <v>0.12</v>
      </c>
      <c r="L99" s="5" t="s">
        <v>29</v>
      </c>
      <c r="M99" s="4">
        <v>42793</v>
      </c>
      <c r="N99" s="1" t="s">
        <v>791</v>
      </c>
    </row>
    <row r="100" spans="1:14">
      <c r="A100" s="2" t="s">
        <v>792</v>
      </c>
      <c r="B100" s="2" t="s">
        <v>634</v>
      </c>
      <c r="C100" s="2" t="s">
        <v>646</v>
      </c>
      <c r="D100" s="2"/>
      <c r="E100" s="2"/>
      <c r="F100" s="7" t="s">
        <v>793</v>
      </c>
      <c r="G100" s="2" t="s">
        <v>25</v>
      </c>
      <c r="H100" s="2" t="s">
        <v>792</v>
      </c>
      <c r="I100" s="2" t="s">
        <v>461</v>
      </c>
      <c r="J100" s="2" t="s">
        <v>792</v>
      </c>
      <c r="K100" s="3">
        <v>0.26</v>
      </c>
      <c r="L100" s="5" t="s">
        <v>29</v>
      </c>
      <c r="M100" s="4">
        <v>42790</v>
      </c>
      <c r="N100" s="1" t="s">
        <v>788</v>
      </c>
    </row>
    <row r="101" spans="1:14">
      <c r="A101" s="2" t="s">
        <v>794</v>
      </c>
      <c r="B101" s="2" t="s">
        <v>654</v>
      </c>
      <c r="C101" s="2" t="s">
        <v>654</v>
      </c>
      <c r="D101" s="2"/>
      <c r="E101" s="2"/>
      <c r="F101" s="7" t="s">
        <v>795</v>
      </c>
      <c r="G101" s="2" t="s">
        <v>25</v>
      </c>
      <c r="H101" s="2" t="s">
        <v>794</v>
      </c>
      <c r="I101" s="2" t="s">
        <v>461</v>
      </c>
      <c r="J101" s="2" t="s">
        <v>794</v>
      </c>
      <c r="K101" s="3">
        <v>4.9810000000000007E-2</v>
      </c>
      <c r="L101" s="5" t="s">
        <v>29</v>
      </c>
      <c r="M101" s="4">
        <v>42604</v>
      </c>
      <c r="N101" s="1" t="s">
        <v>796</v>
      </c>
    </row>
    <row r="102" spans="1:14">
      <c r="A102" s="2" t="s">
        <v>797</v>
      </c>
      <c r="B102" s="2" t="s">
        <v>798</v>
      </c>
      <c r="C102" s="2" t="s">
        <v>715</v>
      </c>
      <c r="D102" s="2" t="s">
        <v>798</v>
      </c>
      <c r="E102" s="2"/>
      <c r="F102" s="7" t="s">
        <v>799</v>
      </c>
      <c r="G102" s="2" t="s">
        <v>25</v>
      </c>
      <c r="H102" s="2" t="s">
        <v>797</v>
      </c>
      <c r="I102" s="2" t="s">
        <v>461</v>
      </c>
      <c r="J102" s="2" t="s">
        <v>797</v>
      </c>
      <c r="K102" s="3">
        <v>0.57000000000000006</v>
      </c>
      <c r="L102" s="5" t="s">
        <v>29</v>
      </c>
      <c r="M102" s="4">
        <v>41976</v>
      </c>
      <c r="N102" s="1" t="s">
        <v>800</v>
      </c>
    </row>
    <row r="103" spans="1:14">
      <c r="A103" s="2" t="s">
        <v>801</v>
      </c>
      <c r="B103" s="2" t="s">
        <v>802</v>
      </c>
      <c r="C103" s="2" t="s">
        <v>547</v>
      </c>
      <c r="D103" s="2" t="s">
        <v>802</v>
      </c>
      <c r="E103" s="2" t="s">
        <v>803</v>
      </c>
      <c r="F103" s="7" t="s">
        <v>804</v>
      </c>
      <c r="G103" s="2" t="s">
        <v>25</v>
      </c>
      <c r="H103" s="2" t="s">
        <v>801</v>
      </c>
      <c r="I103" s="2" t="s">
        <v>461</v>
      </c>
      <c r="J103" s="2" t="s">
        <v>801</v>
      </c>
      <c r="K103" s="3">
        <v>0.57840000000000003</v>
      </c>
      <c r="L103" s="5" t="s">
        <v>29</v>
      </c>
      <c r="M103" s="4">
        <v>42606</v>
      </c>
      <c r="N103" s="1" t="s">
        <v>805</v>
      </c>
    </row>
    <row r="104" spans="1:14">
      <c r="A104" s="2" t="s">
        <v>806</v>
      </c>
      <c r="B104" s="2" t="s">
        <v>807</v>
      </c>
      <c r="C104" s="2" t="s">
        <v>547</v>
      </c>
      <c r="D104" s="2" t="s">
        <v>807</v>
      </c>
      <c r="E104" s="2" t="s">
        <v>803</v>
      </c>
      <c r="F104" s="7" t="s">
        <v>808</v>
      </c>
      <c r="G104" s="2" t="s">
        <v>25</v>
      </c>
      <c r="H104" s="2" t="s">
        <v>806</v>
      </c>
      <c r="I104" s="2" t="s">
        <v>461</v>
      </c>
      <c r="J104" s="2" t="s">
        <v>806</v>
      </c>
      <c r="K104" s="3">
        <v>0.24</v>
      </c>
      <c r="L104" s="5" t="s">
        <v>29</v>
      </c>
      <c r="M104" s="4">
        <v>42751</v>
      </c>
      <c r="N104" s="1" t="s">
        <v>809</v>
      </c>
    </row>
    <row r="105" spans="1:14">
      <c r="A105" s="2" t="s">
        <v>810</v>
      </c>
      <c r="B105" s="2" t="s">
        <v>811</v>
      </c>
      <c r="C105" s="2" t="s">
        <v>553</v>
      </c>
      <c r="D105" s="2" t="s">
        <v>811</v>
      </c>
      <c r="E105" s="2" t="s">
        <v>812</v>
      </c>
      <c r="F105" s="7" t="s">
        <v>813</v>
      </c>
      <c r="G105" s="2" t="s">
        <v>25</v>
      </c>
      <c r="H105" s="2" t="s">
        <v>810</v>
      </c>
      <c r="I105" s="2" t="s">
        <v>461</v>
      </c>
      <c r="J105" s="2" t="s">
        <v>810</v>
      </c>
      <c r="K105" s="3">
        <v>0.30000000000000004</v>
      </c>
      <c r="L105" s="5" t="s">
        <v>29</v>
      </c>
      <c r="M105" s="4">
        <v>42884</v>
      </c>
    </row>
    <row r="106" spans="1:14">
      <c r="A106" s="2" t="s">
        <v>814</v>
      </c>
      <c r="B106" s="2" t="s">
        <v>815</v>
      </c>
      <c r="C106" s="2" t="s">
        <v>553</v>
      </c>
      <c r="D106" s="2" t="s">
        <v>815</v>
      </c>
      <c r="E106" s="2" t="s">
        <v>812</v>
      </c>
      <c r="F106" s="7" t="s">
        <v>813</v>
      </c>
      <c r="G106" s="2" t="s">
        <v>25</v>
      </c>
      <c r="H106" s="2" t="s">
        <v>814</v>
      </c>
      <c r="I106" s="2" t="s">
        <v>461</v>
      </c>
      <c r="J106" s="2" t="s">
        <v>814</v>
      </c>
      <c r="K106" s="3">
        <v>0.25</v>
      </c>
      <c r="L106" s="5" t="s">
        <v>29</v>
      </c>
      <c r="M106" s="4">
        <v>42919</v>
      </c>
      <c r="N106" s="1" t="s">
        <v>816</v>
      </c>
    </row>
    <row r="107" spans="1:14">
      <c r="A107" s="2" t="s">
        <v>817</v>
      </c>
      <c r="B107" s="2" t="s">
        <v>818</v>
      </c>
      <c r="C107" s="2" t="s">
        <v>666</v>
      </c>
      <c r="D107" s="2" t="s">
        <v>818</v>
      </c>
      <c r="E107" s="2" t="s">
        <v>819</v>
      </c>
      <c r="F107" s="7" t="s">
        <v>820</v>
      </c>
      <c r="G107" s="2" t="s">
        <v>25</v>
      </c>
      <c r="H107" s="2" t="s">
        <v>817</v>
      </c>
      <c r="I107" s="2" t="s">
        <v>461</v>
      </c>
      <c r="J107" s="2" t="s">
        <v>817</v>
      </c>
      <c r="K107" s="3">
        <v>0.30000000000000004</v>
      </c>
      <c r="L107" s="5" t="s">
        <v>29</v>
      </c>
      <c r="M107" s="4">
        <v>42858</v>
      </c>
    </row>
    <row r="108" spans="1:14">
      <c r="A108" s="2" t="s">
        <v>821</v>
      </c>
      <c r="B108" s="2" t="s">
        <v>822</v>
      </c>
      <c r="C108" s="2" t="s">
        <v>666</v>
      </c>
      <c r="D108" s="2" t="s">
        <v>822</v>
      </c>
      <c r="E108" s="2" t="s">
        <v>819</v>
      </c>
      <c r="F108" s="7" t="s">
        <v>820</v>
      </c>
      <c r="G108" s="2" t="s">
        <v>25</v>
      </c>
      <c r="H108" s="2" t="s">
        <v>821</v>
      </c>
      <c r="I108" s="2" t="s">
        <v>823</v>
      </c>
      <c r="J108" s="2" t="s">
        <v>821</v>
      </c>
      <c r="K108" s="3">
        <v>0.25</v>
      </c>
      <c r="L108" s="5" t="s">
        <v>29</v>
      </c>
      <c r="M108" s="4">
        <v>42751</v>
      </c>
      <c r="N108" s="1" t="s">
        <v>824</v>
      </c>
    </row>
    <row r="109" spans="1:14">
      <c r="A109" s="2" t="s">
        <v>825</v>
      </c>
      <c r="B109" s="2" t="s">
        <v>826</v>
      </c>
      <c r="C109" s="2" t="s">
        <v>658</v>
      </c>
      <c r="D109" s="2" t="s">
        <v>826</v>
      </c>
      <c r="E109" s="2" t="s">
        <v>827</v>
      </c>
      <c r="F109" s="7" t="s">
        <v>828</v>
      </c>
      <c r="G109" s="2" t="s">
        <v>25</v>
      </c>
      <c r="H109" s="2" t="s">
        <v>825</v>
      </c>
      <c r="I109" s="2" t="s">
        <v>823</v>
      </c>
      <c r="J109" s="2" t="s">
        <v>825</v>
      </c>
      <c r="K109" s="3">
        <v>0.38</v>
      </c>
      <c r="L109" s="5" t="s">
        <v>29</v>
      </c>
      <c r="M109" s="4">
        <v>42884</v>
      </c>
      <c r="N109" s="1" t="s">
        <v>829</v>
      </c>
    </row>
    <row r="110" spans="1:14">
      <c r="A110" s="2" t="s">
        <v>830</v>
      </c>
      <c r="B110" s="2" t="s">
        <v>831</v>
      </c>
      <c r="C110" s="2" t="s">
        <v>658</v>
      </c>
      <c r="D110" s="2" t="s">
        <v>831</v>
      </c>
      <c r="E110" s="2" t="s">
        <v>827</v>
      </c>
      <c r="F110" s="7" t="s">
        <v>832</v>
      </c>
      <c r="G110" s="2" t="s">
        <v>25</v>
      </c>
      <c r="H110" s="2" t="s">
        <v>830</v>
      </c>
      <c r="I110" s="2" t="s">
        <v>823</v>
      </c>
      <c r="J110" s="2" t="s">
        <v>830</v>
      </c>
      <c r="K110" s="3">
        <v>0.31</v>
      </c>
      <c r="L110" s="5" t="s">
        <v>29</v>
      </c>
      <c r="M110" s="4">
        <v>42824</v>
      </c>
      <c r="N110" s="1" t="s">
        <v>833</v>
      </c>
    </row>
    <row r="111" spans="1:14">
      <c r="A111" s="1" t="s">
        <v>834</v>
      </c>
      <c r="B111" s="2" t="s">
        <v>835</v>
      </c>
      <c r="C111" s="2" t="s">
        <v>836</v>
      </c>
      <c r="D111" s="2" t="s">
        <v>835</v>
      </c>
      <c r="E111" s="2"/>
      <c r="F111" s="7" t="s">
        <v>837</v>
      </c>
      <c r="G111" s="2" t="s">
        <v>25</v>
      </c>
      <c r="H111" s="2" t="s">
        <v>834</v>
      </c>
      <c r="I111" s="2" t="s">
        <v>461</v>
      </c>
      <c r="J111" s="2" t="s">
        <v>834</v>
      </c>
      <c r="K111" s="3">
        <v>0.34990000000000004</v>
      </c>
      <c r="L111" s="5" t="s">
        <v>29</v>
      </c>
      <c r="M111" s="4">
        <v>42424</v>
      </c>
      <c r="N111" s="1" t="s">
        <v>838</v>
      </c>
    </row>
    <row r="112" spans="1:14">
      <c r="A112" s="2" t="s">
        <v>839</v>
      </c>
      <c r="B112" s="2" t="s">
        <v>840</v>
      </c>
      <c r="C112" s="2" t="s">
        <v>836</v>
      </c>
      <c r="D112" s="2" t="s">
        <v>840</v>
      </c>
      <c r="E112" s="2" t="s">
        <v>841</v>
      </c>
      <c r="F112" s="7" t="s">
        <v>813</v>
      </c>
      <c r="G112" s="2" t="s">
        <v>25</v>
      </c>
      <c r="H112" s="2" t="s">
        <v>839</v>
      </c>
      <c r="I112" s="2" t="s">
        <v>461</v>
      </c>
      <c r="J112" s="2" t="s">
        <v>839</v>
      </c>
      <c r="K112" s="3">
        <v>0.33</v>
      </c>
      <c r="L112" s="5" t="s">
        <v>29</v>
      </c>
      <c r="M112" s="4">
        <v>42335</v>
      </c>
      <c r="N112" s="1" t="s">
        <v>842</v>
      </c>
    </row>
    <row r="113" spans="1:14">
      <c r="A113" s="2" t="s">
        <v>843</v>
      </c>
      <c r="B113" s="2" t="s">
        <v>630</v>
      </c>
      <c r="C113" s="2" t="s">
        <v>629</v>
      </c>
      <c r="D113" s="2"/>
      <c r="E113" s="2"/>
      <c r="F113" s="7" t="s">
        <v>844</v>
      </c>
      <c r="G113" s="2" t="s">
        <v>25</v>
      </c>
      <c r="H113" s="2" t="s">
        <v>843</v>
      </c>
      <c r="I113" s="2" t="s">
        <v>461</v>
      </c>
      <c r="J113" s="2" t="s">
        <v>843</v>
      </c>
      <c r="K113" s="3">
        <v>0.28000000000000003</v>
      </c>
      <c r="L113" s="5" t="s">
        <v>29</v>
      </c>
      <c r="M113" s="4">
        <v>42751</v>
      </c>
    </row>
    <row r="114" spans="1:14">
      <c r="A114" s="2" t="s">
        <v>845</v>
      </c>
      <c r="B114" s="2" t="s">
        <v>846</v>
      </c>
      <c r="C114" s="2" t="s">
        <v>547</v>
      </c>
      <c r="D114" s="2" t="s">
        <v>845</v>
      </c>
      <c r="E114" s="2" t="s">
        <v>847</v>
      </c>
      <c r="F114" s="7" t="s">
        <v>848</v>
      </c>
      <c r="G114" s="1" t="s">
        <v>25</v>
      </c>
      <c r="H114" s="1" t="s">
        <v>845</v>
      </c>
      <c r="I114" s="1" t="s">
        <v>461</v>
      </c>
      <c r="J114" s="1" t="s">
        <v>845</v>
      </c>
      <c r="K114" s="3">
        <v>0.77200000000000002</v>
      </c>
      <c r="L114" s="1" t="s">
        <v>29</v>
      </c>
      <c r="M114" s="4">
        <v>41737</v>
      </c>
    </row>
    <row r="115" spans="1:14">
      <c r="A115" s="2" t="s">
        <v>849</v>
      </c>
      <c r="B115" s="2" t="s">
        <v>846</v>
      </c>
      <c r="C115" s="2" t="s">
        <v>547</v>
      </c>
      <c r="D115" s="2" t="s">
        <v>849</v>
      </c>
      <c r="E115" s="2" t="s">
        <v>847</v>
      </c>
      <c r="F115" s="7" t="s">
        <v>850</v>
      </c>
      <c r="G115" s="1" t="s">
        <v>25</v>
      </c>
      <c r="H115" s="1" t="s">
        <v>849</v>
      </c>
      <c r="I115" s="1" t="s">
        <v>461</v>
      </c>
      <c r="J115" s="1" t="s">
        <v>849</v>
      </c>
      <c r="K115" s="3">
        <v>0.26</v>
      </c>
      <c r="L115" s="1" t="s">
        <v>29</v>
      </c>
      <c r="M115" s="4">
        <v>42919</v>
      </c>
    </row>
    <row r="116" spans="1:14">
      <c r="A116" s="2" t="s">
        <v>851</v>
      </c>
      <c r="B116" s="2" t="s">
        <v>852</v>
      </c>
      <c r="C116" s="2" t="s">
        <v>553</v>
      </c>
      <c r="D116" s="2" t="s">
        <v>851</v>
      </c>
      <c r="E116" s="2" t="s">
        <v>853</v>
      </c>
      <c r="F116" s="7" t="s">
        <v>854</v>
      </c>
      <c r="G116" s="1" t="s">
        <v>25</v>
      </c>
      <c r="H116" s="1" t="s">
        <v>851</v>
      </c>
      <c r="I116" s="1" t="s">
        <v>461</v>
      </c>
      <c r="J116" s="1" t="s">
        <v>851</v>
      </c>
      <c r="K116" s="3">
        <v>0.4</v>
      </c>
      <c r="L116" s="1" t="s">
        <v>29</v>
      </c>
      <c r="M116" s="4">
        <v>42751</v>
      </c>
    </row>
    <row r="117" spans="1:14">
      <c r="A117" s="2" t="s">
        <v>855</v>
      </c>
      <c r="B117" s="2" t="s">
        <v>852</v>
      </c>
      <c r="C117" s="2" t="s">
        <v>856</v>
      </c>
      <c r="D117" s="2" t="s">
        <v>855</v>
      </c>
      <c r="E117" s="2"/>
      <c r="F117" s="7" t="s">
        <v>857</v>
      </c>
      <c r="G117" s="1" t="s">
        <v>25</v>
      </c>
      <c r="H117" s="1" t="s">
        <v>851</v>
      </c>
      <c r="I117" s="1" t="s">
        <v>461</v>
      </c>
      <c r="J117" s="1" t="s">
        <v>851</v>
      </c>
      <c r="K117" s="3">
        <v>0.36941000000000002</v>
      </c>
      <c r="L117" s="1" t="s">
        <v>29</v>
      </c>
      <c r="M117" s="4">
        <v>42593</v>
      </c>
    </row>
    <row r="118" spans="1:14">
      <c r="A118" s="2" t="s">
        <v>858</v>
      </c>
      <c r="B118" s="2" t="s">
        <v>859</v>
      </c>
      <c r="C118" s="2" t="s">
        <v>666</v>
      </c>
      <c r="D118" s="2" t="s">
        <v>858</v>
      </c>
      <c r="E118" s="2" t="s">
        <v>860</v>
      </c>
      <c r="F118" s="7" t="s">
        <v>861</v>
      </c>
      <c r="G118" s="1" t="s">
        <v>25</v>
      </c>
      <c r="H118" s="1" t="s">
        <v>858</v>
      </c>
      <c r="I118" s="1" t="s">
        <v>461</v>
      </c>
      <c r="J118" s="1" t="s">
        <v>858</v>
      </c>
      <c r="K118" s="3">
        <v>0.59</v>
      </c>
      <c r="L118" s="1" t="s">
        <v>29</v>
      </c>
      <c r="M118" s="4">
        <v>41779</v>
      </c>
    </row>
    <row r="119" spans="1:14">
      <c r="A119" s="2" t="s">
        <v>862</v>
      </c>
      <c r="B119" s="2" t="s">
        <v>863</v>
      </c>
      <c r="C119" s="2" t="s">
        <v>547</v>
      </c>
      <c r="D119" s="2" t="s">
        <v>864</v>
      </c>
      <c r="E119" s="2" t="s">
        <v>865</v>
      </c>
      <c r="F119" s="7" t="s">
        <v>866</v>
      </c>
      <c r="G119" s="2" t="s">
        <v>25</v>
      </c>
      <c r="H119" s="2" t="s">
        <v>862</v>
      </c>
      <c r="I119" s="2" t="s">
        <v>461</v>
      </c>
      <c r="J119" s="2" t="s">
        <v>862</v>
      </c>
      <c r="K119" s="3">
        <v>0.114</v>
      </c>
      <c r="L119" s="5" t="s">
        <v>29</v>
      </c>
      <c r="M119" s="4">
        <v>41778</v>
      </c>
      <c r="N119" s="1" t="s">
        <v>867</v>
      </c>
    </row>
    <row r="120" spans="1:14">
      <c r="A120" s="2" t="s">
        <v>868</v>
      </c>
      <c r="B120" s="2" t="s">
        <v>863</v>
      </c>
      <c r="C120" s="2" t="s">
        <v>553</v>
      </c>
      <c r="D120" s="2" t="s">
        <v>869</v>
      </c>
      <c r="E120" s="2" t="s">
        <v>870</v>
      </c>
      <c r="F120" s="7" t="s">
        <v>866</v>
      </c>
      <c r="G120" s="2" t="s">
        <v>25</v>
      </c>
      <c r="H120" s="2" t="s">
        <v>868</v>
      </c>
      <c r="I120" s="2" t="s">
        <v>461</v>
      </c>
      <c r="J120" s="2" t="s">
        <v>868</v>
      </c>
      <c r="K120" s="3">
        <v>0.159</v>
      </c>
      <c r="L120" s="5" t="s">
        <v>29</v>
      </c>
      <c r="M120" s="4">
        <v>41780</v>
      </c>
      <c r="N120" s="1" t="s">
        <v>871</v>
      </c>
    </row>
    <row r="121" spans="1:14">
      <c r="A121" s="2" t="s">
        <v>872</v>
      </c>
      <c r="B121" s="2" t="s">
        <v>863</v>
      </c>
      <c r="C121" s="2" t="s">
        <v>553</v>
      </c>
      <c r="D121" s="2" t="s">
        <v>873</v>
      </c>
      <c r="E121" s="2" t="s">
        <v>870</v>
      </c>
      <c r="F121" s="7" t="s">
        <v>874</v>
      </c>
      <c r="G121" s="2" t="s">
        <v>25</v>
      </c>
      <c r="H121" s="2" t="s">
        <v>872</v>
      </c>
      <c r="I121" s="2" t="s">
        <v>461</v>
      </c>
      <c r="J121" s="2" t="s">
        <v>872</v>
      </c>
      <c r="K121" s="3">
        <v>0.16200000000000001</v>
      </c>
      <c r="L121" s="5" t="s">
        <v>29</v>
      </c>
      <c r="M121" s="4">
        <v>41780</v>
      </c>
      <c r="N121" s="1" t="s">
        <v>875</v>
      </c>
    </row>
    <row r="122" spans="1:14">
      <c r="A122" s="2" t="s">
        <v>876</v>
      </c>
      <c r="B122" s="2" t="s">
        <v>863</v>
      </c>
      <c r="C122" s="2" t="s">
        <v>666</v>
      </c>
      <c r="D122" s="2" t="s">
        <v>877</v>
      </c>
      <c r="E122" s="2" t="s">
        <v>878</v>
      </c>
      <c r="F122" s="7" t="s">
        <v>879</v>
      </c>
      <c r="G122" s="2" t="s">
        <v>25</v>
      </c>
      <c r="H122" s="2" t="s">
        <v>876</v>
      </c>
      <c r="I122" s="2" t="s">
        <v>461</v>
      </c>
      <c r="J122" s="2" t="s">
        <v>876</v>
      </c>
      <c r="K122" s="3">
        <v>0.18</v>
      </c>
      <c r="L122" s="5" t="s">
        <v>29</v>
      </c>
      <c r="M122" s="4">
        <v>43007</v>
      </c>
      <c r="N122" s="1" t="s">
        <v>880</v>
      </c>
    </row>
    <row r="123" spans="1:14">
      <c r="A123" s="2" t="s">
        <v>881</v>
      </c>
      <c r="B123" s="2" t="s">
        <v>882</v>
      </c>
      <c r="C123" s="2" t="s">
        <v>658</v>
      </c>
      <c r="D123" s="2" t="s">
        <v>883</v>
      </c>
      <c r="E123" s="2" t="s">
        <v>884</v>
      </c>
      <c r="F123" s="7" t="s">
        <v>885</v>
      </c>
      <c r="G123" s="2" t="s">
        <v>25</v>
      </c>
      <c r="H123" s="2" t="s">
        <v>881</v>
      </c>
      <c r="I123" s="2" t="s">
        <v>461</v>
      </c>
      <c r="J123" s="2" t="s">
        <v>881</v>
      </c>
      <c r="K123" s="3">
        <v>0.2</v>
      </c>
      <c r="L123" s="5" t="s">
        <v>29</v>
      </c>
      <c r="M123" s="4">
        <v>42668</v>
      </c>
      <c r="N123" s="1" t="s">
        <v>886</v>
      </c>
    </row>
    <row r="124" spans="1:14">
      <c r="A124" s="2" t="s">
        <v>887</v>
      </c>
      <c r="B124" s="2" t="s">
        <v>863</v>
      </c>
      <c r="C124" s="2" t="s">
        <v>658</v>
      </c>
      <c r="D124" s="2" t="s">
        <v>888</v>
      </c>
      <c r="E124" s="2" t="s">
        <v>884</v>
      </c>
      <c r="F124" s="7" t="s">
        <v>885</v>
      </c>
      <c r="G124" s="2" t="s">
        <v>25</v>
      </c>
      <c r="H124" s="2" t="s">
        <v>887</v>
      </c>
      <c r="I124" s="2" t="s">
        <v>461</v>
      </c>
      <c r="J124" s="2" t="s">
        <v>887</v>
      </c>
      <c r="K124" s="3">
        <v>0.21</v>
      </c>
      <c r="L124" s="5" t="s">
        <v>29</v>
      </c>
      <c r="M124" s="4">
        <v>42660</v>
      </c>
      <c r="N124" s="1" t="s">
        <v>889</v>
      </c>
    </row>
    <row r="125" spans="1:14">
      <c r="A125" s="2" t="s">
        <v>890</v>
      </c>
      <c r="B125" s="2" t="s">
        <v>891</v>
      </c>
      <c r="C125" s="2" t="s">
        <v>553</v>
      </c>
      <c r="D125" s="2" t="s">
        <v>890</v>
      </c>
      <c r="E125" s="2"/>
      <c r="F125" s="7" t="s">
        <v>892</v>
      </c>
      <c r="G125" s="2" t="s">
        <v>481</v>
      </c>
      <c r="H125" s="2" t="s">
        <v>893</v>
      </c>
      <c r="I125" s="2"/>
      <c r="J125" s="2"/>
      <c r="K125" s="3">
        <v>9.1999999999999998E-2</v>
      </c>
      <c r="L125" s="5" t="s">
        <v>29</v>
      </c>
      <c r="M125" s="4">
        <v>40724</v>
      </c>
    </row>
    <row r="126" spans="1:14">
      <c r="A126" s="2" t="s">
        <v>894</v>
      </c>
      <c r="B126" s="2" t="s">
        <v>895</v>
      </c>
      <c r="C126" s="2" t="s">
        <v>896</v>
      </c>
      <c r="D126" s="2" t="s">
        <v>894</v>
      </c>
      <c r="E126" s="2"/>
      <c r="F126" s="7" t="s">
        <v>897</v>
      </c>
      <c r="G126" s="1" t="s">
        <v>481</v>
      </c>
      <c r="H126" s="2" t="s">
        <v>898</v>
      </c>
      <c r="K126" s="3">
        <v>0.28999999999999998</v>
      </c>
      <c r="L126" s="1" t="s">
        <v>29</v>
      </c>
      <c r="M126" s="4">
        <v>41251</v>
      </c>
    </row>
    <row r="127" spans="1:14">
      <c r="A127" s="2" t="s">
        <v>899</v>
      </c>
      <c r="B127" s="2" t="s">
        <v>895</v>
      </c>
      <c r="C127" s="2" t="s">
        <v>465</v>
      </c>
      <c r="D127" s="2" t="s">
        <v>899</v>
      </c>
      <c r="E127" s="2"/>
      <c r="F127" s="7" t="s">
        <v>900</v>
      </c>
      <c r="G127" s="1" t="s">
        <v>481</v>
      </c>
      <c r="H127" s="2" t="s">
        <v>899</v>
      </c>
      <c r="K127" s="3">
        <v>0.99</v>
      </c>
      <c r="L127" s="1" t="s">
        <v>29</v>
      </c>
      <c r="M127" s="4">
        <v>41512</v>
      </c>
    </row>
    <row r="128" spans="1:14">
      <c r="A128" s="2" t="s">
        <v>901</v>
      </c>
      <c r="B128" s="2" t="s">
        <v>902</v>
      </c>
      <c r="C128" s="2" t="s">
        <v>896</v>
      </c>
      <c r="D128" s="2" t="s">
        <v>901</v>
      </c>
      <c r="E128" s="2"/>
      <c r="F128" s="7" t="s">
        <v>903</v>
      </c>
      <c r="G128" s="2" t="s">
        <v>481</v>
      </c>
      <c r="H128" s="2" t="s">
        <v>904</v>
      </c>
      <c r="I128" s="2"/>
      <c r="J128" s="2"/>
      <c r="K128" s="3">
        <v>0.24</v>
      </c>
      <c r="L128" s="5" t="s">
        <v>29</v>
      </c>
      <c r="M128" s="4">
        <v>41265</v>
      </c>
    </row>
    <row r="129" spans="1:14">
      <c r="A129" s="2" t="s">
        <v>905</v>
      </c>
      <c r="B129" s="2" t="s">
        <v>714</v>
      </c>
      <c r="C129" s="2" t="s">
        <v>715</v>
      </c>
      <c r="D129" s="2" t="s">
        <v>905</v>
      </c>
      <c r="E129" s="2"/>
      <c r="F129" s="7" t="s">
        <v>906</v>
      </c>
      <c r="G129" s="1" t="s">
        <v>481</v>
      </c>
      <c r="H129" s="2" t="s">
        <v>907</v>
      </c>
      <c r="K129" s="3">
        <v>0.39</v>
      </c>
      <c r="L129" s="1" t="s">
        <v>29</v>
      </c>
      <c r="M129" s="4">
        <v>41243</v>
      </c>
    </row>
    <row r="130" spans="1:14">
      <c r="A130" s="2" t="s">
        <v>908</v>
      </c>
      <c r="B130" s="2" t="s">
        <v>908</v>
      </c>
      <c r="C130" s="2" t="s">
        <v>459</v>
      </c>
      <c r="D130" s="2" t="s">
        <v>908</v>
      </c>
      <c r="E130" s="2" t="s">
        <v>909</v>
      </c>
      <c r="F130" s="7" t="s">
        <v>910</v>
      </c>
      <c r="G130" s="2" t="s">
        <v>481</v>
      </c>
      <c r="H130" s="2" t="s">
        <v>911</v>
      </c>
      <c r="I130" s="2"/>
      <c r="J130" s="2"/>
      <c r="K130" s="3">
        <v>0.45</v>
      </c>
      <c r="L130" s="5" t="s">
        <v>29</v>
      </c>
      <c r="M130" s="4">
        <v>41655</v>
      </c>
    </row>
    <row r="131" spans="1:14">
      <c r="A131" s="2" t="s">
        <v>912</v>
      </c>
      <c r="B131" s="2" t="s">
        <v>912</v>
      </c>
      <c r="C131" s="2" t="s">
        <v>465</v>
      </c>
      <c r="D131" s="2" t="s">
        <v>912</v>
      </c>
      <c r="E131" s="2" t="s">
        <v>913</v>
      </c>
      <c r="F131" s="7" t="s">
        <v>914</v>
      </c>
      <c r="G131" s="2" t="s">
        <v>481</v>
      </c>
      <c r="H131" s="2" t="s">
        <v>915</v>
      </c>
      <c r="I131" s="2"/>
      <c r="J131" s="2"/>
      <c r="K131" s="3">
        <v>0.39</v>
      </c>
      <c r="L131" s="5" t="s">
        <v>29</v>
      </c>
      <c r="M131" s="4">
        <v>40515</v>
      </c>
    </row>
    <row r="132" spans="1:14">
      <c r="A132" s="2" t="s">
        <v>916</v>
      </c>
      <c r="B132" s="2" t="s">
        <v>916</v>
      </c>
      <c r="C132" s="2" t="s">
        <v>470</v>
      </c>
      <c r="D132" s="2" t="s">
        <v>916</v>
      </c>
      <c r="E132" s="2"/>
      <c r="F132" s="7" t="s">
        <v>917</v>
      </c>
      <c r="G132" s="2" t="s">
        <v>481</v>
      </c>
      <c r="H132" s="2" t="s">
        <v>916</v>
      </c>
      <c r="I132" s="2"/>
      <c r="J132" s="2"/>
      <c r="K132" s="3">
        <v>0.49</v>
      </c>
      <c r="L132" s="5" t="s">
        <v>29</v>
      </c>
      <c r="M132" s="4">
        <v>40515</v>
      </c>
      <c r="N132" s="1" t="s">
        <v>918</v>
      </c>
    </row>
    <row r="133" spans="1:14">
      <c r="A133" s="2" t="s">
        <v>919</v>
      </c>
      <c r="B133" s="2" t="s">
        <v>919</v>
      </c>
      <c r="C133" s="2" t="s">
        <v>499</v>
      </c>
      <c r="D133" s="2" t="s">
        <v>919</v>
      </c>
      <c r="E133" s="2"/>
      <c r="F133" s="7" t="s">
        <v>917</v>
      </c>
      <c r="G133" s="2" t="s">
        <v>481</v>
      </c>
      <c r="H133" s="2" t="s">
        <v>920</v>
      </c>
      <c r="I133" s="2"/>
      <c r="J133" s="2"/>
      <c r="K133" s="3">
        <v>0.95</v>
      </c>
      <c r="L133" s="5" t="s">
        <v>29</v>
      </c>
      <c r="M133" s="4">
        <v>40606</v>
      </c>
    </row>
    <row r="134" spans="1:14">
      <c r="A134" s="2" t="s">
        <v>921</v>
      </c>
      <c r="B134" s="2" t="s">
        <v>922</v>
      </c>
      <c r="C134" s="2" t="s">
        <v>470</v>
      </c>
      <c r="D134" s="2" t="s">
        <v>921</v>
      </c>
      <c r="E134" s="2"/>
      <c r="F134" s="7" t="s">
        <v>923</v>
      </c>
      <c r="G134" s="2" t="s">
        <v>481</v>
      </c>
      <c r="H134" s="2" t="s">
        <v>921</v>
      </c>
      <c r="I134" s="2"/>
      <c r="J134" s="2"/>
      <c r="K134" s="3">
        <v>1.25</v>
      </c>
      <c r="L134" s="5" t="s">
        <v>29</v>
      </c>
      <c r="M134" s="4">
        <v>40240</v>
      </c>
    </row>
    <row r="135" spans="1:14">
      <c r="A135" s="2" t="s">
        <v>924</v>
      </c>
      <c r="B135" s="2" t="s">
        <v>924</v>
      </c>
      <c r="C135" s="2" t="s">
        <v>479</v>
      </c>
      <c r="D135" s="2" t="s">
        <v>924</v>
      </c>
      <c r="E135" s="2"/>
      <c r="F135" s="7" t="s">
        <v>925</v>
      </c>
      <c r="G135" s="2" t="s">
        <v>481</v>
      </c>
      <c r="H135" s="2" t="s">
        <v>924</v>
      </c>
      <c r="I135" s="2" t="s">
        <v>482</v>
      </c>
      <c r="J135" s="2" t="s">
        <v>926</v>
      </c>
      <c r="K135" s="3">
        <v>1.19</v>
      </c>
      <c r="L135" s="5" t="s">
        <v>29</v>
      </c>
      <c r="M135" s="4">
        <v>42166</v>
      </c>
    </row>
    <row r="136" spans="1:14">
      <c r="A136" s="2" t="s">
        <v>927</v>
      </c>
      <c r="B136" s="2" t="s">
        <v>928</v>
      </c>
      <c r="C136" s="2" t="s">
        <v>465</v>
      </c>
      <c r="D136" s="2" t="s">
        <v>927</v>
      </c>
      <c r="E136" s="2"/>
      <c r="F136" s="7" t="s">
        <v>929</v>
      </c>
      <c r="G136" s="2" t="s">
        <v>481</v>
      </c>
      <c r="H136" s="2" t="s">
        <v>927</v>
      </c>
      <c r="I136" s="2" t="s">
        <v>482</v>
      </c>
      <c r="J136" s="2" t="s">
        <v>930</v>
      </c>
      <c r="K136" s="3">
        <v>1.29</v>
      </c>
      <c r="L136" s="5" t="s">
        <v>29</v>
      </c>
    </row>
    <row r="137" spans="1:14">
      <c r="A137" s="2" t="s">
        <v>931</v>
      </c>
      <c r="B137" s="2" t="s">
        <v>931</v>
      </c>
      <c r="C137" s="2" t="s">
        <v>931</v>
      </c>
      <c r="D137" s="2" t="s">
        <v>931</v>
      </c>
      <c r="E137" s="2"/>
      <c r="F137" s="7" t="s">
        <v>932</v>
      </c>
      <c r="G137" s="2" t="s">
        <v>481</v>
      </c>
      <c r="H137" s="2" t="s">
        <v>931</v>
      </c>
      <c r="I137" s="2" t="s">
        <v>482</v>
      </c>
      <c r="J137" s="2"/>
      <c r="K137" s="3">
        <v>1.69</v>
      </c>
      <c r="L137" s="5" t="s">
        <v>29</v>
      </c>
      <c r="M137" s="4">
        <v>40209</v>
      </c>
    </row>
    <row r="138" spans="1:14">
      <c r="A138" s="2" t="s">
        <v>933</v>
      </c>
      <c r="B138" s="2" t="s">
        <v>933</v>
      </c>
      <c r="C138" s="2" t="s">
        <v>933</v>
      </c>
      <c r="D138" s="2" t="s">
        <v>933</v>
      </c>
      <c r="E138" s="2"/>
      <c r="F138" s="7" t="s">
        <v>934</v>
      </c>
      <c r="G138" s="2" t="s">
        <v>481</v>
      </c>
      <c r="H138" s="2" t="s">
        <v>933</v>
      </c>
      <c r="I138" s="2" t="s">
        <v>482</v>
      </c>
      <c r="J138" s="2"/>
      <c r="K138" s="3">
        <v>1.89</v>
      </c>
      <c r="L138" s="5" t="s">
        <v>29</v>
      </c>
    </row>
    <row r="139" spans="1:14">
      <c r="A139" s="2" t="s">
        <v>935</v>
      </c>
      <c r="B139" s="2" t="s">
        <v>935</v>
      </c>
      <c r="C139" s="2" t="s">
        <v>935</v>
      </c>
      <c r="D139" s="2" t="s">
        <v>935</v>
      </c>
      <c r="E139" s="2"/>
      <c r="F139" s="7" t="s">
        <v>936</v>
      </c>
      <c r="G139" s="2" t="s">
        <v>481</v>
      </c>
      <c r="H139" s="2" t="s">
        <v>931</v>
      </c>
      <c r="I139" s="2" t="s">
        <v>482</v>
      </c>
      <c r="J139" s="2"/>
      <c r="K139" s="3">
        <v>1.69</v>
      </c>
      <c r="L139" s="5" t="s">
        <v>29</v>
      </c>
      <c r="M139" s="4">
        <v>40209</v>
      </c>
    </row>
    <row r="140" spans="1:14">
      <c r="A140" s="2" t="s">
        <v>937</v>
      </c>
      <c r="B140" s="2" t="s">
        <v>938</v>
      </c>
      <c r="C140" s="2" t="s">
        <v>465</v>
      </c>
      <c r="D140" s="2" t="s">
        <v>937</v>
      </c>
      <c r="E140" s="2"/>
      <c r="F140" s="7" t="s">
        <v>939</v>
      </c>
      <c r="G140" s="2" t="s">
        <v>481</v>
      </c>
      <c r="H140" s="2" t="s">
        <v>937</v>
      </c>
      <c r="I140" s="2"/>
      <c r="J140" s="2"/>
      <c r="K140" s="3">
        <v>0.62</v>
      </c>
      <c r="L140" s="5" t="s">
        <v>29</v>
      </c>
      <c r="M140" s="4">
        <v>40502</v>
      </c>
    </row>
    <row r="141" spans="1:14">
      <c r="A141" s="2" t="s">
        <v>940</v>
      </c>
      <c r="B141" s="2" t="s">
        <v>941</v>
      </c>
      <c r="C141" s="2" t="s">
        <v>495</v>
      </c>
      <c r="D141" s="2" t="s">
        <v>940</v>
      </c>
      <c r="E141" s="2"/>
      <c r="F141" s="7" t="s">
        <v>942</v>
      </c>
      <c r="G141" s="2" t="s">
        <v>481</v>
      </c>
      <c r="H141" s="2" t="s">
        <v>940</v>
      </c>
      <c r="I141" s="2"/>
      <c r="J141" s="2"/>
      <c r="K141" s="3">
        <v>0.76</v>
      </c>
      <c r="L141" s="5" t="s">
        <v>29</v>
      </c>
      <c r="M141" s="4">
        <v>40503</v>
      </c>
    </row>
    <row r="142" spans="1:14">
      <c r="A142" s="2" t="s">
        <v>943</v>
      </c>
      <c r="B142" s="2" t="s">
        <v>944</v>
      </c>
      <c r="C142" s="2" t="s">
        <v>945</v>
      </c>
      <c r="D142" s="2" t="s">
        <v>943</v>
      </c>
      <c r="E142" s="2"/>
      <c r="F142" s="7" t="s">
        <v>946</v>
      </c>
      <c r="G142" s="2" t="s">
        <v>481</v>
      </c>
      <c r="H142" s="2" t="s">
        <v>943</v>
      </c>
      <c r="I142" s="2"/>
      <c r="J142" s="2"/>
      <c r="K142" s="3">
        <v>1.22</v>
      </c>
      <c r="L142" s="5" t="s">
        <v>29</v>
      </c>
      <c r="M142" s="4">
        <v>40503</v>
      </c>
    </row>
    <row r="143" spans="1:14">
      <c r="A143" s="2" t="s">
        <v>947</v>
      </c>
      <c r="B143" s="2" t="s">
        <v>948</v>
      </c>
      <c r="C143" s="2" t="s">
        <v>499</v>
      </c>
      <c r="D143" s="2" t="s">
        <v>947</v>
      </c>
      <c r="E143" s="2"/>
      <c r="F143" s="7" t="s">
        <v>949</v>
      </c>
      <c r="G143" s="2" t="s">
        <v>481</v>
      </c>
      <c r="H143" s="2" t="s">
        <v>947</v>
      </c>
      <c r="I143" s="2"/>
      <c r="J143" s="2"/>
      <c r="K143" s="3">
        <v>0.99</v>
      </c>
      <c r="L143" s="5" t="s">
        <v>29</v>
      </c>
      <c r="M143" s="4">
        <v>40503</v>
      </c>
    </row>
    <row r="144" spans="1:14">
      <c r="A144" s="2" t="s">
        <v>950</v>
      </c>
      <c r="B144" s="2" t="s">
        <v>951</v>
      </c>
      <c r="C144" s="2" t="s">
        <v>950</v>
      </c>
      <c r="D144" s="2" t="s">
        <v>950</v>
      </c>
      <c r="E144" s="2"/>
      <c r="F144" s="7" t="s">
        <v>952</v>
      </c>
      <c r="G144" s="2" t="s">
        <v>481</v>
      </c>
      <c r="H144" s="2" t="s">
        <v>950</v>
      </c>
      <c r="I144" s="2"/>
      <c r="J144" s="2"/>
      <c r="K144" s="3">
        <v>0.4</v>
      </c>
      <c r="L144" s="5" t="s">
        <v>29</v>
      </c>
      <c r="M144" s="4">
        <v>40428</v>
      </c>
    </row>
    <row r="145" spans="1:14">
      <c r="A145" s="2" t="s">
        <v>953</v>
      </c>
      <c r="B145" s="2" t="s">
        <v>954</v>
      </c>
      <c r="C145" s="2" t="s">
        <v>465</v>
      </c>
      <c r="D145" s="2" t="s">
        <v>953</v>
      </c>
      <c r="E145" s="2" t="s">
        <v>955</v>
      </c>
      <c r="F145" s="7" t="s">
        <v>956</v>
      </c>
      <c r="G145" s="2" t="s">
        <v>481</v>
      </c>
      <c r="H145" s="2" t="s">
        <v>957</v>
      </c>
      <c r="I145" s="2"/>
      <c r="J145" s="2"/>
      <c r="K145" s="3">
        <v>0.8</v>
      </c>
      <c r="L145" s="5" t="s">
        <v>29</v>
      </c>
      <c r="M145" s="4">
        <v>42750</v>
      </c>
    </row>
    <row r="146" spans="1:14">
      <c r="A146" s="2" t="s">
        <v>958</v>
      </c>
      <c r="B146" s="2" t="s">
        <v>469</v>
      </c>
      <c r="C146" s="2" t="s">
        <v>470</v>
      </c>
      <c r="D146" s="2" t="s">
        <v>469</v>
      </c>
      <c r="E146" s="2"/>
      <c r="F146" s="7" t="s">
        <v>959</v>
      </c>
    </row>
    <row r="147" spans="1:14">
      <c r="A147" s="2" t="s">
        <v>960</v>
      </c>
      <c r="B147" s="2" t="s">
        <v>961</v>
      </c>
      <c r="C147" s="2" t="s">
        <v>962</v>
      </c>
      <c r="D147" s="2" t="s">
        <v>960</v>
      </c>
      <c r="E147" s="2" t="s">
        <v>963</v>
      </c>
      <c r="F147" s="7" t="s">
        <v>964</v>
      </c>
      <c r="G147" s="2" t="s">
        <v>481</v>
      </c>
      <c r="H147" s="2" t="s">
        <v>957</v>
      </c>
      <c r="I147" s="2"/>
      <c r="J147" s="2"/>
      <c r="K147" s="3">
        <v>0.69</v>
      </c>
      <c r="L147" s="5" t="s">
        <v>29</v>
      </c>
      <c r="M147" s="4">
        <v>41858</v>
      </c>
    </row>
    <row r="148" spans="1:14">
      <c r="A148" s="2" t="s">
        <v>965</v>
      </c>
      <c r="B148" s="2" t="s">
        <v>966</v>
      </c>
      <c r="C148" s="2" t="s">
        <v>499</v>
      </c>
      <c r="D148" s="2" t="s">
        <v>965</v>
      </c>
      <c r="E148" s="2"/>
      <c r="F148" s="7" t="s">
        <v>967</v>
      </c>
      <c r="G148" s="2" t="s">
        <v>481</v>
      </c>
      <c r="H148" s="2" t="s">
        <v>968</v>
      </c>
      <c r="I148" s="2"/>
      <c r="J148" s="2"/>
      <c r="K148" s="3">
        <v>0.69</v>
      </c>
      <c r="L148" s="5" t="s">
        <v>29</v>
      </c>
      <c r="M148" s="4">
        <v>40514</v>
      </c>
    </row>
    <row r="149" spans="1:14">
      <c r="A149" s="2" t="s">
        <v>969</v>
      </c>
      <c r="B149" s="2" t="s">
        <v>954</v>
      </c>
      <c r="C149" s="2" t="s">
        <v>465</v>
      </c>
      <c r="D149" s="2" t="s">
        <v>970</v>
      </c>
      <c r="E149" s="2"/>
      <c r="F149" s="7" t="s">
        <v>971</v>
      </c>
      <c r="G149" s="2" t="s">
        <v>481</v>
      </c>
      <c r="H149" s="2" t="s">
        <v>968</v>
      </c>
      <c r="I149" s="2"/>
      <c r="J149" s="2"/>
      <c r="K149" s="3">
        <f>0.69/40*16</f>
        <v>0.27600000000000002</v>
      </c>
      <c r="L149" s="5" t="s">
        <v>29</v>
      </c>
      <c r="M149" s="4">
        <v>40514</v>
      </c>
    </row>
    <row r="150" spans="1:14">
      <c r="A150" s="2" t="s">
        <v>972</v>
      </c>
      <c r="B150" s="2" t="s">
        <v>954</v>
      </c>
      <c r="C150" s="2" t="s">
        <v>465</v>
      </c>
      <c r="D150" s="2" t="s">
        <v>973</v>
      </c>
      <c r="E150" s="2"/>
      <c r="F150" s="7" t="s">
        <v>974</v>
      </c>
      <c r="G150" s="2" t="s">
        <v>481</v>
      </c>
      <c r="H150" s="2" t="s">
        <v>968</v>
      </c>
      <c r="I150" s="2"/>
      <c r="J150" s="2"/>
      <c r="K150" s="3">
        <f>0.69/40*16</f>
        <v>0.27600000000000002</v>
      </c>
      <c r="L150" s="5" t="s">
        <v>29</v>
      </c>
      <c r="M150" s="4">
        <v>40514</v>
      </c>
    </row>
    <row r="151" spans="1:14">
      <c r="A151" s="2" t="s">
        <v>975</v>
      </c>
      <c r="B151" s="2" t="s">
        <v>976</v>
      </c>
      <c r="C151" s="2" t="s">
        <v>470</v>
      </c>
      <c r="D151" s="2" t="s">
        <v>977</v>
      </c>
      <c r="E151" s="2"/>
      <c r="F151" s="7" t="s">
        <v>978</v>
      </c>
      <c r="G151" s="2" t="s">
        <v>481</v>
      </c>
      <c r="H151" s="2" t="s">
        <v>968</v>
      </c>
      <c r="I151" s="2"/>
      <c r="J151" s="2"/>
      <c r="K151" s="3">
        <f>0.69/40*20</f>
        <v>0.34500000000000003</v>
      </c>
      <c r="L151" s="5" t="s">
        <v>29</v>
      </c>
      <c r="M151" s="4">
        <v>40515</v>
      </c>
    </row>
    <row r="152" spans="1:14">
      <c r="A152" s="2" t="s">
        <v>979</v>
      </c>
      <c r="B152" s="2" t="s">
        <v>980</v>
      </c>
      <c r="C152" s="2" t="s">
        <v>495</v>
      </c>
      <c r="D152" s="2" t="s">
        <v>981</v>
      </c>
      <c r="E152" s="2"/>
      <c r="F152" s="7" t="s">
        <v>982</v>
      </c>
      <c r="G152" s="2" t="s">
        <v>481</v>
      </c>
      <c r="H152" s="2" t="s">
        <v>968</v>
      </c>
      <c r="I152" s="2"/>
      <c r="J152" s="2"/>
      <c r="K152" s="3">
        <f>0.69/40*26</f>
        <v>0.44850000000000001</v>
      </c>
      <c r="L152" s="5" t="s">
        <v>29</v>
      </c>
      <c r="M152" s="4">
        <v>40514</v>
      </c>
    </row>
    <row r="153" spans="1:14">
      <c r="A153" s="2" t="s">
        <v>983</v>
      </c>
      <c r="B153" s="2" t="s">
        <v>980</v>
      </c>
      <c r="C153" s="2" t="s">
        <v>495</v>
      </c>
      <c r="D153" s="2" t="s">
        <v>984</v>
      </c>
      <c r="E153" s="2"/>
      <c r="F153" s="7" t="s">
        <v>985</v>
      </c>
      <c r="G153" s="2" t="s">
        <v>481</v>
      </c>
      <c r="H153" s="2" t="s">
        <v>968</v>
      </c>
      <c r="I153" s="2"/>
      <c r="J153" s="2"/>
      <c r="K153" s="3">
        <f>0.69/40*26</f>
        <v>0.44850000000000001</v>
      </c>
      <c r="L153" s="5" t="s">
        <v>29</v>
      </c>
      <c r="M153" s="4">
        <v>40514</v>
      </c>
    </row>
    <row r="154" spans="1:14">
      <c r="A154" s="2" t="s">
        <v>986</v>
      </c>
      <c r="B154" s="2" t="s">
        <v>966</v>
      </c>
      <c r="C154" s="2" t="s">
        <v>499</v>
      </c>
      <c r="D154" s="2" t="s">
        <v>986</v>
      </c>
      <c r="E154" s="2" t="s">
        <v>987</v>
      </c>
      <c r="F154" s="7" t="s">
        <v>967</v>
      </c>
      <c r="G154" s="2" t="s">
        <v>481</v>
      </c>
      <c r="H154" s="2" t="s">
        <v>957</v>
      </c>
      <c r="I154" s="2"/>
      <c r="J154" s="2"/>
      <c r="K154" s="3">
        <v>0.69</v>
      </c>
      <c r="L154" s="5" t="s">
        <v>29</v>
      </c>
      <c r="M154" s="4">
        <v>41858</v>
      </c>
      <c r="N154" s="1" t="s">
        <v>988</v>
      </c>
    </row>
    <row r="155" spans="1:14">
      <c r="A155" s="2" t="s">
        <v>989</v>
      </c>
      <c r="B155" s="2" t="s">
        <v>990</v>
      </c>
      <c r="C155" s="2" t="s">
        <v>991</v>
      </c>
      <c r="D155" s="2" t="s">
        <v>989</v>
      </c>
      <c r="E155" s="2"/>
      <c r="F155" s="7" t="s">
        <v>992</v>
      </c>
      <c r="G155" s="2" t="s">
        <v>481</v>
      </c>
      <c r="H155" s="2" t="s">
        <v>957</v>
      </c>
      <c r="I155" s="2"/>
      <c r="J155" s="2"/>
      <c r="K155" s="3">
        <f>ROUND(0.69/40*6,4)</f>
        <v>0.10349999999999999</v>
      </c>
      <c r="L155" s="5" t="s">
        <v>29</v>
      </c>
      <c r="M155" s="4">
        <v>41245</v>
      </c>
    </row>
    <row r="156" spans="1:14">
      <c r="A156" s="2" t="s">
        <v>993</v>
      </c>
      <c r="B156" s="2" t="s">
        <v>994</v>
      </c>
      <c r="C156" s="2" t="s">
        <v>995</v>
      </c>
      <c r="D156" s="2" t="s">
        <v>993</v>
      </c>
      <c r="E156" s="2"/>
      <c r="F156" s="7" t="s">
        <v>996</v>
      </c>
      <c r="G156" s="2" t="s">
        <v>481</v>
      </c>
      <c r="H156" s="2" t="s">
        <v>997</v>
      </c>
      <c r="I156" s="2"/>
      <c r="J156" s="2"/>
      <c r="K156" s="3">
        <v>1.49</v>
      </c>
      <c r="L156" s="5" t="s">
        <v>29</v>
      </c>
      <c r="M156" s="4">
        <v>40589</v>
      </c>
    </row>
    <row r="157" spans="1:14">
      <c r="A157" s="2" t="s">
        <v>998</v>
      </c>
      <c r="B157" s="2" t="s">
        <v>999</v>
      </c>
      <c r="C157" s="2" t="s">
        <v>1000</v>
      </c>
      <c r="D157" s="2" t="s">
        <v>998</v>
      </c>
      <c r="E157" s="2" t="s">
        <v>1001</v>
      </c>
      <c r="F157" s="7" t="s">
        <v>1002</v>
      </c>
      <c r="G157" s="2" t="s">
        <v>481</v>
      </c>
      <c r="H157" s="2" t="s">
        <v>957</v>
      </c>
      <c r="I157" s="2"/>
      <c r="J157" s="2"/>
      <c r="K157" s="3">
        <v>0.69</v>
      </c>
      <c r="L157" s="5" t="s">
        <v>29</v>
      </c>
      <c r="M157" s="4">
        <v>41860</v>
      </c>
    </row>
    <row r="158" spans="1:14">
      <c r="A158" s="2" t="s">
        <v>1003</v>
      </c>
      <c r="B158" s="2" t="s">
        <v>1004</v>
      </c>
      <c r="C158" s="2" t="s">
        <v>449</v>
      </c>
      <c r="D158" s="2" t="s">
        <v>1003</v>
      </c>
      <c r="E158" s="2"/>
      <c r="F158" s="7" t="s">
        <v>1005</v>
      </c>
      <c r="G158" s="1" t="s">
        <v>481</v>
      </c>
      <c r="H158" s="1" t="s">
        <v>1006</v>
      </c>
      <c r="K158" s="3">
        <v>1.29</v>
      </c>
      <c r="L158" s="1" t="s">
        <v>29</v>
      </c>
      <c r="M158" s="4">
        <v>41643</v>
      </c>
    </row>
    <row r="159" spans="1:14">
      <c r="A159" s="2" t="s">
        <v>1007</v>
      </c>
      <c r="B159" s="2" t="s">
        <v>1008</v>
      </c>
      <c r="C159" s="2" t="s">
        <v>1009</v>
      </c>
      <c r="D159" s="2" t="s">
        <v>1010</v>
      </c>
      <c r="E159" s="2"/>
      <c r="F159" s="7" t="s">
        <v>1011</v>
      </c>
      <c r="G159" s="1" t="s">
        <v>481</v>
      </c>
      <c r="H159" s="1" t="s">
        <v>1006</v>
      </c>
      <c r="K159" s="3">
        <v>1.29</v>
      </c>
      <c r="L159" s="1" t="s">
        <v>29</v>
      </c>
      <c r="M159" s="4">
        <v>41643</v>
      </c>
    </row>
    <row r="160" spans="1:14">
      <c r="A160" s="2" t="s">
        <v>1012</v>
      </c>
      <c r="B160" s="2" t="s">
        <v>1013</v>
      </c>
      <c r="C160" s="2" t="s">
        <v>1014</v>
      </c>
      <c r="D160" s="2" t="s">
        <v>1015</v>
      </c>
      <c r="E160" s="2"/>
      <c r="F160" s="7" t="s">
        <v>1016</v>
      </c>
      <c r="G160" s="1" t="s">
        <v>481</v>
      </c>
      <c r="H160" s="2" t="s">
        <v>1012</v>
      </c>
      <c r="K160" s="3">
        <v>0.89</v>
      </c>
      <c r="L160" s="1" t="s">
        <v>29</v>
      </c>
      <c r="M160" s="4">
        <v>41315</v>
      </c>
    </row>
    <row r="161" spans="1:13">
      <c r="A161" s="2" t="s">
        <v>1017</v>
      </c>
      <c r="B161" s="2" t="s">
        <v>1018</v>
      </c>
      <c r="C161" s="2" t="s">
        <v>553</v>
      </c>
      <c r="D161" s="2" t="s">
        <v>1019</v>
      </c>
      <c r="E161" s="2"/>
      <c r="F161" s="7" t="s">
        <v>1020</v>
      </c>
      <c r="G161" s="1" t="s">
        <v>481</v>
      </c>
      <c r="H161" s="2" t="s">
        <v>1012</v>
      </c>
      <c r="K161" s="3">
        <f>0.89/20*3</f>
        <v>0.13350000000000001</v>
      </c>
      <c r="L161" s="1" t="s">
        <v>29</v>
      </c>
      <c r="M161" s="4">
        <v>42010</v>
      </c>
    </row>
    <row r="162" spans="1:13">
      <c r="A162" s="2" t="s">
        <v>1021</v>
      </c>
      <c r="B162" s="2" t="s">
        <v>1013</v>
      </c>
      <c r="C162" s="2" t="s">
        <v>666</v>
      </c>
      <c r="D162" s="2" t="s">
        <v>1022</v>
      </c>
      <c r="E162" s="2"/>
      <c r="F162" s="7" t="s">
        <v>1023</v>
      </c>
      <c r="G162" s="1" t="s">
        <v>481</v>
      </c>
      <c r="H162" s="2" t="s">
        <v>1012</v>
      </c>
      <c r="K162" s="3">
        <f>0.89/20*4</f>
        <v>0.17799999999999999</v>
      </c>
      <c r="L162" s="1" t="s">
        <v>29</v>
      </c>
      <c r="M162" s="4">
        <v>41315</v>
      </c>
    </row>
    <row r="163" spans="1:13">
      <c r="A163" s="2" t="s">
        <v>1024</v>
      </c>
      <c r="B163" s="2" t="s">
        <v>1025</v>
      </c>
      <c r="C163" s="2" t="s">
        <v>1014</v>
      </c>
      <c r="D163" s="2" t="s">
        <v>1025</v>
      </c>
      <c r="E163" s="2"/>
      <c r="F163" s="7" t="s">
        <v>1026</v>
      </c>
      <c r="G163" s="2" t="s">
        <v>481</v>
      </c>
      <c r="H163" s="2" t="s">
        <v>1024</v>
      </c>
      <c r="I163" s="2" t="s">
        <v>1027</v>
      </c>
      <c r="J163" s="2"/>
      <c r="K163" s="3">
        <v>1.3</v>
      </c>
      <c r="L163" s="5" t="s">
        <v>29</v>
      </c>
      <c r="M163" s="4">
        <v>40304</v>
      </c>
    </row>
    <row r="164" spans="1:13">
      <c r="A164" s="2" t="s">
        <v>1028</v>
      </c>
      <c r="B164" s="2" t="s">
        <v>1029</v>
      </c>
      <c r="C164" s="2" t="s">
        <v>666</v>
      </c>
      <c r="D164" s="2" t="s">
        <v>1030</v>
      </c>
      <c r="E164" s="2"/>
      <c r="F164" s="7" t="s">
        <v>1026</v>
      </c>
      <c r="G164" s="2" t="s">
        <v>481</v>
      </c>
      <c r="H164" s="2" t="s">
        <v>1024</v>
      </c>
      <c r="I164" s="2" t="s">
        <v>1027</v>
      </c>
      <c r="J164" s="2"/>
      <c r="K164" s="3">
        <f>1.3/20*4</f>
        <v>0.26</v>
      </c>
      <c r="L164" s="5" t="s">
        <v>29</v>
      </c>
      <c r="M164" s="4">
        <v>41122</v>
      </c>
    </row>
    <row r="165" spans="1:13">
      <c r="A165" s="2" t="s">
        <v>1031</v>
      </c>
      <c r="B165" s="2" t="s">
        <v>1032</v>
      </c>
      <c r="C165" s="2" t="s">
        <v>658</v>
      </c>
      <c r="D165" s="2" t="s">
        <v>1033</v>
      </c>
      <c r="E165" s="2"/>
      <c r="F165" s="7" t="s">
        <v>1026</v>
      </c>
      <c r="G165" s="2" t="s">
        <v>481</v>
      </c>
      <c r="H165" s="2" t="s">
        <v>1024</v>
      </c>
      <c r="I165" s="2" t="s">
        <v>1027</v>
      </c>
      <c r="J165" s="2"/>
      <c r="K165" s="3">
        <v>1.3</v>
      </c>
      <c r="L165" s="5" t="s">
        <v>29</v>
      </c>
      <c r="M165" s="4">
        <v>40304</v>
      </c>
    </row>
    <row r="166" spans="1:13">
      <c r="A166" s="2" t="s">
        <v>1034</v>
      </c>
      <c r="B166" s="2" t="s">
        <v>1035</v>
      </c>
      <c r="C166" s="2" t="s">
        <v>499</v>
      </c>
      <c r="D166" s="2" t="s">
        <v>1034</v>
      </c>
      <c r="E166" s="2"/>
      <c r="F166" s="7" t="s">
        <v>1036</v>
      </c>
      <c r="G166" s="2" t="s">
        <v>481</v>
      </c>
      <c r="H166" s="2" t="s">
        <v>1034</v>
      </c>
      <c r="I166" s="2"/>
      <c r="J166" s="2"/>
      <c r="K166" s="3">
        <v>0.69</v>
      </c>
      <c r="L166" s="5" t="s">
        <v>29</v>
      </c>
      <c r="M166" s="4">
        <v>41643</v>
      </c>
    </row>
    <row r="167" spans="1:13">
      <c r="A167" s="2" t="s">
        <v>1037</v>
      </c>
      <c r="B167" s="2" t="s">
        <v>1038</v>
      </c>
      <c r="C167" s="2" t="s">
        <v>479</v>
      </c>
      <c r="D167" s="2" t="s">
        <v>1039</v>
      </c>
      <c r="E167" s="2"/>
      <c r="F167" s="7" t="s">
        <v>1040</v>
      </c>
      <c r="G167" s="2" t="s">
        <v>481</v>
      </c>
      <c r="H167" s="2" t="s">
        <v>1034</v>
      </c>
      <c r="I167" s="2"/>
      <c r="J167" s="2"/>
      <c r="K167" s="3">
        <f>0.59/40*10</f>
        <v>0.14749999999999999</v>
      </c>
      <c r="L167" s="5" t="s">
        <v>29</v>
      </c>
      <c r="M167" s="4">
        <v>40522</v>
      </c>
    </row>
    <row r="168" spans="1:13">
      <c r="A168" s="2" t="s">
        <v>1041</v>
      </c>
      <c r="B168" s="2" t="s">
        <v>1042</v>
      </c>
      <c r="C168" s="2" t="s">
        <v>465</v>
      </c>
      <c r="D168" s="2" t="s">
        <v>1043</v>
      </c>
      <c r="E168" s="2"/>
      <c r="F168" s="7" t="s">
        <v>1044</v>
      </c>
      <c r="G168" s="2" t="s">
        <v>481</v>
      </c>
      <c r="H168" s="2" t="s">
        <v>1034</v>
      </c>
      <c r="I168" s="2"/>
      <c r="J168" s="2"/>
      <c r="K168" s="3">
        <f>0.59/40*16</f>
        <v>0.23599999999999999</v>
      </c>
      <c r="L168" s="5" t="s">
        <v>29</v>
      </c>
      <c r="M168" s="4">
        <v>41158</v>
      </c>
    </row>
    <row r="169" spans="1:13">
      <c r="A169" s="2" t="s">
        <v>1045</v>
      </c>
      <c r="B169" s="2" t="s">
        <v>1046</v>
      </c>
      <c r="C169" s="2" t="s">
        <v>470</v>
      </c>
      <c r="D169" s="2" t="s">
        <v>1047</v>
      </c>
      <c r="E169" s="2"/>
      <c r="F169" s="7" t="s">
        <v>1048</v>
      </c>
      <c r="G169" s="2" t="s">
        <v>481</v>
      </c>
      <c r="H169" s="2" t="s">
        <v>1034</v>
      </c>
      <c r="I169" s="2"/>
      <c r="J169" s="2"/>
      <c r="K169" s="3">
        <f>0.69/40*20</f>
        <v>0.34500000000000003</v>
      </c>
      <c r="L169" s="5" t="s">
        <v>29</v>
      </c>
      <c r="M169" s="4">
        <v>41172</v>
      </c>
    </row>
    <row r="170" spans="1:13">
      <c r="A170" s="2" t="s">
        <v>1049</v>
      </c>
      <c r="B170" s="2" t="s">
        <v>1050</v>
      </c>
      <c r="C170" s="2" t="s">
        <v>495</v>
      </c>
      <c r="D170" s="2" t="s">
        <v>1051</v>
      </c>
      <c r="E170" s="2"/>
      <c r="F170" s="7" t="s">
        <v>1052</v>
      </c>
      <c r="G170" s="2" t="s">
        <v>481</v>
      </c>
      <c r="H170" s="2" t="s">
        <v>1034</v>
      </c>
      <c r="I170" s="2"/>
      <c r="J170" s="2"/>
      <c r="K170" s="3">
        <f>0.69*26/40</f>
        <v>0.44850000000000001</v>
      </c>
      <c r="L170" s="5" t="s">
        <v>29</v>
      </c>
      <c r="M170" s="4">
        <v>41172</v>
      </c>
    </row>
    <row r="171" spans="1:13">
      <c r="A171" s="2" t="s">
        <v>1053</v>
      </c>
      <c r="B171" s="2" t="s">
        <v>1054</v>
      </c>
      <c r="C171" s="2" t="s">
        <v>995</v>
      </c>
      <c r="D171" s="2" t="s">
        <v>1053</v>
      </c>
      <c r="E171" s="2"/>
      <c r="F171" s="7" t="s">
        <v>1055</v>
      </c>
      <c r="G171" s="2" t="s">
        <v>481</v>
      </c>
      <c r="H171" s="2" t="s">
        <v>1056</v>
      </c>
      <c r="I171" s="2"/>
      <c r="J171" s="2"/>
      <c r="K171" s="3">
        <v>1.39</v>
      </c>
      <c r="L171" s="5" t="s">
        <v>29</v>
      </c>
      <c r="M171" s="4">
        <v>41643</v>
      </c>
    </row>
    <row r="172" spans="1:13">
      <c r="A172" s="2" t="s">
        <v>1057</v>
      </c>
      <c r="B172" s="2" t="s">
        <v>1058</v>
      </c>
      <c r="C172" s="2" t="s">
        <v>1009</v>
      </c>
      <c r="D172" s="2" t="s">
        <v>1059</v>
      </c>
      <c r="E172" s="2"/>
      <c r="F172" s="7" t="s">
        <v>1060</v>
      </c>
      <c r="G172" s="2" t="s">
        <v>481</v>
      </c>
      <c r="H172" s="2" t="s">
        <v>1056</v>
      </c>
      <c r="I172" s="2"/>
      <c r="J172" s="2"/>
      <c r="K172" s="3">
        <v>1.39</v>
      </c>
      <c r="L172" s="5" t="s">
        <v>29</v>
      </c>
      <c r="M172" s="4">
        <v>41643</v>
      </c>
    </row>
    <row r="173" spans="1:13">
      <c r="A173" s="2" t="s">
        <v>1061</v>
      </c>
      <c r="B173" s="2" t="s">
        <v>1062</v>
      </c>
      <c r="C173" s="2" t="s">
        <v>449</v>
      </c>
      <c r="D173" s="2" t="s">
        <v>1063</v>
      </c>
      <c r="E173" s="2"/>
      <c r="F173" s="7" t="s">
        <v>1064</v>
      </c>
      <c r="G173" s="2" t="s">
        <v>481</v>
      </c>
      <c r="H173" s="2" t="s">
        <v>1056</v>
      </c>
      <c r="I173" s="2"/>
      <c r="J173" s="2"/>
      <c r="K173" s="3">
        <v>1.39</v>
      </c>
      <c r="L173" s="5" t="s">
        <v>29</v>
      </c>
      <c r="M173" s="4">
        <v>41643</v>
      </c>
    </row>
    <row r="174" spans="1:13">
      <c r="A174" s="2" t="s">
        <v>1065</v>
      </c>
      <c r="B174" s="2" t="s">
        <v>1066</v>
      </c>
      <c r="C174" s="2" t="s">
        <v>715</v>
      </c>
      <c r="D174" s="2" t="s">
        <v>1065</v>
      </c>
      <c r="E174" s="2"/>
      <c r="F174" s="7" t="s">
        <v>1067</v>
      </c>
      <c r="G174" s="2" t="s">
        <v>481</v>
      </c>
      <c r="H174" s="2" t="s">
        <v>1068</v>
      </c>
      <c r="I174" s="2"/>
      <c r="J174" s="2"/>
      <c r="K174" s="3">
        <v>0.2</v>
      </c>
      <c r="L174" s="5" t="s">
        <v>29</v>
      </c>
      <c r="M174" s="4">
        <v>42820</v>
      </c>
    </row>
    <row r="175" spans="1:13">
      <c r="A175" s="2" t="s">
        <v>1069</v>
      </c>
      <c r="B175" s="2" t="s">
        <v>1070</v>
      </c>
      <c r="C175" s="2" t="s">
        <v>1071</v>
      </c>
      <c r="D175" s="2" t="s">
        <v>1069</v>
      </c>
      <c r="E175" s="2"/>
      <c r="F175" s="7" t="s">
        <v>1072</v>
      </c>
      <c r="G175" s="2" t="s">
        <v>481</v>
      </c>
      <c r="H175" s="2" t="s">
        <v>1068</v>
      </c>
      <c r="I175" s="2"/>
      <c r="J175" s="2"/>
      <c r="K175" s="3">
        <v>0.65</v>
      </c>
      <c r="L175" s="5" t="s">
        <v>29</v>
      </c>
      <c r="M175" s="4">
        <v>40501</v>
      </c>
    </row>
    <row r="176" spans="1:13">
      <c r="A176" s="2" t="s">
        <v>1073</v>
      </c>
      <c r="B176" s="2" t="s">
        <v>1074</v>
      </c>
      <c r="C176" s="2" t="s">
        <v>836</v>
      </c>
      <c r="D176" s="2" t="s">
        <v>1073</v>
      </c>
      <c r="E176" s="2"/>
      <c r="F176" s="7" t="s">
        <v>1075</v>
      </c>
      <c r="G176" s="2" t="s">
        <v>481</v>
      </c>
      <c r="H176" s="2" t="s">
        <v>1068</v>
      </c>
      <c r="I176" s="2"/>
      <c r="J176" s="2"/>
      <c r="K176" s="3">
        <f>6/40*0.65</f>
        <v>9.7500000000000003E-2</v>
      </c>
      <c r="L176" s="5" t="s">
        <v>29</v>
      </c>
      <c r="M176" s="4">
        <v>41215</v>
      </c>
    </row>
    <row r="177" spans="1:13">
      <c r="A177" s="2" t="s">
        <v>1076</v>
      </c>
      <c r="B177" s="2" t="s">
        <v>1077</v>
      </c>
      <c r="C177" s="2" t="s">
        <v>470</v>
      </c>
      <c r="D177" s="2" t="s">
        <v>1076</v>
      </c>
      <c r="E177" s="2"/>
      <c r="F177" s="7" t="s">
        <v>1078</v>
      </c>
      <c r="G177" s="2" t="s">
        <v>481</v>
      </c>
      <c r="H177" s="2" t="s">
        <v>1079</v>
      </c>
      <c r="I177" s="2"/>
      <c r="J177" s="2"/>
      <c r="K177" s="3">
        <f>1.35/2</f>
        <v>0.67500000000000004</v>
      </c>
      <c r="L177" s="5" t="s">
        <v>29</v>
      </c>
      <c r="M177" s="4">
        <v>40239</v>
      </c>
    </row>
    <row r="178" spans="1:13">
      <c r="A178" s="1" t="s">
        <v>1080</v>
      </c>
      <c r="B178" s="2" t="s">
        <v>625</v>
      </c>
      <c r="C178" s="2" t="s">
        <v>553</v>
      </c>
      <c r="D178" s="2" t="s">
        <v>1081</v>
      </c>
      <c r="E178" s="2"/>
      <c r="F178" s="7" t="s">
        <v>1082</v>
      </c>
      <c r="G178" s="2" t="s">
        <v>481</v>
      </c>
      <c r="H178" s="2" t="s">
        <v>1083</v>
      </c>
      <c r="I178" s="2"/>
      <c r="J178" s="2"/>
      <c r="K178" s="3">
        <v>0.1</v>
      </c>
      <c r="L178" s="5" t="s">
        <v>29</v>
      </c>
      <c r="M178" s="4">
        <v>42199</v>
      </c>
    </row>
    <row r="179" spans="1:13">
      <c r="A179" s="2" t="s">
        <v>1084</v>
      </c>
      <c r="B179" s="2" t="s">
        <v>1085</v>
      </c>
      <c r="C179" s="2" t="s">
        <v>1071</v>
      </c>
      <c r="D179" s="2" t="s">
        <v>1084</v>
      </c>
      <c r="E179" s="2"/>
      <c r="F179" s="7" t="s">
        <v>1086</v>
      </c>
      <c r="G179" s="2" t="s">
        <v>481</v>
      </c>
      <c r="H179" s="2" t="s">
        <v>1087</v>
      </c>
      <c r="I179" s="2"/>
      <c r="J179" s="2"/>
      <c r="K179" s="3">
        <v>0.79</v>
      </c>
      <c r="L179" s="5" t="s">
        <v>29</v>
      </c>
      <c r="M179" s="4">
        <v>41265</v>
      </c>
    </row>
    <row r="180" spans="1:13">
      <c r="A180" s="2" t="s">
        <v>1088</v>
      </c>
      <c r="B180" s="2" t="s">
        <v>902</v>
      </c>
      <c r="C180" s="2" t="s">
        <v>896</v>
      </c>
      <c r="D180" s="2" t="s">
        <v>1089</v>
      </c>
      <c r="E180" s="2"/>
      <c r="F180" s="7" t="s">
        <v>1086</v>
      </c>
      <c r="G180" s="2" t="s">
        <v>481</v>
      </c>
      <c r="H180" s="2" t="s">
        <v>1087</v>
      </c>
      <c r="I180" s="2"/>
      <c r="J180" s="2"/>
      <c r="K180" s="3">
        <f>0.79*8/40</f>
        <v>0.158</v>
      </c>
      <c r="L180" s="5" t="s">
        <v>29</v>
      </c>
      <c r="M180" s="4">
        <v>41265</v>
      </c>
    </row>
    <row r="181" spans="1:13">
      <c r="A181" s="2" t="s">
        <v>1090</v>
      </c>
      <c r="B181" s="2" t="s">
        <v>1091</v>
      </c>
      <c r="C181" s="2" t="s">
        <v>1071</v>
      </c>
      <c r="D181" s="2" t="s">
        <v>1092</v>
      </c>
      <c r="E181" s="2"/>
      <c r="F181" s="7" t="s">
        <v>1093</v>
      </c>
      <c r="G181" s="2" t="s">
        <v>481</v>
      </c>
      <c r="H181" s="2" t="s">
        <v>669</v>
      </c>
      <c r="I181" s="2"/>
      <c r="J181" s="2"/>
      <c r="K181" s="3">
        <v>0.49</v>
      </c>
      <c r="L181" s="5" t="s">
        <v>29</v>
      </c>
      <c r="M181" s="4">
        <v>41428</v>
      </c>
    </row>
    <row r="182" spans="1:13">
      <c r="A182" s="2" t="s">
        <v>1094</v>
      </c>
      <c r="B182" s="2" t="s">
        <v>1095</v>
      </c>
      <c r="C182" s="2" t="s">
        <v>1096</v>
      </c>
      <c r="D182" s="2" t="s">
        <v>1097</v>
      </c>
      <c r="E182" s="2"/>
      <c r="F182" s="7" t="s">
        <v>1098</v>
      </c>
      <c r="G182" s="2" t="s">
        <v>481</v>
      </c>
      <c r="H182" s="2" t="s">
        <v>669</v>
      </c>
      <c r="I182" s="2"/>
      <c r="J182" s="2"/>
      <c r="K182" s="3">
        <f>ROUND(0.49/40*25,4)</f>
        <v>0.30630000000000002</v>
      </c>
      <c r="L182" s="5" t="s">
        <v>29</v>
      </c>
      <c r="M182" s="4">
        <v>41428</v>
      </c>
    </row>
    <row r="183" spans="1:13">
      <c r="A183" s="2" t="s">
        <v>1099</v>
      </c>
      <c r="B183" s="2" t="s">
        <v>661</v>
      </c>
      <c r="C183" s="2" t="s">
        <v>547</v>
      </c>
      <c r="D183" s="2" t="s">
        <v>1100</v>
      </c>
      <c r="E183" s="2"/>
      <c r="F183" s="7" t="s">
        <v>1101</v>
      </c>
      <c r="G183" s="2" t="s">
        <v>481</v>
      </c>
      <c r="H183" s="2" t="s">
        <v>669</v>
      </c>
      <c r="I183" s="2"/>
      <c r="J183" s="2"/>
      <c r="K183" s="3">
        <f>ROUND(0.49/40*2,4)</f>
        <v>2.4500000000000001E-2</v>
      </c>
      <c r="L183" s="5" t="s">
        <v>29</v>
      </c>
      <c r="M183" s="4">
        <v>41428</v>
      </c>
    </row>
    <row r="184" spans="1:13">
      <c r="A184" s="2" t="s">
        <v>1102</v>
      </c>
      <c r="B184" s="2" t="s">
        <v>625</v>
      </c>
      <c r="C184" s="2" t="s">
        <v>553</v>
      </c>
      <c r="D184" s="2" t="s">
        <v>1103</v>
      </c>
      <c r="E184" s="2"/>
      <c r="F184" s="7" t="s">
        <v>1104</v>
      </c>
      <c r="G184" s="2" t="s">
        <v>481</v>
      </c>
      <c r="H184" s="2" t="s">
        <v>669</v>
      </c>
      <c r="I184" s="2"/>
      <c r="J184" s="2"/>
      <c r="K184" s="3">
        <f>ROUND(0.49/40*3,4)</f>
        <v>3.6799999999999999E-2</v>
      </c>
      <c r="L184" s="5" t="s">
        <v>29</v>
      </c>
      <c r="M184" s="4">
        <v>41428</v>
      </c>
    </row>
    <row r="185" spans="1:13">
      <c r="A185" s="2" t="s">
        <v>1105</v>
      </c>
      <c r="B185" s="2" t="s">
        <v>661</v>
      </c>
      <c r="C185" s="2" t="s">
        <v>666</v>
      </c>
      <c r="D185" s="2" t="s">
        <v>1106</v>
      </c>
      <c r="E185" s="2"/>
      <c r="F185" s="7" t="s">
        <v>1107</v>
      </c>
      <c r="G185" s="2" t="s">
        <v>481</v>
      </c>
      <c r="H185" s="2" t="s">
        <v>669</v>
      </c>
      <c r="I185" s="2"/>
      <c r="J185" s="2"/>
      <c r="K185" s="3">
        <f>ROUND(0.49/40*4,4)</f>
        <v>4.9000000000000002E-2</v>
      </c>
      <c r="L185" s="5" t="s">
        <v>29</v>
      </c>
      <c r="M185" s="4">
        <v>41428</v>
      </c>
    </row>
    <row r="186" spans="1:13">
      <c r="A186" s="2" t="s">
        <v>1108</v>
      </c>
      <c r="B186" s="2" t="s">
        <v>661</v>
      </c>
      <c r="C186" s="2" t="s">
        <v>658</v>
      </c>
      <c r="D186" s="2" t="s">
        <v>1109</v>
      </c>
      <c r="E186" s="2"/>
      <c r="F186" s="7" t="s">
        <v>1110</v>
      </c>
      <c r="G186" s="2" t="s">
        <v>481</v>
      </c>
      <c r="H186" s="2" t="s">
        <v>669</v>
      </c>
      <c r="I186" s="2"/>
      <c r="J186" s="2"/>
      <c r="K186" s="3">
        <f>ROUND(0.49/40*5,4)</f>
        <v>6.13E-2</v>
      </c>
      <c r="L186" s="5" t="s">
        <v>29</v>
      </c>
      <c r="M186" s="4">
        <v>41428</v>
      </c>
    </row>
    <row r="187" spans="1:13">
      <c r="A187" s="2" t="s">
        <v>1111</v>
      </c>
      <c r="B187" s="2" t="s">
        <v>661</v>
      </c>
      <c r="C187" s="2" t="s">
        <v>836</v>
      </c>
      <c r="D187" s="2" t="s">
        <v>1112</v>
      </c>
      <c r="E187" s="2"/>
      <c r="F187" s="7" t="s">
        <v>1113</v>
      </c>
      <c r="G187" s="2" t="s">
        <v>481</v>
      </c>
      <c r="H187" s="2" t="s">
        <v>669</v>
      </c>
      <c r="I187" s="2"/>
      <c r="J187" s="2"/>
      <c r="K187" s="3">
        <f>ROUND(0.49/40*6,4)</f>
        <v>7.3499999999999996E-2</v>
      </c>
      <c r="L187" s="5" t="s">
        <v>29</v>
      </c>
      <c r="M187" s="4">
        <v>41428</v>
      </c>
    </row>
    <row r="188" spans="1:13">
      <c r="A188" s="2" t="s">
        <v>1114</v>
      </c>
      <c r="B188" s="2" t="s">
        <v>895</v>
      </c>
      <c r="C188" s="2" t="s">
        <v>896</v>
      </c>
      <c r="D188" s="2" t="s">
        <v>1115</v>
      </c>
      <c r="E188" s="2"/>
      <c r="F188" s="7" t="s">
        <v>1116</v>
      </c>
      <c r="G188" s="2" t="s">
        <v>481</v>
      </c>
      <c r="H188" s="2" t="s">
        <v>669</v>
      </c>
      <c r="I188" s="2"/>
      <c r="J188" s="2"/>
      <c r="K188" s="3">
        <f>ROUND(0.49/40*8,4)</f>
        <v>9.8000000000000004E-2</v>
      </c>
      <c r="L188" s="5" t="s">
        <v>29</v>
      </c>
      <c r="M188" s="4">
        <v>41428</v>
      </c>
    </row>
    <row r="189" spans="1:13">
      <c r="A189" s="1" t="s">
        <v>1117</v>
      </c>
      <c r="B189" s="2" t="s">
        <v>625</v>
      </c>
      <c r="C189" s="2" t="s">
        <v>658</v>
      </c>
      <c r="D189" s="2" t="s">
        <v>1118</v>
      </c>
      <c r="E189" s="2"/>
      <c r="F189" s="7" t="s">
        <v>1119</v>
      </c>
      <c r="G189" s="2" t="s">
        <v>481</v>
      </c>
      <c r="H189" s="2" t="s">
        <v>1120</v>
      </c>
      <c r="I189" s="2"/>
      <c r="J189" s="2"/>
      <c r="K189" s="3">
        <v>0.2</v>
      </c>
      <c r="L189" s="5" t="s">
        <v>29</v>
      </c>
      <c r="M189" s="4">
        <v>42667</v>
      </c>
    </row>
    <row r="190" spans="1:13">
      <c r="A190" s="2" t="s">
        <v>1121</v>
      </c>
      <c r="B190" s="2" t="s">
        <v>1122</v>
      </c>
      <c r="C190" s="2" t="s">
        <v>479</v>
      </c>
      <c r="D190" s="2" t="s">
        <v>1122</v>
      </c>
      <c r="E190" s="2"/>
      <c r="F190" s="7" t="s">
        <v>1123</v>
      </c>
      <c r="G190" s="2" t="s">
        <v>481</v>
      </c>
      <c r="H190" s="2" t="s">
        <v>1124</v>
      </c>
      <c r="I190" s="2" t="s">
        <v>482</v>
      </c>
      <c r="J190" s="2"/>
      <c r="K190" s="3">
        <v>0.79</v>
      </c>
      <c r="L190" s="5" t="s">
        <v>29</v>
      </c>
    </row>
    <row r="191" spans="1:13">
      <c r="A191" s="2" t="s">
        <v>1125</v>
      </c>
      <c r="B191" s="2" t="s">
        <v>1126</v>
      </c>
      <c r="C191" s="2" t="s">
        <v>470</v>
      </c>
      <c r="D191" s="2" t="s">
        <v>1125</v>
      </c>
      <c r="E191" s="2" t="s">
        <v>1127</v>
      </c>
      <c r="F191" s="7" t="s">
        <v>1128</v>
      </c>
      <c r="G191" s="2" t="s">
        <v>481</v>
      </c>
      <c r="H191" s="2" t="s">
        <v>1129</v>
      </c>
      <c r="I191" s="2"/>
      <c r="J191" s="2"/>
      <c r="K191" s="3">
        <f>2.5*20/40</f>
        <v>1.25</v>
      </c>
      <c r="L191" s="5" t="s">
        <v>29</v>
      </c>
      <c r="M191" s="4">
        <v>40991</v>
      </c>
    </row>
    <row r="192" spans="1:13">
      <c r="A192" s="2" t="s">
        <v>1130</v>
      </c>
      <c r="B192" s="2" t="s">
        <v>1131</v>
      </c>
      <c r="C192" s="2" t="s">
        <v>962</v>
      </c>
      <c r="D192" s="2" t="s">
        <v>1130</v>
      </c>
      <c r="E192" s="2"/>
      <c r="F192" s="7" t="s">
        <v>1132</v>
      </c>
      <c r="G192" s="2" t="s">
        <v>481</v>
      </c>
      <c r="H192" s="2" t="s">
        <v>1133</v>
      </c>
      <c r="I192" s="2" t="s">
        <v>482</v>
      </c>
      <c r="J192" s="2"/>
      <c r="K192" s="3">
        <f>32/40*1.49</f>
        <v>1.1919999999999999</v>
      </c>
      <c r="L192" s="5" t="s">
        <v>29</v>
      </c>
      <c r="M192" s="4">
        <v>40497</v>
      </c>
    </row>
    <row r="193" spans="1:13">
      <c r="A193" s="2" t="s">
        <v>1134</v>
      </c>
      <c r="B193" s="2" t="s">
        <v>1135</v>
      </c>
      <c r="C193" s="2" t="s">
        <v>499</v>
      </c>
      <c r="D193" s="2" t="s">
        <v>1134</v>
      </c>
      <c r="E193" s="2"/>
      <c r="F193" s="7" t="s">
        <v>1136</v>
      </c>
      <c r="G193" s="2" t="s">
        <v>481</v>
      </c>
      <c r="H193" s="2" t="s">
        <v>1129</v>
      </c>
      <c r="I193" s="2"/>
      <c r="J193" s="2"/>
      <c r="K193" s="3">
        <v>2.5</v>
      </c>
      <c r="L193" s="5" t="s">
        <v>29</v>
      </c>
      <c r="M193" s="4">
        <v>40991</v>
      </c>
    </row>
    <row r="194" spans="1:13">
      <c r="A194" s="2" t="s">
        <v>1137</v>
      </c>
      <c r="B194" s="2" t="s">
        <v>1135</v>
      </c>
      <c r="C194" s="2" t="s">
        <v>499</v>
      </c>
      <c r="D194" s="2" t="s">
        <v>1137</v>
      </c>
      <c r="E194" s="2"/>
      <c r="F194" s="7" t="s">
        <v>1138</v>
      </c>
      <c r="G194" s="2" t="s">
        <v>481</v>
      </c>
      <c r="H194" s="2" t="s">
        <v>1133</v>
      </c>
      <c r="I194" s="2" t="s">
        <v>482</v>
      </c>
      <c r="J194" s="2"/>
      <c r="K194" s="3">
        <v>1.49</v>
      </c>
      <c r="L194" s="5" t="s">
        <v>29</v>
      </c>
      <c r="M194" s="4">
        <v>40497</v>
      </c>
    </row>
    <row r="195" spans="1:13">
      <c r="A195" s="2" t="s">
        <v>1139</v>
      </c>
      <c r="B195" s="2" t="s">
        <v>1135</v>
      </c>
      <c r="C195" s="2" t="s">
        <v>499</v>
      </c>
      <c r="D195" s="2"/>
      <c r="E195" s="2"/>
      <c r="F195" s="7" t="s">
        <v>1140</v>
      </c>
    </row>
    <row r="196" spans="1:13">
      <c r="A196" s="2" t="s">
        <v>1141</v>
      </c>
      <c r="B196" s="2" t="s">
        <v>1085</v>
      </c>
      <c r="C196" s="2" t="s">
        <v>1071</v>
      </c>
      <c r="D196" s="2" t="s">
        <v>1141</v>
      </c>
      <c r="E196" s="2"/>
      <c r="F196" s="7" t="s">
        <v>1142</v>
      </c>
      <c r="G196" s="2" t="s">
        <v>481</v>
      </c>
      <c r="H196" s="2" t="s">
        <v>1143</v>
      </c>
      <c r="I196" s="2" t="s">
        <v>482</v>
      </c>
      <c r="J196" s="2"/>
      <c r="K196" s="3">
        <v>1.18</v>
      </c>
      <c r="L196" s="5" t="s">
        <v>29</v>
      </c>
      <c r="M196" s="4">
        <v>40724</v>
      </c>
    </row>
    <row r="197" spans="1:13">
      <c r="A197" s="2" t="s">
        <v>1144</v>
      </c>
      <c r="B197" s="2" t="s">
        <v>891</v>
      </c>
      <c r="C197" s="2" t="s">
        <v>553</v>
      </c>
      <c r="D197" s="2" t="s">
        <v>1145</v>
      </c>
      <c r="E197" s="2"/>
      <c r="F197" s="7" t="s">
        <v>1146</v>
      </c>
      <c r="G197" s="2" t="s">
        <v>481</v>
      </c>
      <c r="H197" s="2" t="s">
        <v>1143</v>
      </c>
      <c r="I197" s="2" t="s">
        <v>482</v>
      </c>
      <c r="J197" s="2"/>
      <c r="K197" s="3">
        <f>1.18*3/40</f>
        <v>8.8499999999999995E-2</v>
      </c>
      <c r="L197" s="5" t="s">
        <v>29</v>
      </c>
      <c r="M197" s="4">
        <v>40724</v>
      </c>
    </row>
    <row r="198" spans="1:13">
      <c r="A198" s="2" t="s">
        <v>1147</v>
      </c>
      <c r="B198" s="2" t="s">
        <v>1148</v>
      </c>
      <c r="C198" s="2" t="s">
        <v>836</v>
      </c>
      <c r="D198" s="2" t="s">
        <v>1149</v>
      </c>
      <c r="E198" s="2"/>
      <c r="F198" s="7" t="s">
        <v>1150</v>
      </c>
      <c r="G198" s="2" t="s">
        <v>481</v>
      </c>
      <c r="H198" s="2" t="s">
        <v>1143</v>
      </c>
      <c r="I198" s="2" t="s">
        <v>482</v>
      </c>
      <c r="J198" s="2"/>
      <c r="K198" s="3">
        <f>1.18*6/40</f>
        <v>0.17699999999999999</v>
      </c>
      <c r="L198" s="5" t="s">
        <v>29</v>
      </c>
      <c r="M198" s="4">
        <v>40724</v>
      </c>
    </row>
    <row r="199" spans="1:13">
      <c r="A199" s="2" t="s">
        <v>1151</v>
      </c>
      <c r="B199" s="2" t="s">
        <v>1152</v>
      </c>
      <c r="C199" s="2" t="s">
        <v>1153</v>
      </c>
      <c r="D199" s="2" t="s">
        <v>1151</v>
      </c>
      <c r="E199" s="2"/>
      <c r="F199" s="7" t="s">
        <v>1154</v>
      </c>
      <c r="G199" s="1" t="s">
        <v>481</v>
      </c>
      <c r="H199" s="1" t="s">
        <v>1155</v>
      </c>
      <c r="I199" s="1" t="s">
        <v>1156</v>
      </c>
      <c r="K199" s="3">
        <v>0.59</v>
      </c>
      <c r="L199" s="1" t="s">
        <v>29</v>
      </c>
      <c r="M199" s="4">
        <v>41536</v>
      </c>
    </row>
    <row r="200" spans="1:13">
      <c r="A200" s="2" t="s">
        <v>1157</v>
      </c>
      <c r="B200" s="2" t="s">
        <v>1158</v>
      </c>
      <c r="C200" s="2" t="s">
        <v>991</v>
      </c>
      <c r="D200" s="2" t="s">
        <v>1157</v>
      </c>
      <c r="E200" s="2"/>
      <c r="F200" s="7" t="s">
        <v>1159</v>
      </c>
      <c r="G200" s="1" t="s">
        <v>481</v>
      </c>
      <c r="H200" s="1" t="s">
        <v>1160</v>
      </c>
      <c r="I200" s="1" t="s">
        <v>1156</v>
      </c>
      <c r="K200" s="3">
        <v>0.65</v>
      </c>
      <c r="L200" s="1" t="s">
        <v>29</v>
      </c>
      <c r="M200" s="4">
        <v>41543</v>
      </c>
    </row>
    <row r="201" spans="1:13">
      <c r="A201" s="2" t="s">
        <v>1161</v>
      </c>
      <c r="B201" s="2" t="s">
        <v>1162</v>
      </c>
      <c r="C201" s="2" t="s">
        <v>1000</v>
      </c>
      <c r="D201" s="2" t="s">
        <v>1161</v>
      </c>
      <c r="E201" s="2"/>
      <c r="F201" s="7" t="s">
        <v>1163</v>
      </c>
      <c r="G201" s="1" t="s">
        <v>481</v>
      </c>
      <c r="H201" s="1" t="s">
        <v>1164</v>
      </c>
      <c r="I201" s="1" t="s">
        <v>1156</v>
      </c>
      <c r="K201" s="3">
        <v>0.69</v>
      </c>
      <c r="L201" s="1" t="s">
        <v>29</v>
      </c>
      <c r="M201" s="4">
        <v>41536</v>
      </c>
    </row>
    <row r="202" spans="1:13">
      <c r="A202" s="2" t="s">
        <v>1165</v>
      </c>
      <c r="B202" s="2" t="s">
        <v>1166</v>
      </c>
      <c r="C202" s="2" t="s">
        <v>479</v>
      </c>
      <c r="D202" s="2" t="s">
        <v>1165</v>
      </c>
      <c r="E202" s="2"/>
      <c r="F202" s="7" t="s">
        <v>1167</v>
      </c>
      <c r="G202" s="1" t="s">
        <v>481</v>
      </c>
      <c r="H202" s="1" t="s">
        <v>1168</v>
      </c>
      <c r="I202" s="1" t="s">
        <v>1156</v>
      </c>
      <c r="K202" s="3">
        <v>0.75</v>
      </c>
      <c r="L202" s="1" t="s">
        <v>29</v>
      </c>
      <c r="M202" s="4">
        <v>41543</v>
      </c>
    </row>
    <row r="203" spans="1:13">
      <c r="A203" s="2" t="s">
        <v>1169</v>
      </c>
      <c r="B203" s="2" t="s">
        <v>1166</v>
      </c>
      <c r="C203" s="2" t="s">
        <v>588</v>
      </c>
      <c r="D203" s="2" t="s">
        <v>1169</v>
      </c>
      <c r="E203" s="2"/>
      <c r="F203" s="7" t="s">
        <v>1170</v>
      </c>
      <c r="G203" s="1" t="s">
        <v>481</v>
      </c>
      <c r="H203" s="1" t="s">
        <v>1169</v>
      </c>
      <c r="I203" s="1" t="s">
        <v>1156</v>
      </c>
      <c r="K203" s="3">
        <v>0.75</v>
      </c>
      <c r="L203" s="1" t="s">
        <v>29</v>
      </c>
      <c r="M203" s="4">
        <v>41546</v>
      </c>
    </row>
    <row r="204" spans="1:13">
      <c r="A204" s="2" t="s">
        <v>1171</v>
      </c>
      <c r="B204" s="2" t="s">
        <v>1172</v>
      </c>
      <c r="C204" s="2" t="s">
        <v>459</v>
      </c>
      <c r="D204" s="2" t="s">
        <v>1171</v>
      </c>
      <c r="E204" s="2"/>
      <c r="F204" s="7" t="s">
        <v>1173</v>
      </c>
      <c r="G204" s="1" t="s">
        <v>481</v>
      </c>
      <c r="H204" s="1" t="s">
        <v>1174</v>
      </c>
      <c r="I204" s="1" t="s">
        <v>1156</v>
      </c>
      <c r="K204" s="3">
        <v>0.79</v>
      </c>
      <c r="L204" s="1" t="s">
        <v>29</v>
      </c>
      <c r="M204" s="4">
        <v>41540</v>
      </c>
    </row>
    <row r="205" spans="1:13">
      <c r="A205" s="2" t="s">
        <v>1175</v>
      </c>
      <c r="B205" s="2" t="s">
        <v>1176</v>
      </c>
      <c r="C205" s="2" t="s">
        <v>465</v>
      </c>
      <c r="D205" s="2" t="s">
        <v>1175</v>
      </c>
      <c r="E205" s="2"/>
      <c r="F205" s="7" t="s">
        <v>1177</v>
      </c>
      <c r="G205" s="1" t="s">
        <v>481</v>
      </c>
      <c r="H205" s="1" t="s">
        <v>1178</v>
      </c>
      <c r="I205" s="1" t="s">
        <v>1156</v>
      </c>
      <c r="K205" s="3">
        <v>0.85</v>
      </c>
      <c r="L205" s="1" t="s">
        <v>29</v>
      </c>
      <c r="M205" s="4">
        <v>41540</v>
      </c>
    </row>
    <row r="206" spans="1:13">
      <c r="A206" s="2" t="s">
        <v>1179</v>
      </c>
      <c r="B206" s="2" t="s">
        <v>1180</v>
      </c>
      <c r="C206" s="2" t="s">
        <v>1181</v>
      </c>
      <c r="D206" s="2" t="s">
        <v>1179</v>
      </c>
      <c r="E206" s="2"/>
      <c r="F206" s="7" t="s">
        <v>1182</v>
      </c>
      <c r="G206" s="1" t="s">
        <v>481</v>
      </c>
      <c r="H206" s="1" t="s">
        <v>1183</v>
      </c>
      <c r="I206" s="1" t="s">
        <v>1156</v>
      </c>
      <c r="K206" s="3">
        <v>0.99</v>
      </c>
      <c r="L206" s="1" t="s">
        <v>29</v>
      </c>
      <c r="M206" s="4">
        <v>41536</v>
      </c>
    </row>
    <row r="207" spans="1:13">
      <c r="A207" s="2" t="s">
        <v>1184</v>
      </c>
      <c r="B207" s="2" t="s">
        <v>1185</v>
      </c>
      <c r="C207" s="2" t="s">
        <v>547</v>
      </c>
      <c r="D207" s="2" t="s">
        <v>1184</v>
      </c>
      <c r="E207" s="2"/>
      <c r="F207" s="7" t="s">
        <v>1186</v>
      </c>
      <c r="G207" s="2" t="s">
        <v>481</v>
      </c>
      <c r="H207" s="2" t="s">
        <v>1187</v>
      </c>
      <c r="I207" s="2"/>
      <c r="J207" s="2"/>
      <c r="K207" s="3">
        <v>5.2000000000000005E-2</v>
      </c>
      <c r="L207" s="5" t="s">
        <v>29</v>
      </c>
      <c r="M207" s="4">
        <v>41171</v>
      </c>
    </row>
    <row r="208" spans="1:13">
      <c r="A208" s="2" t="s">
        <v>1188</v>
      </c>
      <c r="B208" s="2" t="s">
        <v>1189</v>
      </c>
      <c r="C208" s="2" t="s">
        <v>553</v>
      </c>
      <c r="D208" s="2" t="s">
        <v>1188</v>
      </c>
      <c r="E208" s="2" t="s">
        <v>1190</v>
      </c>
      <c r="F208" s="7" t="s">
        <v>1191</v>
      </c>
      <c r="G208" s="2" t="s">
        <v>481</v>
      </c>
      <c r="H208" s="2" t="s">
        <v>1192</v>
      </c>
      <c r="I208" s="2"/>
      <c r="J208" s="2"/>
      <c r="K208" s="3">
        <v>7.4999999999999997E-2</v>
      </c>
      <c r="L208" s="5" t="s">
        <v>29</v>
      </c>
      <c r="M208" s="4">
        <v>40502</v>
      </c>
    </row>
    <row r="209" spans="1:14">
      <c r="A209" s="2" t="s">
        <v>1193</v>
      </c>
      <c r="B209" s="2" t="s">
        <v>1194</v>
      </c>
      <c r="C209" s="2" t="s">
        <v>666</v>
      </c>
      <c r="D209" s="2" t="s">
        <v>1193</v>
      </c>
      <c r="E209" s="2"/>
      <c r="F209" s="7" t="s">
        <v>1195</v>
      </c>
      <c r="G209" s="2" t="s">
        <v>481</v>
      </c>
      <c r="H209" s="2" t="s">
        <v>1196</v>
      </c>
      <c r="I209" s="2"/>
      <c r="J209" s="2"/>
      <c r="K209" s="3">
        <v>0.109</v>
      </c>
      <c r="L209" s="5" t="s">
        <v>29</v>
      </c>
      <c r="M209" s="4">
        <v>40502</v>
      </c>
    </row>
    <row r="210" spans="1:14">
      <c r="A210" s="2" t="s">
        <v>1197</v>
      </c>
      <c r="B210" s="2" t="s">
        <v>1198</v>
      </c>
      <c r="C210" s="2" t="s">
        <v>836</v>
      </c>
      <c r="D210" s="2" t="s">
        <v>1197</v>
      </c>
      <c r="E210" s="2"/>
      <c r="F210" s="7" t="s">
        <v>1199</v>
      </c>
      <c r="G210" s="2" t="s">
        <v>481</v>
      </c>
      <c r="H210" s="2" t="s">
        <v>1200</v>
      </c>
      <c r="I210" s="2"/>
      <c r="J210" s="2"/>
      <c r="K210" s="3">
        <v>0.15</v>
      </c>
      <c r="L210" s="5" t="s">
        <v>29</v>
      </c>
      <c r="M210" s="4">
        <v>40502</v>
      </c>
      <c r="N210" s="1" t="s">
        <v>1201</v>
      </c>
    </row>
    <row r="211" spans="1:14">
      <c r="A211" s="1" t="s">
        <v>1202</v>
      </c>
      <c r="B211" s="2" t="s">
        <v>618</v>
      </c>
      <c r="C211" s="2" t="s">
        <v>617</v>
      </c>
      <c r="D211" s="2" t="s">
        <v>617</v>
      </c>
      <c r="E211" s="2"/>
      <c r="F211" s="7" t="s">
        <v>619</v>
      </c>
      <c r="G211" s="2" t="s">
        <v>481</v>
      </c>
      <c r="H211" s="1" t="s">
        <v>1202</v>
      </c>
      <c r="I211" s="2"/>
      <c r="J211" s="2"/>
      <c r="K211" s="3">
        <v>0.99</v>
      </c>
      <c r="L211" s="2" t="s">
        <v>29</v>
      </c>
      <c r="M211" s="4">
        <v>42329</v>
      </c>
    </row>
    <row r="212" spans="1:14">
      <c r="A212" s="2" t="s">
        <v>1203</v>
      </c>
      <c r="B212" s="2" t="s">
        <v>1203</v>
      </c>
      <c r="C212" s="2" t="s">
        <v>1204</v>
      </c>
      <c r="D212" s="2" t="s">
        <v>1205</v>
      </c>
      <c r="E212" s="2"/>
      <c r="F212" s="7" t="s">
        <v>1206</v>
      </c>
      <c r="G212" s="2" t="s">
        <v>25</v>
      </c>
      <c r="H212" s="2" t="s">
        <v>1203</v>
      </c>
      <c r="I212" s="2" t="s">
        <v>1207</v>
      </c>
      <c r="J212" s="2" t="s">
        <v>1208</v>
      </c>
      <c r="K212" s="3">
        <v>4.7300000000000004</v>
      </c>
      <c r="L212" s="5" t="s">
        <v>29</v>
      </c>
      <c r="M212" s="4">
        <v>42398</v>
      </c>
    </row>
    <row r="213" spans="1:14">
      <c r="A213" s="2" t="s">
        <v>1205</v>
      </c>
      <c r="B213" s="2" t="s">
        <v>1205</v>
      </c>
      <c r="C213" s="2" t="s">
        <v>1209</v>
      </c>
      <c r="D213" s="2" t="s">
        <v>1205</v>
      </c>
      <c r="E213" s="2"/>
      <c r="F213" s="7" t="s">
        <v>1210</v>
      </c>
      <c r="G213" s="2" t="s">
        <v>25</v>
      </c>
      <c r="H213" s="2" t="s">
        <v>1205</v>
      </c>
      <c r="I213" s="2"/>
      <c r="J213" s="2"/>
      <c r="K213" s="3">
        <v>3.69</v>
      </c>
      <c r="L213" s="5" t="s">
        <v>29</v>
      </c>
    </row>
    <row r="214" spans="1:14">
      <c r="A214" s="1" t="s">
        <v>1211</v>
      </c>
      <c r="B214" s="2" t="s">
        <v>1212</v>
      </c>
      <c r="C214" s="2" t="s">
        <v>1209</v>
      </c>
      <c r="D214" s="2" t="s">
        <v>1212</v>
      </c>
      <c r="E214" s="2"/>
      <c r="F214" s="7" t="s">
        <v>1213</v>
      </c>
      <c r="G214" s="2" t="s">
        <v>25</v>
      </c>
      <c r="H214" s="2" t="s">
        <v>1212</v>
      </c>
      <c r="I214" s="2" t="s">
        <v>456</v>
      </c>
      <c r="J214" s="2" t="s">
        <v>1214</v>
      </c>
      <c r="K214" s="3">
        <v>6.4</v>
      </c>
      <c r="L214" s="5" t="s">
        <v>29</v>
      </c>
      <c r="M214" s="4">
        <v>42398</v>
      </c>
    </row>
    <row r="215" spans="1:14">
      <c r="A215" s="1" t="s">
        <v>1215</v>
      </c>
      <c r="B215" s="1" t="s">
        <v>1216</v>
      </c>
      <c r="C215" s="1" t="s">
        <v>658</v>
      </c>
      <c r="D215" s="1" t="s">
        <v>1215</v>
      </c>
      <c r="F215" s="6" t="s">
        <v>1217</v>
      </c>
      <c r="G215" s="1" t="s">
        <v>25</v>
      </c>
      <c r="H215" s="1" t="s">
        <v>1215</v>
      </c>
      <c r="I215" s="1" t="s">
        <v>1218</v>
      </c>
      <c r="J215" s="1" t="s">
        <v>1215</v>
      </c>
      <c r="K215" s="3">
        <v>1.3</v>
      </c>
      <c r="L215" s="1" t="s">
        <v>29</v>
      </c>
      <c r="M215" s="4">
        <v>42859</v>
      </c>
    </row>
    <row r="216" spans="1:14">
      <c r="A216" s="2" t="s">
        <v>1219</v>
      </c>
      <c r="B216" s="2" t="s">
        <v>661</v>
      </c>
      <c r="C216" s="2" t="s">
        <v>654</v>
      </c>
      <c r="D216" s="2"/>
      <c r="E216" s="2"/>
      <c r="F216" s="7" t="s">
        <v>1220</v>
      </c>
      <c r="G216" s="2" t="s">
        <v>481</v>
      </c>
      <c r="H216" s="2" t="s">
        <v>1221</v>
      </c>
      <c r="I216" s="2"/>
      <c r="J216" s="2"/>
      <c r="K216" s="3">
        <f>ROUND(0.85/20,4)</f>
        <v>4.2500000000000003E-2</v>
      </c>
      <c r="L216" s="5" t="s">
        <v>29</v>
      </c>
      <c r="M216" s="4">
        <v>41654</v>
      </c>
    </row>
    <row r="217" spans="1:14">
      <c r="A217" s="2" t="s">
        <v>1222</v>
      </c>
      <c r="B217" s="2" t="s">
        <v>661</v>
      </c>
      <c r="C217" s="2" t="s">
        <v>654</v>
      </c>
      <c r="D217" s="2"/>
      <c r="E217" s="2"/>
      <c r="F217" s="7" t="s">
        <v>1223</v>
      </c>
      <c r="G217" s="2" t="s">
        <v>25</v>
      </c>
      <c r="H217" s="2" t="s">
        <v>1224</v>
      </c>
      <c r="I217" s="2" t="s">
        <v>585</v>
      </c>
      <c r="J217" s="2" t="s">
        <v>1225</v>
      </c>
      <c r="K217" s="3">
        <v>0.4</v>
      </c>
      <c r="L217" s="5" t="s">
        <v>29</v>
      </c>
      <c r="M217" s="4">
        <v>42745</v>
      </c>
    </row>
    <row r="218" spans="1:14">
      <c r="A218" s="2" t="s">
        <v>1226</v>
      </c>
      <c r="B218" s="2" t="s">
        <v>1227</v>
      </c>
      <c r="C218" s="2" t="s">
        <v>1228</v>
      </c>
      <c r="D218" s="2"/>
      <c r="E218" s="2"/>
      <c r="F218" s="7" t="s">
        <v>1229</v>
      </c>
      <c r="G218" s="1" t="s">
        <v>25</v>
      </c>
      <c r="H218" s="2" t="s">
        <v>1226</v>
      </c>
      <c r="K218" s="3">
        <v>5.23</v>
      </c>
      <c r="L218" s="1" t="s">
        <v>29</v>
      </c>
      <c r="M218" s="4">
        <v>41689</v>
      </c>
    </row>
    <row r="219" spans="1:14">
      <c r="A219" s="2" t="s">
        <v>1230</v>
      </c>
      <c r="B219" s="2" t="s">
        <v>1230</v>
      </c>
      <c r="C219" s="2" t="s">
        <v>603</v>
      </c>
      <c r="D219" s="2" t="s">
        <v>1230</v>
      </c>
      <c r="E219" s="2"/>
      <c r="F219" s="7" t="s">
        <v>1231</v>
      </c>
      <c r="G219" s="2" t="s">
        <v>25</v>
      </c>
      <c r="H219" s="2" t="s">
        <v>1232</v>
      </c>
      <c r="I219" s="2"/>
      <c r="J219" s="2"/>
      <c r="K219" s="3">
        <v>6.6</v>
      </c>
      <c r="L219" s="5" t="s">
        <v>29</v>
      </c>
      <c r="M219" s="4">
        <v>42884</v>
      </c>
    </row>
    <row r="220" spans="1:14">
      <c r="A220" s="2" t="s">
        <v>603</v>
      </c>
      <c r="B220" s="2" t="s">
        <v>603</v>
      </c>
      <c r="C220" s="2" t="s">
        <v>603</v>
      </c>
      <c r="D220" s="2" t="s">
        <v>603</v>
      </c>
      <c r="E220" s="2"/>
      <c r="F220" s="7" t="s">
        <v>1233</v>
      </c>
      <c r="G220" s="2" t="s">
        <v>481</v>
      </c>
      <c r="H220" s="2" t="s">
        <v>603</v>
      </c>
      <c r="I220" s="9"/>
      <c r="J220" s="2" t="s">
        <v>1234</v>
      </c>
      <c r="K220" s="3">
        <v>4.8899999999999997</v>
      </c>
      <c r="L220" s="5" t="s">
        <v>29</v>
      </c>
      <c r="M220" s="4">
        <v>41891</v>
      </c>
      <c r="N220" s="1" t="s">
        <v>1235</v>
      </c>
    </row>
    <row r="221" spans="1:14">
      <c r="A221" s="2" t="s">
        <v>603</v>
      </c>
      <c r="B221" s="2" t="s">
        <v>1236</v>
      </c>
      <c r="C221" s="2" t="s">
        <v>1236</v>
      </c>
      <c r="D221" s="2" t="s">
        <v>1236</v>
      </c>
      <c r="E221" s="2"/>
      <c r="F221" s="7" t="s">
        <v>1233</v>
      </c>
      <c r="G221" s="2" t="s">
        <v>481</v>
      </c>
      <c r="H221" s="2" t="s">
        <v>603</v>
      </c>
      <c r="I221" s="9"/>
      <c r="J221" s="2" t="s">
        <v>1234</v>
      </c>
      <c r="K221" s="3">
        <v>4.68</v>
      </c>
      <c r="L221" s="5" t="s">
        <v>29</v>
      </c>
      <c r="M221" s="4">
        <v>41107</v>
      </c>
    </row>
    <row r="222" spans="1:14">
      <c r="A222" s="2" t="s">
        <v>1237</v>
      </c>
      <c r="B222" s="2" t="s">
        <v>1230</v>
      </c>
      <c r="C222" s="2" t="s">
        <v>603</v>
      </c>
      <c r="D222" s="2" t="s">
        <v>1230</v>
      </c>
      <c r="E222" s="2"/>
      <c r="F222" s="7" t="s">
        <v>1231</v>
      </c>
      <c r="G222" s="2" t="s">
        <v>25</v>
      </c>
      <c r="H222" s="2" t="s">
        <v>1237</v>
      </c>
      <c r="I222" s="2" t="s">
        <v>524</v>
      </c>
      <c r="J222" s="2" t="s">
        <v>1238</v>
      </c>
      <c r="K222" s="3">
        <v>16.899999999999999</v>
      </c>
      <c r="L222" s="5" t="s">
        <v>29</v>
      </c>
      <c r="M222" s="4">
        <v>41553</v>
      </c>
    </row>
    <row r="223" spans="1:14">
      <c r="A223" s="1" t="s">
        <v>1239</v>
      </c>
      <c r="B223" s="2" t="s">
        <v>1230</v>
      </c>
      <c r="C223" s="2" t="s">
        <v>603</v>
      </c>
      <c r="D223" s="1" t="s">
        <v>1239</v>
      </c>
      <c r="F223" s="6" t="s">
        <v>1240</v>
      </c>
      <c r="G223" s="1" t="s">
        <v>25</v>
      </c>
      <c r="H223" s="1" t="s">
        <v>1241</v>
      </c>
      <c r="I223" s="1" t="s">
        <v>524</v>
      </c>
      <c r="J223" s="1" t="s">
        <v>1239</v>
      </c>
      <c r="K223" s="3">
        <v>11</v>
      </c>
      <c r="L223" s="1" t="s">
        <v>29</v>
      </c>
      <c r="M223" s="4">
        <v>42219</v>
      </c>
    </row>
    <row r="224" spans="1:14">
      <c r="A224" s="1" t="s">
        <v>1242</v>
      </c>
      <c r="B224" s="1" t="s">
        <v>1242</v>
      </c>
      <c r="C224" s="1" t="s">
        <v>1242</v>
      </c>
      <c r="D224" s="1" t="s">
        <v>1243</v>
      </c>
      <c r="F224" s="6" t="s">
        <v>1244</v>
      </c>
      <c r="G224" s="1" t="s">
        <v>1245</v>
      </c>
      <c r="H224" s="10" t="s">
        <v>1246</v>
      </c>
      <c r="K224" s="3">
        <f>ROUND(2.4/1.2/23,5)</f>
        <v>8.6959999999999996E-2</v>
      </c>
      <c r="L224" s="1" t="s">
        <v>29</v>
      </c>
      <c r="M224" s="4">
        <v>42212</v>
      </c>
    </row>
    <row r="225" spans="1:14">
      <c r="A225" s="1" t="s">
        <v>1247</v>
      </c>
      <c r="B225" s="1" t="s">
        <v>1247</v>
      </c>
      <c r="C225" s="1" t="s">
        <v>1247</v>
      </c>
      <c r="D225" s="1" t="s">
        <v>1248</v>
      </c>
      <c r="F225" s="6" t="s">
        <v>1249</v>
      </c>
      <c r="G225" s="1" t="s">
        <v>1245</v>
      </c>
      <c r="H225" s="10" t="s">
        <v>1246</v>
      </c>
      <c r="K225" s="3">
        <f>ROUND(2.4/1.2/23,5)</f>
        <v>8.6959999999999996E-2</v>
      </c>
      <c r="L225" s="1" t="s">
        <v>29</v>
      </c>
      <c r="M225" s="4">
        <v>42212</v>
      </c>
    </row>
    <row r="226" spans="1:14">
      <c r="A226" s="1" t="s">
        <v>1250</v>
      </c>
      <c r="B226" s="1" t="s">
        <v>587</v>
      </c>
      <c r="C226" s="1" t="s">
        <v>588</v>
      </c>
      <c r="D226" s="1" t="s">
        <v>589</v>
      </c>
      <c r="F226" s="6" t="s">
        <v>590</v>
      </c>
      <c r="G226" s="1" t="s">
        <v>25</v>
      </c>
      <c r="H226" s="1" t="s">
        <v>1250</v>
      </c>
      <c r="I226" s="1" t="s">
        <v>524</v>
      </c>
      <c r="J226" s="1" t="s">
        <v>1250</v>
      </c>
      <c r="K226" s="3">
        <v>1.26</v>
      </c>
      <c r="L226" s="1" t="s">
        <v>29</v>
      </c>
      <c r="M226" s="4">
        <v>42751</v>
      </c>
      <c r="N226" s="1" t="s">
        <v>1251</v>
      </c>
    </row>
    <row r="227" spans="1:14">
      <c r="A227" s="2" t="s">
        <v>1252</v>
      </c>
      <c r="B227" s="2" t="s">
        <v>546</v>
      </c>
      <c r="C227" s="2" t="s">
        <v>547</v>
      </c>
      <c r="D227" s="2" t="s">
        <v>1252</v>
      </c>
      <c r="E227" s="2"/>
      <c r="F227" s="7" t="s">
        <v>1253</v>
      </c>
      <c r="G227" s="1" t="s">
        <v>481</v>
      </c>
      <c r="H227" s="2" t="s">
        <v>1252</v>
      </c>
      <c r="J227" s="2" t="s">
        <v>1252</v>
      </c>
      <c r="K227" s="3">
        <v>0.45</v>
      </c>
      <c r="L227" s="1" t="s">
        <v>29</v>
      </c>
      <c r="M227" s="4">
        <v>41158</v>
      </c>
    </row>
    <row r="228" spans="1:14">
      <c r="A228" s="2" t="s">
        <v>1254</v>
      </c>
      <c r="B228" s="2" t="s">
        <v>1255</v>
      </c>
      <c r="C228" s="2" t="s">
        <v>547</v>
      </c>
      <c r="D228" s="2" t="s">
        <v>1254</v>
      </c>
      <c r="E228" s="2"/>
      <c r="F228" s="7" t="s">
        <v>1256</v>
      </c>
      <c r="G228" s="2" t="s">
        <v>481</v>
      </c>
      <c r="H228" s="2" t="s">
        <v>1257</v>
      </c>
      <c r="I228" s="2"/>
      <c r="J228" s="2"/>
      <c r="K228" s="3">
        <v>0.36</v>
      </c>
      <c r="L228" s="5" t="s">
        <v>29</v>
      </c>
      <c r="M228" s="4">
        <v>41180</v>
      </c>
    </row>
    <row r="229" spans="1:14">
      <c r="A229" s="2" t="s">
        <v>1258</v>
      </c>
      <c r="B229" s="2" t="s">
        <v>1259</v>
      </c>
      <c r="C229" s="2" t="s">
        <v>547</v>
      </c>
      <c r="D229" s="2" t="s">
        <v>1258</v>
      </c>
      <c r="E229" s="2"/>
      <c r="F229" s="7" t="s">
        <v>1260</v>
      </c>
      <c r="G229" s="2" t="s">
        <v>481</v>
      </c>
      <c r="H229" s="2" t="s">
        <v>1258</v>
      </c>
      <c r="I229" s="2"/>
      <c r="J229" s="2"/>
      <c r="K229" s="3">
        <v>0.32</v>
      </c>
      <c r="L229" s="5" t="s">
        <v>29</v>
      </c>
      <c r="M229" s="4">
        <v>41579</v>
      </c>
    </row>
    <row r="230" spans="1:14">
      <c r="A230" s="2" t="s">
        <v>1261</v>
      </c>
      <c r="B230" s="2" t="s">
        <v>1261</v>
      </c>
      <c r="C230" s="2" t="s">
        <v>547</v>
      </c>
      <c r="D230" s="2"/>
      <c r="E230" s="2"/>
      <c r="F230" s="7" t="s">
        <v>1262</v>
      </c>
      <c r="G230" s="2" t="s">
        <v>481</v>
      </c>
      <c r="H230" s="2" t="s">
        <v>1263</v>
      </c>
      <c r="I230" s="2"/>
      <c r="J230" s="2"/>
      <c r="K230" s="3">
        <v>0.49</v>
      </c>
      <c r="L230" s="5" t="s">
        <v>29</v>
      </c>
      <c r="M230" s="4">
        <v>41667</v>
      </c>
      <c r="N230" s="1" t="s">
        <v>1264</v>
      </c>
    </row>
    <row r="231" spans="1:14">
      <c r="A231" s="2" t="s">
        <v>1265</v>
      </c>
      <c r="B231" s="2" t="s">
        <v>1265</v>
      </c>
      <c r="C231" s="2" t="s">
        <v>553</v>
      </c>
      <c r="D231" s="2"/>
      <c r="E231" s="2"/>
      <c r="F231" s="7" t="s">
        <v>1266</v>
      </c>
      <c r="G231" s="2" t="s">
        <v>481</v>
      </c>
      <c r="H231" s="2" t="s">
        <v>1267</v>
      </c>
      <c r="I231" s="2"/>
      <c r="J231" s="2"/>
      <c r="K231" s="3">
        <v>0.74</v>
      </c>
      <c r="L231" s="5" t="s">
        <v>29</v>
      </c>
      <c r="M231" s="4">
        <v>41667</v>
      </c>
      <c r="N231" s="1" t="s">
        <v>1268</v>
      </c>
    </row>
    <row r="232" spans="1:14">
      <c r="A232" s="2" t="s">
        <v>1269</v>
      </c>
      <c r="B232" s="2" t="s">
        <v>1269</v>
      </c>
      <c r="C232" s="2" t="s">
        <v>666</v>
      </c>
      <c r="D232" s="2"/>
      <c r="E232" s="2"/>
      <c r="F232" s="7" t="s">
        <v>1270</v>
      </c>
      <c r="G232" s="2" t="s">
        <v>481</v>
      </c>
      <c r="H232" s="2" t="s">
        <v>1271</v>
      </c>
      <c r="I232" s="2"/>
      <c r="J232" s="2"/>
      <c r="K232" s="3">
        <v>0.98</v>
      </c>
      <c r="L232" s="5" t="s">
        <v>29</v>
      </c>
      <c r="M232" s="4">
        <v>41667</v>
      </c>
    </row>
    <row r="233" spans="1:14">
      <c r="A233" s="2" t="s">
        <v>1272</v>
      </c>
      <c r="B233" s="2" t="s">
        <v>1272</v>
      </c>
      <c r="C233" s="2" t="s">
        <v>658</v>
      </c>
      <c r="D233" s="2"/>
      <c r="E233" s="2"/>
      <c r="F233" s="7" t="s">
        <v>1273</v>
      </c>
      <c r="G233" s="2" t="s">
        <v>481</v>
      </c>
      <c r="H233" s="2" t="s">
        <v>1274</v>
      </c>
      <c r="I233" s="2"/>
      <c r="J233" s="2"/>
      <c r="K233" s="3">
        <v>1.19</v>
      </c>
      <c r="L233" s="5" t="s">
        <v>29</v>
      </c>
      <c r="M233" s="4">
        <v>41667</v>
      </c>
    </row>
    <row r="234" spans="1:14">
      <c r="A234" s="2" t="s">
        <v>1275</v>
      </c>
      <c r="B234" s="2" t="s">
        <v>1275</v>
      </c>
      <c r="C234" s="2" t="s">
        <v>836</v>
      </c>
      <c r="D234" s="2"/>
      <c r="E234" s="2"/>
      <c r="F234" s="7" t="s">
        <v>1276</v>
      </c>
      <c r="G234" s="2" t="s">
        <v>481</v>
      </c>
      <c r="H234" s="2" t="s">
        <v>1277</v>
      </c>
      <c r="I234" s="2"/>
      <c r="J234" s="2"/>
      <c r="K234" s="3">
        <v>1.1400000000000001</v>
      </c>
      <c r="L234" s="5" t="s">
        <v>29</v>
      </c>
    </row>
    <row r="235" spans="1:14">
      <c r="A235" s="2" t="s">
        <v>1278</v>
      </c>
      <c r="B235" s="2" t="s">
        <v>1278</v>
      </c>
      <c r="C235" s="2" t="s">
        <v>896</v>
      </c>
      <c r="D235" s="2"/>
      <c r="E235" s="2"/>
      <c r="F235" s="7" t="s">
        <v>1279</v>
      </c>
      <c r="G235" s="2" t="s">
        <v>481</v>
      </c>
      <c r="H235" s="2" t="s">
        <v>1280</v>
      </c>
      <c r="I235" s="2"/>
      <c r="J235" s="2"/>
      <c r="K235" s="3">
        <v>1.6800000000000002</v>
      </c>
      <c r="L235" s="5" t="s">
        <v>29</v>
      </c>
    </row>
    <row r="236" spans="1:14">
      <c r="A236" s="2" t="s">
        <v>1281</v>
      </c>
      <c r="B236" s="2" t="s">
        <v>1281</v>
      </c>
      <c r="C236" s="2" t="s">
        <v>547</v>
      </c>
      <c r="D236" s="2" t="s">
        <v>1281</v>
      </c>
      <c r="E236" s="2"/>
      <c r="F236" s="7" t="s">
        <v>1282</v>
      </c>
      <c r="G236" s="2" t="s">
        <v>481</v>
      </c>
      <c r="H236" s="2" t="s">
        <v>1283</v>
      </c>
      <c r="I236" s="2"/>
      <c r="J236" s="2"/>
      <c r="K236" s="3">
        <v>0.28999999999999998</v>
      </c>
      <c r="L236" s="5" t="s">
        <v>29</v>
      </c>
      <c r="M236" s="4">
        <v>41638</v>
      </c>
      <c r="N236" s="1" t="s">
        <v>1284</v>
      </c>
    </row>
    <row r="237" spans="1:14">
      <c r="A237" s="2" t="s">
        <v>1285</v>
      </c>
      <c r="B237" s="2" t="s">
        <v>1285</v>
      </c>
      <c r="C237" s="2" t="s">
        <v>553</v>
      </c>
      <c r="D237" s="2" t="s">
        <v>1285</v>
      </c>
      <c r="E237" s="2"/>
      <c r="F237" s="7" t="s">
        <v>1286</v>
      </c>
      <c r="G237" s="2" t="s">
        <v>481</v>
      </c>
      <c r="H237" s="2" t="s">
        <v>1287</v>
      </c>
      <c r="I237" s="2"/>
      <c r="J237" s="2"/>
      <c r="K237" s="3">
        <v>0.26</v>
      </c>
      <c r="L237" s="5" t="s">
        <v>29</v>
      </c>
      <c r="M237" s="4">
        <v>40343</v>
      </c>
      <c r="N237" s="1" t="s">
        <v>1288</v>
      </c>
    </row>
    <row r="238" spans="1:14">
      <c r="A238" s="2" t="s">
        <v>1289</v>
      </c>
      <c r="B238" s="2" t="s">
        <v>1289</v>
      </c>
      <c r="C238" s="2" t="s">
        <v>666</v>
      </c>
      <c r="D238" s="2" t="s">
        <v>1289</v>
      </c>
      <c r="E238" s="2"/>
      <c r="F238" s="7" t="s">
        <v>1290</v>
      </c>
      <c r="G238" s="2" t="s">
        <v>481</v>
      </c>
      <c r="H238" s="2" t="s">
        <v>1291</v>
      </c>
      <c r="I238" s="2"/>
      <c r="J238" s="2"/>
      <c r="K238" s="3">
        <v>0.32</v>
      </c>
      <c r="L238" s="5" t="s">
        <v>29</v>
      </c>
    </row>
    <row r="239" spans="1:14">
      <c r="A239" s="2" t="s">
        <v>1292</v>
      </c>
      <c r="B239" s="2" t="s">
        <v>1292</v>
      </c>
      <c r="C239" s="2" t="s">
        <v>658</v>
      </c>
      <c r="D239" s="2" t="s">
        <v>1292</v>
      </c>
      <c r="E239" s="2"/>
      <c r="F239" s="7" t="s">
        <v>1293</v>
      </c>
      <c r="G239" s="2" t="s">
        <v>481</v>
      </c>
      <c r="H239" s="2" t="s">
        <v>1294</v>
      </c>
      <c r="I239" s="2"/>
      <c r="J239" s="2"/>
      <c r="K239" s="3">
        <v>0.4</v>
      </c>
      <c r="L239" s="5" t="s">
        <v>29</v>
      </c>
    </row>
    <row r="240" spans="1:14">
      <c r="A240" s="2" t="s">
        <v>1295</v>
      </c>
      <c r="B240" s="2" t="s">
        <v>1295</v>
      </c>
      <c r="C240" s="2" t="s">
        <v>836</v>
      </c>
      <c r="D240" s="2" t="s">
        <v>1295</v>
      </c>
      <c r="E240" s="2"/>
      <c r="F240" s="7" t="s">
        <v>1296</v>
      </c>
      <c r="G240" s="2" t="s">
        <v>481</v>
      </c>
      <c r="H240" s="2" t="s">
        <v>1295</v>
      </c>
      <c r="I240" s="2"/>
      <c r="J240" s="2"/>
      <c r="K240" s="3">
        <v>0.48</v>
      </c>
      <c r="L240" s="5" t="s">
        <v>29</v>
      </c>
    </row>
    <row r="241" spans="1:13">
      <c r="A241" s="2" t="s">
        <v>1297</v>
      </c>
      <c r="B241" s="2" t="s">
        <v>1297</v>
      </c>
      <c r="C241" s="2" t="s">
        <v>896</v>
      </c>
      <c r="D241" s="2" t="s">
        <v>1297</v>
      </c>
      <c r="E241" s="2"/>
      <c r="F241" s="7" t="s">
        <v>1298</v>
      </c>
      <c r="G241" s="2" t="s">
        <v>481</v>
      </c>
      <c r="H241" s="2" t="s">
        <v>1299</v>
      </c>
      <c r="I241" s="2"/>
      <c r="J241" s="2"/>
      <c r="K241" s="3">
        <v>0.64</v>
      </c>
      <c r="L241" s="5" t="s">
        <v>29</v>
      </c>
    </row>
    <row r="242" spans="1:13">
      <c r="A242" s="2" t="s">
        <v>1300</v>
      </c>
      <c r="B242" s="2" t="s">
        <v>1301</v>
      </c>
      <c r="C242" s="2" t="s">
        <v>547</v>
      </c>
      <c r="D242" s="2" t="s">
        <v>1300</v>
      </c>
      <c r="E242" s="2"/>
      <c r="F242" s="7" t="s">
        <v>1302</v>
      </c>
      <c r="G242" s="1" t="s">
        <v>481</v>
      </c>
      <c r="H242" s="2" t="s">
        <v>1300</v>
      </c>
      <c r="I242" s="1" t="s">
        <v>570</v>
      </c>
      <c r="K242" s="3">
        <v>0.32</v>
      </c>
      <c r="L242" s="1" t="s">
        <v>29</v>
      </c>
      <c r="M242" s="4">
        <v>41776</v>
      </c>
    </row>
    <row r="243" spans="1:13">
      <c r="A243" s="2" t="s">
        <v>1303</v>
      </c>
      <c r="B243" s="2" t="s">
        <v>1304</v>
      </c>
      <c r="C243" s="2" t="s">
        <v>553</v>
      </c>
      <c r="D243" s="2" t="s">
        <v>1303</v>
      </c>
      <c r="E243" s="2"/>
      <c r="F243" s="7" t="s">
        <v>1302</v>
      </c>
      <c r="G243" s="1" t="s">
        <v>481</v>
      </c>
      <c r="H243" s="2" t="s">
        <v>1303</v>
      </c>
      <c r="I243" s="1" t="s">
        <v>570</v>
      </c>
      <c r="K243" s="3">
        <v>0.47</v>
      </c>
      <c r="L243" s="1" t="s">
        <v>29</v>
      </c>
      <c r="M243" s="4">
        <v>41776</v>
      </c>
    </row>
    <row r="244" spans="1:13">
      <c r="A244" s="2" t="s">
        <v>1305</v>
      </c>
      <c r="B244" s="2" t="s">
        <v>1306</v>
      </c>
      <c r="C244" s="2" t="s">
        <v>547</v>
      </c>
      <c r="D244" s="2" t="s">
        <v>1307</v>
      </c>
      <c r="E244" s="2" t="s">
        <v>1308</v>
      </c>
      <c r="F244" s="7" t="s">
        <v>1309</v>
      </c>
      <c r="G244" s="2" t="s">
        <v>481</v>
      </c>
      <c r="H244" s="2" t="s">
        <v>1310</v>
      </c>
      <c r="I244" s="2"/>
      <c r="J244" s="2"/>
      <c r="K244" s="3">
        <v>0.5</v>
      </c>
      <c r="L244" s="5" t="s">
        <v>29</v>
      </c>
      <c r="M244" s="4">
        <v>42930</v>
      </c>
    </row>
    <row r="245" spans="1:13">
      <c r="A245" s="2" t="s">
        <v>1311</v>
      </c>
      <c r="B245" s="2" t="s">
        <v>1306</v>
      </c>
      <c r="C245" s="2" t="s">
        <v>547</v>
      </c>
      <c r="D245" s="2" t="s">
        <v>1307</v>
      </c>
      <c r="E245" s="2" t="s">
        <v>1308</v>
      </c>
      <c r="F245" s="7" t="s">
        <v>1312</v>
      </c>
      <c r="G245" s="2" t="s">
        <v>481</v>
      </c>
      <c r="H245" s="2" t="s">
        <v>1313</v>
      </c>
      <c r="I245" s="2"/>
      <c r="J245" s="2"/>
      <c r="K245" s="3">
        <v>0.5</v>
      </c>
      <c r="L245" s="5" t="s">
        <v>29</v>
      </c>
      <c r="M245" s="4">
        <v>41557</v>
      </c>
    </row>
    <row r="246" spans="1:13">
      <c r="A246" s="2" t="s">
        <v>1314</v>
      </c>
      <c r="B246" s="2" t="s">
        <v>1306</v>
      </c>
      <c r="C246" s="2" t="s">
        <v>553</v>
      </c>
      <c r="D246" s="2" t="s">
        <v>1315</v>
      </c>
      <c r="E246" s="2" t="s">
        <v>1308</v>
      </c>
      <c r="F246" s="7" t="s">
        <v>1316</v>
      </c>
      <c r="G246" s="2" t="s">
        <v>481</v>
      </c>
      <c r="H246" s="2" t="s">
        <v>1317</v>
      </c>
      <c r="I246" s="2"/>
      <c r="J246" s="2"/>
      <c r="K246" s="3">
        <v>0.72</v>
      </c>
      <c r="L246" s="5" t="s">
        <v>29</v>
      </c>
      <c r="M246" s="4">
        <v>42930</v>
      </c>
    </row>
    <row r="247" spans="1:13">
      <c r="A247" s="2" t="s">
        <v>1318</v>
      </c>
      <c r="B247" s="2" t="s">
        <v>1306</v>
      </c>
      <c r="C247" s="2" t="s">
        <v>553</v>
      </c>
      <c r="D247" s="2" t="s">
        <v>1315</v>
      </c>
      <c r="E247" s="2" t="s">
        <v>1308</v>
      </c>
      <c r="F247" s="7" t="s">
        <v>1319</v>
      </c>
      <c r="G247" s="2" t="s">
        <v>481</v>
      </c>
      <c r="H247" s="2" t="s">
        <v>1320</v>
      </c>
      <c r="I247" s="2"/>
      <c r="J247" s="2"/>
      <c r="K247" s="3">
        <v>0.72</v>
      </c>
      <c r="L247" s="5" t="s">
        <v>29</v>
      </c>
      <c r="M247" s="4">
        <v>41557</v>
      </c>
    </row>
    <row r="248" spans="1:13">
      <c r="A248" s="2" t="s">
        <v>1321</v>
      </c>
      <c r="B248" s="2" t="s">
        <v>1321</v>
      </c>
      <c r="C248" s="2" t="s">
        <v>1322</v>
      </c>
      <c r="D248" s="2"/>
      <c r="E248" s="2"/>
      <c r="F248" s="7" t="s">
        <v>1323</v>
      </c>
    </row>
    <row r="249" spans="1:13">
      <c r="A249" s="2" t="s">
        <v>1324</v>
      </c>
      <c r="B249" s="2" t="s">
        <v>1324</v>
      </c>
      <c r="C249" s="2" t="s">
        <v>742</v>
      </c>
      <c r="D249" s="2"/>
      <c r="E249" s="2"/>
      <c r="F249" s="7" t="s">
        <v>1325</v>
      </c>
    </row>
    <row r="250" spans="1:13">
      <c r="A250" s="2" t="s">
        <v>1326</v>
      </c>
      <c r="B250" s="2" t="s">
        <v>1326</v>
      </c>
      <c r="C250" s="2" t="s">
        <v>1327</v>
      </c>
      <c r="D250" s="2"/>
      <c r="E250" s="2"/>
      <c r="F250" s="7" t="s">
        <v>1328</v>
      </c>
    </row>
    <row r="251" spans="1:13">
      <c r="A251" s="2" t="s">
        <v>1329</v>
      </c>
      <c r="B251" s="2" t="s">
        <v>1329</v>
      </c>
      <c r="C251" s="2" t="s">
        <v>739</v>
      </c>
      <c r="D251" s="2"/>
      <c r="E251" s="2"/>
      <c r="F251" s="7" t="s">
        <v>1330</v>
      </c>
    </row>
    <row r="252" spans="1:13">
      <c r="A252" s="2" t="s">
        <v>1331</v>
      </c>
      <c r="B252" s="2" t="s">
        <v>1331</v>
      </c>
      <c r="C252" s="2" t="s">
        <v>739</v>
      </c>
      <c r="D252" s="2"/>
      <c r="E252" s="2"/>
      <c r="F252" s="7" t="s">
        <v>1332</v>
      </c>
    </row>
    <row r="253" spans="1:13">
      <c r="A253" s="2" t="s">
        <v>1333</v>
      </c>
      <c r="B253" s="2" t="s">
        <v>1333</v>
      </c>
      <c r="C253" s="2" t="s">
        <v>742</v>
      </c>
      <c r="D253" s="2"/>
      <c r="E253" s="2"/>
      <c r="F253" s="7" t="s">
        <v>1334</v>
      </c>
    </row>
    <row r="254" spans="1:13">
      <c r="A254" s="2" t="s">
        <v>1335</v>
      </c>
      <c r="B254" s="2" t="s">
        <v>1336</v>
      </c>
      <c r="C254" s="2" t="s">
        <v>1337</v>
      </c>
      <c r="D254" s="2" t="s">
        <v>1337</v>
      </c>
      <c r="E254" s="2"/>
      <c r="F254" s="7" t="s">
        <v>1338</v>
      </c>
    </row>
    <row r="255" spans="1:13">
      <c r="A255" s="2" t="s">
        <v>1339</v>
      </c>
      <c r="B255" s="2" t="s">
        <v>1339</v>
      </c>
      <c r="C255" s="2" t="s">
        <v>745</v>
      </c>
      <c r="D255" s="2"/>
      <c r="E255" s="2"/>
      <c r="F255" s="7" t="s">
        <v>1323</v>
      </c>
    </row>
    <row r="256" spans="1:13">
      <c r="A256" s="2" t="s">
        <v>1340</v>
      </c>
      <c r="B256" s="2" t="s">
        <v>1340</v>
      </c>
      <c r="C256" s="2" t="s">
        <v>755</v>
      </c>
      <c r="D256" s="2"/>
      <c r="E256" s="2"/>
      <c r="F256" s="7" t="s">
        <v>1341</v>
      </c>
    </row>
    <row r="257" spans="1:14">
      <c r="A257" s="2" t="s">
        <v>1342</v>
      </c>
      <c r="B257" s="2" t="s">
        <v>1343</v>
      </c>
      <c r="C257" s="2" t="s">
        <v>1344</v>
      </c>
      <c r="D257" s="2" t="s">
        <v>1344</v>
      </c>
      <c r="E257" s="2"/>
      <c r="F257" s="7" t="s">
        <v>1345</v>
      </c>
      <c r="G257" s="1" t="s">
        <v>25</v>
      </c>
      <c r="H257" s="2" t="s">
        <v>1342</v>
      </c>
      <c r="I257" s="1" t="s">
        <v>585</v>
      </c>
      <c r="J257" s="1" t="s">
        <v>1346</v>
      </c>
      <c r="K257" s="3">
        <v>2.68</v>
      </c>
      <c r="L257" s="1" t="s">
        <v>29</v>
      </c>
      <c r="M257" s="4">
        <v>41934</v>
      </c>
      <c r="N257" s="1" t="s">
        <v>1347</v>
      </c>
    </row>
    <row r="258" spans="1:14">
      <c r="A258" s="2" t="s">
        <v>1348</v>
      </c>
      <c r="B258" s="2" t="s">
        <v>1348</v>
      </c>
      <c r="C258" s="2" t="s">
        <v>1348</v>
      </c>
      <c r="D258" s="2" t="s">
        <v>1348</v>
      </c>
      <c r="E258" s="2"/>
      <c r="F258" s="7" t="s">
        <v>1349</v>
      </c>
    </row>
    <row r="259" spans="1:14">
      <c r="A259" s="2" t="s">
        <v>592</v>
      </c>
      <c r="B259" s="2" t="s">
        <v>592</v>
      </c>
      <c r="C259" s="2" t="s">
        <v>592</v>
      </c>
      <c r="D259" s="2" t="s">
        <v>592</v>
      </c>
      <c r="E259" s="2"/>
      <c r="F259" s="7" t="s">
        <v>593</v>
      </c>
      <c r="G259" s="2" t="s">
        <v>481</v>
      </c>
      <c r="H259" s="2" t="s">
        <v>592</v>
      </c>
      <c r="I259" s="2" t="s">
        <v>1156</v>
      </c>
      <c r="J259" s="2"/>
      <c r="K259" s="3">
        <v>0.99</v>
      </c>
      <c r="L259" s="5" t="s">
        <v>29</v>
      </c>
      <c r="M259" s="4">
        <v>41122</v>
      </c>
      <c r="N259" s="1" t="s">
        <v>1350</v>
      </c>
    </row>
    <row r="260" spans="1:14">
      <c r="A260" s="2" t="s">
        <v>1344</v>
      </c>
      <c r="B260" s="2" t="s">
        <v>1343</v>
      </c>
      <c r="C260" s="2" t="s">
        <v>1344</v>
      </c>
      <c r="D260" s="2" t="s">
        <v>1344</v>
      </c>
      <c r="E260" s="2"/>
      <c r="F260" s="7" t="s">
        <v>1345</v>
      </c>
      <c r="G260" s="1" t="s">
        <v>481</v>
      </c>
      <c r="H260" s="2" t="s">
        <v>1351</v>
      </c>
      <c r="I260" s="1" t="s">
        <v>1156</v>
      </c>
      <c r="K260" s="3">
        <v>0.99</v>
      </c>
      <c r="L260" s="1" t="s">
        <v>29</v>
      </c>
      <c r="M260" s="4">
        <v>42328</v>
      </c>
      <c r="N260" s="1" t="s">
        <v>1352</v>
      </c>
    </row>
    <row r="261" spans="1:14">
      <c r="A261" s="2" t="s">
        <v>1353</v>
      </c>
      <c r="B261" s="2" t="s">
        <v>1354</v>
      </c>
      <c r="C261" s="2" t="s">
        <v>715</v>
      </c>
      <c r="D261" s="2"/>
      <c r="E261" s="2"/>
      <c r="F261" s="7"/>
    </row>
    <row r="262" spans="1:14">
      <c r="A262" s="2" t="s">
        <v>1355</v>
      </c>
      <c r="B262" s="2" t="s">
        <v>1356</v>
      </c>
      <c r="C262" s="2" t="s">
        <v>1355</v>
      </c>
      <c r="D262" s="2" t="s">
        <v>1355</v>
      </c>
      <c r="E262" s="2"/>
      <c r="F262" s="7" t="s">
        <v>1357</v>
      </c>
      <c r="G262" s="1" t="s">
        <v>680</v>
      </c>
      <c r="H262" s="1">
        <v>112495</v>
      </c>
      <c r="I262" s="1" t="s">
        <v>1358</v>
      </c>
      <c r="J262" s="1" t="s">
        <v>1359</v>
      </c>
      <c r="K262" s="3">
        <v>5.6</v>
      </c>
      <c r="L262" s="1" t="s">
        <v>29</v>
      </c>
      <c r="M262" s="4">
        <v>42920</v>
      </c>
    </row>
    <row r="263" spans="1:14">
      <c r="A263" s="2" t="s">
        <v>1360</v>
      </c>
      <c r="B263" s="2" t="s">
        <v>1361</v>
      </c>
      <c r="C263" s="2" t="s">
        <v>1360</v>
      </c>
      <c r="D263" s="2" t="s">
        <v>1362</v>
      </c>
      <c r="E263" s="2"/>
      <c r="F263" s="7" t="s">
        <v>1363</v>
      </c>
      <c r="G263" s="1" t="s">
        <v>680</v>
      </c>
      <c r="H263" s="1" t="s">
        <v>1364</v>
      </c>
      <c r="I263" s="1" t="s">
        <v>1358</v>
      </c>
      <c r="J263" s="1" t="s">
        <v>1365</v>
      </c>
      <c r="K263" s="3">
        <v>3</v>
      </c>
      <c r="L263" s="1" t="s">
        <v>29</v>
      </c>
      <c r="M263" s="4">
        <v>42791</v>
      </c>
    </row>
    <row r="264" spans="1:14">
      <c r="A264" s="2" t="s">
        <v>1366</v>
      </c>
      <c r="B264" s="2" t="s">
        <v>1367</v>
      </c>
      <c r="C264" s="2" t="s">
        <v>1366</v>
      </c>
      <c r="D264" s="2" t="s">
        <v>1368</v>
      </c>
      <c r="E264" s="2"/>
      <c r="F264" s="7" t="s">
        <v>1369</v>
      </c>
      <c r="G264" s="1" t="s">
        <v>680</v>
      </c>
      <c r="H264" s="1" t="s">
        <v>1370</v>
      </c>
      <c r="I264" s="1" t="s">
        <v>1358</v>
      </c>
      <c r="J264" s="1" t="s">
        <v>1371</v>
      </c>
      <c r="K264" s="3">
        <f>3*0.8197+0.3687</f>
        <v>2.8277999999999999</v>
      </c>
      <c r="L264" s="1" t="s">
        <v>29</v>
      </c>
      <c r="M264" s="4">
        <v>41237</v>
      </c>
    </row>
    <row r="265" spans="1:14">
      <c r="A265" s="2" t="s">
        <v>1372</v>
      </c>
      <c r="B265" s="2" t="s">
        <v>1373</v>
      </c>
      <c r="C265" s="2" t="s">
        <v>1374</v>
      </c>
      <c r="D265" s="2"/>
      <c r="E265" s="2"/>
      <c r="F265" s="6" t="s">
        <v>1375</v>
      </c>
      <c r="G265" s="2" t="s">
        <v>102</v>
      </c>
      <c r="H265" s="2" t="s">
        <v>1376</v>
      </c>
      <c r="I265" s="2" t="s">
        <v>1377</v>
      </c>
      <c r="J265" s="2" t="s">
        <v>1378</v>
      </c>
      <c r="K265" s="3">
        <v>1.49</v>
      </c>
      <c r="L265" s="5" t="s">
        <v>29</v>
      </c>
      <c r="M265" s="4">
        <v>41171</v>
      </c>
    </row>
    <row r="266" spans="1:14">
      <c r="A266" s="2" t="s">
        <v>802</v>
      </c>
      <c r="B266" s="2" t="s">
        <v>802</v>
      </c>
      <c r="C266" s="2" t="s">
        <v>547</v>
      </c>
      <c r="D266" s="2" t="s">
        <v>802</v>
      </c>
      <c r="E266" s="2" t="s">
        <v>803</v>
      </c>
      <c r="F266" s="7" t="s">
        <v>804</v>
      </c>
      <c r="G266" s="2" t="s">
        <v>481</v>
      </c>
      <c r="H266" s="2" t="s">
        <v>802</v>
      </c>
      <c r="I266" s="2"/>
      <c r="J266" s="2"/>
      <c r="K266" s="3">
        <v>0.06</v>
      </c>
      <c r="L266" s="5" t="s">
        <v>29</v>
      </c>
      <c r="M266" s="4">
        <v>42745</v>
      </c>
      <c r="N266" s="1" t="s">
        <v>1379</v>
      </c>
    </row>
    <row r="267" spans="1:14">
      <c r="A267" s="2" t="s">
        <v>807</v>
      </c>
      <c r="B267" s="2" t="s">
        <v>807</v>
      </c>
      <c r="C267" s="2" t="s">
        <v>547</v>
      </c>
      <c r="D267" s="2" t="s">
        <v>807</v>
      </c>
      <c r="E267" s="2" t="s">
        <v>803</v>
      </c>
      <c r="F267" s="7" t="s">
        <v>1380</v>
      </c>
      <c r="G267" s="2" t="s">
        <v>481</v>
      </c>
      <c r="H267" s="2" t="s">
        <v>1381</v>
      </c>
      <c r="I267" s="2"/>
      <c r="J267" s="2"/>
      <c r="K267" s="3">
        <v>3.9E-2</v>
      </c>
      <c r="L267" s="5" t="s">
        <v>29</v>
      </c>
      <c r="M267" s="4">
        <v>42131</v>
      </c>
    </row>
    <row r="268" spans="1:14">
      <c r="A268" s="2" t="s">
        <v>811</v>
      </c>
      <c r="B268" s="2" t="s">
        <v>811</v>
      </c>
      <c r="C268" s="2" t="s">
        <v>553</v>
      </c>
      <c r="D268" s="2" t="s">
        <v>811</v>
      </c>
      <c r="E268" s="2" t="s">
        <v>812</v>
      </c>
      <c r="F268" s="7" t="s">
        <v>1382</v>
      </c>
      <c r="G268" s="2" t="s">
        <v>481</v>
      </c>
      <c r="H268" s="2" t="s">
        <v>811</v>
      </c>
      <c r="I268" s="2"/>
      <c r="J268" s="2"/>
      <c r="K268" s="3">
        <v>0.8</v>
      </c>
      <c r="L268" s="5" t="s">
        <v>29</v>
      </c>
      <c r="M268" s="4">
        <v>42820</v>
      </c>
    </row>
    <row r="269" spans="1:14">
      <c r="A269" s="2" t="s">
        <v>815</v>
      </c>
      <c r="B269" s="2" t="s">
        <v>815</v>
      </c>
      <c r="C269" s="2" t="s">
        <v>553</v>
      </c>
      <c r="D269" s="2" t="s">
        <v>815</v>
      </c>
      <c r="E269" s="2" t="s">
        <v>812</v>
      </c>
      <c r="F269" s="7" t="s">
        <v>1383</v>
      </c>
      <c r="G269" s="2" t="s">
        <v>481</v>
      </c>
      <c r="H269" s="2" t="s">
        <v>815</v>
      </c>
      <c r="I269" s="2"/>
      <c r="J269" s="2"/>
      <c r="K269" s="3">
        <v>5.5E-2</v>
      </c>
      <c r="L269" s="5" t="s">
        <v>29</v>
      </c>
      <c r="M269" s="4">
        <v>42352</v>
      </c>
    </row>
    <row r="270" spans="1:14">
      <c r="A270" s="2" t="s">
        <v>818</v>
      </c>
      <c r="B270" s="2" t="s">
        <v>818</v>
      </c>
      <c r="C270" s="2" t="s">
        <v>666</v>
      </c>
      <c r="D270" s="2" t="s">
        <v>818</v>
      </c>
      <c r="E270" s="2" t="s">
        <v>819</v>
      </c>
      <c r="F270" s="7" t="s">
        <v>828</v>
      </c>
      <c r="G270" s="2" t="s">
        <v>481</v>
      </c>
      <c r="H270" s="2" t="s">
        <v>1384</v>
      </c>
      <c r="I270" s="2"/>
      <c r="J270" s="2"/>
      <c r="K270" s="3">
        <v>7.3999999999999996E-2</v>
      </c>
      <c r="L270" s="5" t="s">
        <v>29</v>
      </c>
      <c r="M270" s="4">
        <v>41631</v>
      </c>
      <c r="N270" s="1" t="s">
        <v>1385</v>
      </c>
    </row>
    <row r="271" spans="1:14">
      <c r="A271" s="2" t="s">
        <v>822</v>
      </c>
      <c r="B271" s="2" t="s">
        <v>822</v>
      </c>
      <c r="C271" s="2" t="s">
        <v>666</v>
      </c>
      <c r="D271" s="2" t="s">
        <v>822</v>
      </c>
      <c r="E271" s="2" t="s">
        <v>819</v>
      </c>
      <c r="F271" s="7" t="s">
        <v>1386</v>
      </c>
      <c r="G271" s="2" t="s">
        <v>481</v>
      </c>
      <c r="H271" s="2" t="s">
        <v>822</v>
      </c>
      <c r="I271" s="2"/>
      <c r="J271" s="2"/>
      <c r="K271" s="3">
        <v>6.9000000000000006E-2</v>
      </c>
      <c r="L271" s="5" t="s">
        <v>29</v>
      </c>
      <c r="M271" s="4">
        <v>42030</v>
      </c>
    </row>
    <row r="272" spans="1:14">
      <c r="A272" s="2" t="s">
        <v>831</v>
      </c>
      <c r="B272" s="2" t="s">
        <v>831</v>
      </c>
      <c r="C272" s="2" t="s">
        <v>658</v>
      </c>
      <c r="D272" s="2" t="s">
        <v>831</v>
      </c>
      <c r="E272" s="2" t="s">
        <v>827</v>
      </c>
      <c r="F272" s="7" t="s">
        <v>1387</v>
      </c>
      <c r="G272" s="2" t="s">
        <v>481</v>
      </c>
      <c r="H272" s="2" t="s">
        <v>831</v>
      </c>
      <c r="I272" s="2"/>
      <c r="J272" s="2"/>
      <c r="K272" s="3">
        <v>9.9000000000000005E-2</v>
      </c>
      <c r="L272" s="5" t="s">
        <v>29</v>
      </c>
      <c r="M272" s="4">
        <v>42523</v>
      </c>
      <c r="N272" s="1" t="s">
        <v>1388</v>
      </c>
    </row>
    <row r="273" spans="1:14">
      <c r="A273" s="2" t="s">
        <v>840</v>
      </c>
      <c r="B273" s="2" t="s">
        <v>840</v>
      </c>
      <c r="C273" s="2" t="s">
        <v>836</v>
      </c>
      <c r="D273" s="2" t="s">
        <v>840</v>
      </c>
      <c r="E273" s="2"/>
      <c r="F273" s="7" t="s">
        <v>1389</v>
      </c>
      <c r="G273" s="2" t="s">
        <v>481</v>
      </c>
      <c r="H273" s="2" t="s">
        <v>1390</v>
      </c>
      <c r="I273" s="2"/>
      <c r="J273" s="2"/>
      <c r="K273" s="3">
        <v>0.1</v>
      </c>
      <c r="L273" s="5" t="s">
        <v>29</v>
      </c>
      <c r="M273" s="4">
        <v>42606</v>
      </c>
    </row>
    <row r="274" spans="1:14">
      <c r="A274" s="2" t="s">
        <v>1391</v>
      </c>
      <c r="B274" s="2" t="s">
        <v>1391</v>
      </c>
      <c r="C274" s="2" t="s">
        <v>896</v>
      </c>
      <c r="D274" s="2" t="s">
        <v>1391</v>
      </c>
      <c r="E274" s="2" t="s">
        <v>1392</v>
      </c>
      <c r="F274" s="7" t="s">
        <v>1393</v>
      </c>
      <c r="G274" s="2" t="s">
        <v>481</v>
      </c>
      <c r="H274" s="2" t="s">
        <v>1394</v>
      </c>
      <c r="I274" s="2"/>
      <c r="J274" s="2"/>
      <c r="K274" s="3">
        <v>0.189</v>
      </c>
      <c r="L274" s="5" t="s">
        <v>29</v>
      </c>
      <c r="M274" s="4">
        <v>41277</v>
      </c>
      <c r="N274" s="1" t="s">
        <v>1395</v>
      </c>
    </row>
    <row r="275" spans="1:14">
      <c r="A275" s="2" t="s">
        <v>1396</v>
      </c>
      <c r="B275" s="2" t="s">
        <v>1396</v>
      </c>
      <c r="C275" s="2" t="s">
        <v>896</v>
      </c>
      <c r="D275" s="2" t="s">
        <v>1396</v>
      </c>
      <c r="E275" s="2"/>
      <c r="F275" s="7" t="s">
        <v>1397</v>
      </c>
      <c r="G275" s="2" t="s">
        <v>481</v>
      </c>
      <c r="H275" s="2" t="s">
        <v>1396</v>
      </c>
      <c r="I275" s="2"/>
      <c r="J275" s="2"/>
      <c r="K275" s="3">
        <v>0.13900000000000001</v>
      </c>
      <c r="L275" s="5" t="s">
        <v>29</v>
      </c>
      <c r="M275" s="4">
        <v>40532</v>
      </c>
    </row>
    <row r="276" spans="1:14">
      <c r="A276" s="2" t="s">
        <v>1398</v>
      </c>
      <c r="B276" s="2" t="s">
        <v>1398</v>
      </c>
      <c r="C276" s="2" t="s">
        <v>715</v>
      </c>
      <c r="D276" s="2" t="s">
        <v>1398</v>
      </c>
      <c r="E276" s="2"/>
      <c r="F276" s="7" t="s">
        <v>1399</v>
      </c>
      <c r="G276" s="2" t="s">
        <v>481</v>
      </c>
      <c r="H276" s="2" t="s">
        <v>1398</v>
      </c>
      <c r="I276" s="2"/>
      <c r="J276" s="2"/>
      <c r="K276" s="3">
        <v>0.189</v>
      </c>
      <c r="L276" s="5" t="s">
        <v>29</v>
      </c>
      <c r="M276" s="4">
        <v>41631</v>
      </c>
      <c r="N276" s="1" t="s">
        <v>1400</v>
      </c>
    </row>
    <row r="277" spans="1:14">
      <c r="A277" s="2" t="s">
        <v>798</v>
      </c>
      <c r="B277" s="2" t="s">
        <v>798</v>
      </c>
      <c r="C277" s="2" t="s">
        <v>715</v>
      </c>
      <c r="D277" s="2" t="s">
        <v>798</v>
      </c>
      <c r="E277" s="2"/>
      <c r="F277" s="7" t="s">
        <v>799</v>
      </c>
      <c r="G277" s="2" t="s">
        <v>481</v>
      </c>
      <c r="H277" s="2" t="s">
        <v>1401</v>
      </c>
      <c r="I277" s="2"/>
      <c r="J277" s="2"/>
      <c r="K277" s="3">
        <v>6.8000000000000005E-2</v>
      </c>
      <c r="L277" s="5" t="s">
        <v>29</v>
      </c>
      <c r="N277" s="1" t="s">
        <v>1402</v>
      </c>
    </row>
    <row r="278" spans="1:14">
      <c r="A278" s="2" t="s">
        <v>877</v>
      </c>
      <c r="B278" s="2" t="s">
        <v>863</v>
      </c>
      <c r="C278" s="2" t="s">
        <v>666</v>
      </c>
      <c r="D278" s="2" t="s">
        <v>877</v>
      </c>
      <c r="E278" s="2" t="s">
        <v>878</v>
      </c>
      <c r="F278" s="7" t="s">
        <v>866</v>
      </c>
      <c r="G278" s="2" t="s">
        <v>481</v>
      </c>
      <c r="H278" s="2" t="s">
        <v>877</v>
      </c>
      <c r="I278" s="2"/>
      <c r="J278" s="2"/>
      <c r="K278" s="3">
        <v>6.9000000000000006E-2</v>
      </c>
      <c r="L278" s="5" t="s">
        <v>29</v>
      </c>
      <c r="M278" s="4">
        <v>41771</v>
      </c>
      <c r="N278" s="1" t="s">
        <v>1403</v>
      </c>
    </row>
    <row r="279" spans="1:14">
      <c r="A279" s="2" t="s">
        <v>1404</v>
      </c>
      <c r="B279" s="2" t="s">
        <v>863</v>
      </c>
      <c r="C279" s="2" t="s">
        <v>666</v>
      </c>
      <c r="D279" s="2" t="s">
        <v>1404</v>
      </c>
      <c r="E279" s="2" t="s">
        <v>878</v>
      </c>
      <c r="F279" s="7" t="s">
        <v>1405</v>
      </c>
      <c r="G279" s="2" t="s">
        <v>481</v>
      </c>
      <c r="H279" s="2" t="s">
        <v>1404</v>
      </c>
      <c r="I279" s="2"/>
      <c r="J279" s="2"/>
      <c r="K279" s="3">
        <v>6.9000000000000006E-2</v>
      </c>
      <c r="L279" s="5" t="s">
        <v>29</v>
      </c>
      <c r="M279" s="4">
        <v>41170</v>
      </c>
      <c r="N279" s="1" t="s">
        <v>1406</v>
      </c>
    </row>
    <row r="280" spans="1:14">
      <c r="A280" s="2" t="s">
        <v>1407</v>
      </c>
      <c r="B280" s="2" t="s">
        <v>1408</v>
      </c>
      <c r="C280" s="2" t="s">
        <v>547</v>
      </c>
      <c r="D280" s="2" t="s">
        <v>1100</v>
      </c>
      <c r="E280" s="2"/>
      <c r="F280" s="7" t="s">
        <v>1409</v>
      </c>
      <c r="G280" s="2" t="s">
        <v>25</v>
      </c>
      <c r="H280" s="2" t="s">
        <v>1407</v>
      </c>
      <c r="I280" s="2"/>
      <c r="J280" s="2"/>
      <c r="K280" s="3">
        <v>0.1</v>
      </c>
      <c r="L280" s="5" t="s">
        <v>29</v>
      </c>
      <c r="M280" s="4">
        <v>42751</v>
      </c>
    </row>
    <row r="281" spans="1:14">
      <c r="A281" s="1" t="s">
        <v>664</v>
      </c>
      <c r="B281" s="1" t="s">
        <v>625</v>
      </c>
      <c r="C281" s="1" t="s">
        <v>553</v>
      </c>
      <c r="D281" s="1" t="s">
        <v>1410</v>
      </c>
      <c r="F281" s="6" t="s">
        <v>1411</v>
      </c>
      <c r="G281" s="1" t="s">
        <v>25</v>
      </c>
      <c r="H281" s="1" t="s">
        <v>664</v>
      </c>
      <c r="I281" s="1" t="s">
        <v>585</v>
      </c>
      <c r="J281" s="1" t="s">
        <v>1412</v>
      </c>
      <c r="K281" s="3">
        <v>0.1</v>
      </c>
      <c r="L281" s="1" t="s">
        <v>29</v>
      </c>
      <c r="M281" s="4">
        <v>42831</v>
      </c>
      <c r="N281" s="1" t="s">
        <v>1413</v>
      </c>
    </row>
    <row r="282" spans="1:14">
      <c r="A282" s="1" t="s">
        <v>1414</v>
      </c>
      <c r="B282" s="1" t="s">
        <v>714</v>
      </c>
      <c r="C282" s="1" t="s">
        <v>715</v>
      </c>
      <c r="D282" s="1" t="s">
        <v>1415</v>
      </c>
      <c r="F282" s="6" t="s">
        <v>1416</v>
      </c>
      <c r="G282" s="1" t="s">
        <v>25</v>
      </c>
      <c r="H282" s="1" t="s">
        <v>1414</v>
      </c>
      <c r="I282" s="1" t="s">
        <v>585</v>
      </c>
      <c r="J282" s="1" t="s">
        <v>1417</v>
      </c>
      <c r="K282" s="3">
        <v>0.37402000000000002</v>
      </c>
      <c r="L282" s="1" t="s">
        <v>29</v>
      </c>
      <c r="M282" s="4">
        <v>42358</v>
      </c>
      <c r="N282" s="1" t="s">
        <v>1418</v>
      </c>
    </row>
    <row r="283" spans="1:14">
      <c r="A283" s="1" t="s">
        <v>1419</v>
      </c>
      <c r="B283" s="1" t="s">
        <v>1420</v>
      </c>
      <c r="C283" s="1" t="s">
        <v>1421</v>
      </c>
      <c r="D283" s="1" t="s">
        <v>1422</v>
      </c>
      <c r="F283" s="6" t="s">
        <v>1423</v>
      </c>
      <c r="G283" s="1" t="s">
        <v>1424</v>
      </c>
      <c r="H283" s="1" t="s">
        <v>1425</v>
      </c>
      <c r="K283" s="3">
        <v>0.18</v>
      </c>
      <c r="L283" s="1" t="s">
        <v>29</v>
      </c>
      <c r="M283" s="4">
        <v>42358</v>
      </c>
    </row>
    <row r="284" spans="1:14">
      <c r="A284" s="1" t="s">
        <v>1426</v>
      </c>
      <c r="B284" s="2" t="s">
        <v>966</v>
      </c>
      <c r="C284" s="2" t="s">
        <v>499</v>
      </c>
      <c r="D284" s="2" t="s">
        <v>986</v>
      </c>
      <c r="E284" s="2" t="s">
        <v>987</v>
      </c>
      <c r="F284" s="7" t="s">
        <v>967</v>
      </c>
      <c r="G284" s="2" t="s">
        <v>25</v>
      </c>
      <c r="H284" s="1" t="s">
        <v>1426</v>
      </c>
      <c r="I284" s="2" t="s">
        <v>585</v>
      </c>
      <c r="J284" s="1" t="s">
        <v>1426</v>
      </c>
      <c r="K284" s="3">
        <v>1.17</v>
      </c>
      <c r="L284" s="5" t="s">
        <v>29</v>
      </c>
      <c r="M284" s="4">
        <v>42829</v>
      </c>
      <c r="N284" s="1" t="s">
        <v>1427</v>
      </c>
    </row>
    <row r="285" spans="1:14">
      <c r="A285" s="2" t="s">
        <v>1428</v>
      </c>
      <c r="B285" s="2" t="s">
        <v>976</v>
      </c>
      <c r="C285" s="2" t="s">
        <v>470</v>
      </c>
      <c r="D285" s="2" t="s">
        <v>977</v>
      </c>
      <c r="E285" s="2"/>
      <c r="F285" s="7" t="s">
        <v>1429</v>
      </c>
      <c r="G285" s="2" t="s">
        <v>25</v>
      </c>
      <c r="H285" s="2" t="s">
        <v>1428</v>
      </c>
      <c r="I285" s="2" t="s">
        <v>461</v>
      </c>
      <c r="J285" s="2" t="s">
        <v>1428</v>
      </c>
      <c r="K285" s="3">
        <v>0.5458900000000001</v>
      </c>
      <c r="L285" s="5" t="s">
        <v>29</v>
      </c>
      <c r="M285" s="4">
        <v>42542</v>
      </c>
    </row>
    <row r="286" spans="1:14">
      <c r="A286" s="2" t="s">
        <v>1430</v>
      </c>
      <c r="B286" s="2" t="s">
        <v>478</v>
      </c>
      <c r="C286" s="2" t="s">
        <v>479</v>
      </c>
      <c r="D286" s="2" t="s">
        <v>478</v>
      </c>
      <c r="E286" s="2"/>
      <c r="F286" s="7" t="s">
        <v>1431</v>
      </c>
      <c r="G286" s="2" t="s">
        <v>25</v>
      </c>
      <c r="H286" s="2" t="s">
        <v>1430</v>
      </c>
      <c r="I286" s="2" t="s">
        <v>461</v>
      </c>
      <c r="J286" s="2" t="s">
        <v>1430</v>
      </c>
      <c r="K286" s="3">
        <v>0.38</v>
      </c>
      <c r="L286" s="5" t="s">
        <v>29</v>
      </c>
      <c r="M286" s="4">
        <v>42751</v>
      </c>
      <c r="N286" s="1" t="s">
        <v>1432</v>
      </c>
    </row>
    <row r="287" spans="1:14">
      <c r="A287" s="2" t="s">
        <v>1433</v>
      </c>
      <c r="B287" s="2" t="s">
        <v>483</v>
      </c>
      <c r="C287" s="2" t="s">
        <v>459</v>
      </c>
      <c r="D287" s="2" t="s">
        <v>483</v>
      </c>
      <c r="E287" s="2"/>
      <c r="F287" s="7" t="s">
        <v>484</v>
      </c>
      <c r="G287" s="2" t="s">
        <v>25</v>
      </c>
      <c r="H287" s="2" t="s">
        <v>1433</v>
      </c>
      <c r="I287" s="2" t="s">
        <v>461</v>
      </c>
      <c r="J287" s="2" t="s">
        <v>1433</v>
      </c>
      <c r="K287" s="3">
        <v>0.60000000000000009</v>
      </c>
      <c r="L287" s="5" t="s">
        <v>29</v>
      </c>
      <c r="M287" s="4">
        <v>42884</v>
      </c>
      <c r="N287" s="1" t="s">
        <v>1434</v>
      </c>
    </row>
    <row r="288" spans="1:14">
      <c r="A288" s="2" t="s">
        <v>1435</v>
      </c>
      <c r="B288" s="2" t="s">
        <v>486</v>
      </c>
      <c r="C288" s="2" t="s">
        <v>459</v>
      </c>
      <c r="D288" s="2" t="s">
        <v>486</v>
      </c>
      <c r="E288" s="2"/>
      <c r="F288" s="7" t="s">
        <v>480</v>
      </c>
      <c r="G288" s="2" t="s">
        <v>25</v>
      </c>
      <c r="H288" s="2" t="s">
        <v>1435</v>
      </c>
      <c r="I288" s="2" t="s">
        <v>461</v>
      </c>
      <c r="J288" s="2" t="s">
        <v>1435</v>
      </c>
      <c r="K288" s="3">
        <v>0.5</v>
      </c>
      <c r="L288" s="5" t="s">
        <v>29</v>
      </c>
      <c r="M288" s="4">
        <v>42884</v>
      </c>
      <c r="N288" s="1" t="s">
        <v>1436</v>
      </c>
    </row>
    <row r="289" spans="1:14">
      <c r="A289" s="1" t="s">
        <v>1437</v>
      </c>
      <c r="B289" s="2" t="s">
        <v>488</v>
      </c>
      <c r="C289" s="2" t="s">
        <v>465</v>
      </c>
      <c r="D289" s="2" t="s">
        <v>488</v>
      </c>
      <c r="E289" s="2" t="s">
        <v>489</v>
      </c>
      <c r="F289" s="7" t="s">
        <v>490</v>
      </c>
      <c r="G289" s="2" t="s">
        <v>25</v>
      </c>
      <c r="H289" s="1" t="s">
        <v>1437</v>
      </c>
      <c r="I289" s="2" t="s">
        <v>461</v>
      </c>
      <c r="J289" s="1" t="s">
        <v>1437</v>
      </c>
      <c r="K289" s="3">
        <v>0.56000000000000005</v>
      </c>
      <c r="L289" s="5" t="s">
        <v>29</v>
      </c>
      <c r="M289" s="4">
        <v>42884</v>
      </c>
      <c r="N289" s="1" t="s">
        <v>1438</v>
      </c>
    </row>
    <row r="290" spans="1:14">
      <c r="A290" s="2" t="s">
        <v>1439</v>
      </c>
      <c r="B290" s="2" t="s">
        <v>1440</v>
      </c>
      <c r="C290" s="2" t="s">
        <v>470</v>
      </c>
      <c r="D290" s="2" t="s">
        <v>1440</v>
      </c>
      <c r="E290" s="2"/>
      <c r="F290" s="7" t="s">
        <v>493</v>
      </c>
      <c r="G290" s="2" t="s">
        <v>25</v>
      </c>
      <c r="H290" s="2" t="s">
        <v>1439</v>
      </c>
      <c r="I290" s="2" t="s">
        <v>461</v>
      </c>
      <c r="J290" s="2" t="s">
        <v>1439</v>
      </c>
      <c r="K290" s="3">
        <v>1.25</v>
      </c>
      <c r="L290" s="5" t="s">
        <v>29</v>
      </c>
      <c r="M290" s="4">
        <v>42750</v>
      </c>
      <c r="N290" s="1" t="s">
        <v>1441</v>
      </c>
    </row>
    <row r="291" spans="1:14">
      <c r="A291" s="2" t="s">
        <v>1442</v>
      </c>
      <c r="B291" s="2" t="s">
        <v>492</v>
      </c>
      <c r="C291" s="2" t="s">
        <v>470</v>
      </c>
      <c r="D291" s="2" t="s">
        <v>492</v>
      </c>
      <c r="E291" s="2"/>
      <c r="F291" s="7" t="s">
        <v>493</v>
      </c>
      <c r="G291" s="2" t="s">
        <v>25</v>
      </c>
      <c r="H291" s="2" t="s">
        <v>1442</v>
      </c>
      <c r="I291" s="2" t="s">
        <v>461</v>
      </c>
      <c r="J291" s="2" t="s">
        <v>1442</v>
      </c>
      <c r="K291" s="3">
        <v>1.26</v>
      </c>
      <c r="L291" s="5" t="s">
        <v>29</v>
      </c>
      <c r="M291" s="4">
        <v>42750</v>
      </c>
      <c r="N291" s="1" t="s">
        <v>1443</v>
      </c>
    </row>
    <row r="292" spans="1:14">
      <c r="A292" s="2" t="s">
        <v>1444</v>
      </c>
      <c r="B292" s="2" t="s">
        <v>494</v>
      </c>
      <c r="C292" s="2" t="s">
        <v>495</v>
      </c>
      <c r="D292" s="2" t="s">
        <v>494</v>
      </c>
      <c r="E292" s="2"/>
      <c r="F292" s="7" t="s">
        <v>484</v>
      </c>
      <c r="G292" s="2" t="s">
        <v>25</v>
      </c>
      <c r="H292" s="2" t="s">
        <v>1444</v>
      </c>
      <c r="I292" s="2" t="s">
        <v>461</v>
      </c>
      <c r="J292" s="2" t="s">
        <v>1444</v>
      </c>
      <c r="K292" s="3">
        <v>1.9</v>
      </c>
      <c r="L292" s="5" t="s">
        <v>29</v>
      </c>
      <c r="M292" s="4">
        <v>41905</v>
      </c>
      <c r="N292" s="1" t="s">
        <v>1445</v>
      </c>
    </row>
    <row r="293" spans="1:14">
      <c r="A293" s="2" t="s">
        <v>1446</v>
      </c>
      <c r="B293" s="2" t="s">
        <v>498</v>
      </c>
      <c r="C293" s="2" t="s">
        <v>499</v>
      </c>
      <c r="D293" s="2" t="s">
        <v>498</v>
      </c>
      <c r="E293" s="2"/>
      <c r="F293" s="7" t="s">
        <v>493</v>
      </c>
      <c r="G293" s="2" t="s">
        <v>25</v>
      </c>
      <c r="H293" s="2" t="s">
        <v>1446</v>
      </c>
      <c r="I293" s="2" t="s">
        <v>461</v>
      </c>
      <c r="J293" s="2" t="s">
        <v>1442</v>
      </c>
      <c r="K293" s="3">
        <v>2.1882000000000001</v>
      </c>
      <c r="L293" s="5" t="s">
        <v>29</v>
      </c>
      <c r="M293" s="4">
        <v>42139</v>
      </c>
      <c r="N293" s="1" t="s">
        <v>1447</v>
      </c>
    </row>
    <row r="294" spans="1:14">
      <c r="A294" s="2" t="s">
        <v>1448</v>
      </c>
      <c r="B294" s="2" t="s">
        <v>1449</v>
      </c>
      <c r="C294" s="2" t="s">
        <v>1450</v>
      </c>
      <c r="D294" s="2" t="s">
        <v>1451</v>
      </c>
      <c r="E294" s="2"/>
      <c r="F294" s="7" t="s">
        <v>1452</v>
      </c>
      <c r="G294" s="2" t="s">
        <v>25</v>
      </c>
      <c r="H294" s="2" t="s">
        <v>1448</v>
      </c>
      <c r="I294" s="2" t="s">
        <v>461</v>
      </c>
      <c r="J294" s="2" t="s">
        <v>1448</v>
      </c>
      <c r="K294" s="3">
        <v>1.29</v>
      </c>
      <c r="L294" s="5" t="s">
        <v>29</v>
      </c>
      <c r="M294" s="4">
        <v>40132</v>
      </c>
    </row>
    <row r="295" spans="1:14">
      <c r="A295" s="2" t="s">
        <v>1453</v>
      </c>
      <c r="B295" s="2" t="s">
        <v>916</v>
      </c>
      <c r="C295" s="2" t="s">
        <v>470</v>
      </c>
      <c r="D295" s="2" t="s">
        <v>916</v>
      </c>
      <c r="E295" s="2"/>
      <c r="F295" s="7" t="s">
        <v>917</v>
      </c>
      <c r="G295" s="2" t="s">
        <v>25</v>
      </c>
      <c r="H295" s="2" t="s">
        <v>1453</v>
      </c>
      <c r="I295" s="2"/>
      <c r="J295" s="2"/>
      <c r="K295" s="3">
        <v>1.49</v>
      </c>
      <c r="L295" s="5" t="s">
        <v>29</v>
      </c>
      <c r="M295" s="4">
        <v>41765</v>
      </c>
      <c r="N295" s="1" t="s">
        <v>1454</v>
      </c>
    </row>
    <row r="296" spans="1:14">
      <c r="A296" s="1" t="s">
        <v>1455</v>
      </c>
      <c r="B296" s="2" t="s">
        <v>1456</v>
      </c>
      <c r="C296" s="2" t="s">
        <v>499</v>
      </c>
      <c r="D296" s="2" t="s">
        <v>1456</v>
      </c>
      <c r="E296" s="2"/>
      <c r="F296" s="7" t="s">
        <v>1457</v>
      </c>
      <c r="G296" s="2" t="s">
        <v>25</v>
      </c>
      <c r="H296" s="1" t="s">
        <v>1455</v>
      </c>
      <c r="I296" s="2" t="s">
        <v>461</v>
      </c>
      <c r="J296" s="1" t="s">
        <v>1455</v>
      </c>
      <c r="K296" s="3">
        <v>2.8706</v>
      </c>
      <c r="L296" s="5" t="s">
        <v>29</v>
      </c>
      <c r="M296" s="4">
        <v>42556</v>
      </c>
    </row>
    <row r="297" spans="1:14">
      <c r="A297" s="2" t="s">
        <v>583</v>
      </c>
      <c r="B297" s="2" t="s">
        <v>1458</v>
      </c>
      <c r="C297" s="2" t="s">
        <v>547</v>
      </c>
      <c r="D297" s="2" t="s">
        <v>583</v>
      </c>
      <c r="E297" s="2"/>
      <c r="F297" s="7" t="s">
        <v>584</v>
      </c>
      <c r="G297" s="1" t="s">
        <v>25</v>
      </c>
      <c r="H297" s="1" t="s">
        <v>583</v>
      </c>
      <c r="I297" s="1" t="s">
        <v>461</v>
      </c>
      <c r="J297" s="2" t="s">
        <v>583</v>
      </c>
      <c r="K297" s="3">
        <v>0.31</v>
      </c>
      <c r="L297" s="1" t="s">
        <v>29</v>
      </c>
      <c r="M297" s="4">
        <v>41655</v>
      </c>
    </row>
    <row r="298" spans="1:14">
      <c r="A298" s="1" t="s">
        <v>1459</v>
      </c>
      <c r="B298" s="2" t="s">
        <v>1458</v>
      </c>
      <c r="C298" s="2" t="s">
        <v>666</v>
      </c>
      <c r="D298" s="2" t="s">
        <v>1459</v>
      </c>
      <c r="E298" s="2"/>
      <c r="F298" s="7" t="s">
        <v>1460</v>
      </c>
      <c r="G298" s="1" t="s">
        <v>25</v>
      </c>
      <c r="H298" s="1" t="s">
        <v>1459</v>
      </c>
      <c r="I298" s="1" t="s">
        <v>461</v>
      </c>
      <c r="J298" s="2" t="s">
        <v>1459</v>
      </c>
      <c r="K298" s="3">
        <v>0.69644000000000006</v>
      </c>
      <c r="L298" s="1" t="s">
        <v>29</v>
      </c>
      <c r="M298" s="4">
        <v>42158</v>
      </c>
    </row>
    <row r="299" spans="1:14">
      <c r="A299" s="2" t="s">
        <v>1461</v>
      </c>
      <c r="B299" s="2" t="s">
        <v>1462</v>
      </c>
      <c r="C299" s="2" t="s">
        <v>666</v>
      </c>
      <c r="D299" s="2" t="s">
        <v>1463</v>
      </c>
      <c r="E299" s="2" t="s">
        <v>1464</v>
      </c>
      <c r="F299" s="7" t="s">
        <v>1465</v>
      </c>
      <c r="G299" s="2" t="s">
        <v>25</v>
      </c>
      <c r="H299" s="2" t="s">
        <v>1461</v>
      </c>
      <c r="I299" s="2" t="s">
        <v>461</v>
      </c>
      <c r="J299" s="2" t="s">
        <v>1461</v>
      </c>
      <c r="K299" s="3">
        <v>0.25</v>
      </c>
      <c r="L299" s="5" t="s">
        <v>29</v>
      </c>
      <c r="M299" s="4">
        <v>42895</v>
      </c>
    </row>
    <row r="300" spans="1:14">
      <c r="A300" s="2" t="s">
        <v>1466</v>
      </c>
      <c r="B300" s="2" t="s">
        <v>1467</v>
      </c>
      <c r="C300" s="2" t="s">
        <v>1450</v>
      </c>
      <c r="D300" s="2" t="s">
        <v>1451</v>
      </c>
      <c r="E300" s="2"/>
      <c r="F300" s="7" t="s">
        <v>1468</v>
      </c>
      <c r="G300" s="2" t="s">
        <v>25</v>
      </c>
      <c r="H300" s="2" t="s">
        <v>1469</v>
      </c>
      <c r="I300" s="2" t="s">
        <v>461</v>
      </c>
      <c r="J300" s="2" t="s">
        <v>1466</v>
      </c>
      <c r="K300" s="3">
        <v>4.09</v>
      </c>
      <c r="L300" s="5" t="s">
        <v>29</v>
      </c>
      <c r="M300" s="4">
        <v>40132</v>
      </c>
    </row>
    <row r="301" spans="1:14">
      <c r="A301" s="2" t="s">
        <v>1470</v>
      </c>
      <c r="B301" s="2" t="s">
        <v>1467</v>
      </c>
      <c r="C301" s="2" t="s">
        <v>553</v>
      </c>
      <c r="D301" s="2" t="s">
        <v>1471</v>
      </c>
      <c r="E301" s="2"/>
      <c r="F301" s="7" t="s">
        <v>1468</v>
      </c>
      <c r="G301" s="2" t="s">
        <v>25</v>
      </c>
      <c r="H301" s="2" t="s">
        <v>1469</v>
      </c>
      <c r="I301" s="2" t="s">
        <v>461</v>
      </c>
      <c r="J301" s="2" t="s">
        <v>1466</v>
      </c>
      <c r="K301" s="3">
        <f>4.09/16*3</f>
        <v>0.76687499999999997</v>
      </c>
      <c r="L301" s="5" t="s">
        <v>29</v>
      </c>
      <c r="M301" s="4">
        <v>40524</v>
      </c>
    </row>
    <row r="302" spans="1:14">
      <c r="A302" s="2" t="s">
        <v>1472</v>
      </c>
      <c r="B302" s="2" t="s">
        <v>1467</v>
      </c>
      <c r="C302" s="2" t="s">
        <v>470</v>
      </c>
      <c r="D302" s="2" t="s">
        <v>1472</v>
      </c>
      <c r="E302" s="2"/>
      <c r="F302" s="7" t="s">
        <v>1468</v>
      </c>
      <c r="G302" s="2" t="s">
        <v>25</v>
      </c>
      <c r="H302" s="2" t="s">
        <v>1473</v>
      </c>
      <c r="I302" s="2" t="s">
        <v>461</v>
      </c>
      <c r="J302" s="2" t="s">
        <v>1473</v>
      </c>
      <c r="K302" s="3">
        <v>6.03</v>
      </c>
      <c r="L302" s="5" t="s">
        <v>29</v>
      </c>
      <c r="M302" s="4">
        <v>42158</v>
      </c>
    </row>
    <row r="303" spans="1:14">
      <c r="A303" s="1" t="s">
        <v>1474</v>
      </c>
      <c r="B303" s="1" t="s">
        <v>966</v>
      </c>
      <c r="C303" s="2" t="s">
        <v>499</v>
      </c>
      <c r="D303" s="2" t="s">
        <v>1474</v>
      </c>
      <c r="F303" s="6" t="s">
        <v>1475</v>
      </c>
      <c r="G303" s="1" t="s">
        <v>25</v>
      </c>
      <c r="H303" s="2" t="s">
        <v>1474</v>
      </c>
      <c r="I303" s="1" t="s">
        <v>585</v>
      </c>
      <c r="J303" s="1" t="s">
        <v>1476</v>
      </c>
      <c r="K303" s="3">
        <v>13.24</v>
      </c>
      <c r="L303" s="1" t="s">
        <v>29</v>
      </c>
      <c r="M303" s="4">
        <v>42165</v>
      </c>
    </row>
    <row r="304" spans="1:14">
      <c r="A304" s="1" t="s">
        <v>1477</v>
      </c>
      <c r="B304" s="1" t="s">
        <v>1462</v>
      </c>
      <c r="C304" s="1" t="s">
        <v>666</v>
      </c>
      <c r="D304" s="1" t="s">
        <v>1464</v>
      </c>
      <c r="F304" s="6" t="s">
        <v>1478</v>
      </c>
      <c r="G304" s="1" t="s">
        <v>25</v>
      </c>
      <c r="H304" s="1" t="s">
        <v>1479</v>
      </c>
      <c r="I304" s="1" t="s">
        <v>461</v>
      </c>
      <c r="J304" s="1" t="s">
        <v>1480</v>
      </c>
      <c r="K304" s="3">
        <v>0.10673000000000001</v>
      </c>
      <c r="L304" s="1" t="s">
        <v>29</v>
      </c>
      <c r="M304" s="4">
        <v>42411</v>
      </c>
    </row>
  </sheetData>
  <sheetProtection selectLockedCells="1" selectUnlockedCells="1"/>
  <hyperlinks>
    <hyperlink ref="H224" r:id="rId1"/>
    <hyperlink ref="H225" r:id="rId2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ColWidth="11.5703125" defaultRowHeight="11.25"/>
  <cols>
    <col min="1" max="2" width="11.5703125" style="1"/>
    <col min="3" max="3" width="16.28515625" style="1" customWidth="1"/>
    <col min="4" max="9" width="11.5703125" style="1"/>
    <col min="10" max="10" width="11.5703125" style="3"/>
    <col min="11" max="16384" width="11.5703125" style="1"/>
  </cols>
  <sheetData>
    <row r="1" spans="1:13">
      <c r="A1" s="2" t="s">
        <v>1</v>
      </c>
      <c r="B1" s="2" t="s">
        <v>2</v>
      </c>
      <c r="C1" s="1" t="s">
        <v>5</v>
      </c>
      <c r="D1" s="2" t="s">
        <v>435</v>
      </c>
      <c r="E1" s="8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3" t="s">
        <v>14</v>
      </c>
      <c r="K1" s="2" t="s">
        <v>15</v>
      </c>
      <c r="L1" s="4" t="s">
        <v>16</v>
      </c>
      <c r="M1" s="3" t="s">
        <v>1481</v>
      </c>
    </row>
    <row r="2" spans="1:13">
      <c r="A2" s="2" t="s">
        <v>1482</v>
      </c>
      <c r="B2" s="2" t="s">
        <v>1483</v>
      </c>
      <c r="C2" s="1" t="s">
        <v>1482</v>
      </c>
      <c r="D2" s="2" t="s">
        <v>1483</v>
      </c>
      <c r="E2" s="8" t="s">
        <v>1484</v>
      </c>
      <c r="F2" s="2" t="s">
        <v>25</v>
      </c>
      <c r="G2" s="2" t="s">
        <v>1482</v>
      </c>
      <c r="H2" s="2" t="s">
        <v>1485</v>
      </c>
      <c r="I2" s="2" t="s">
        <v>1486</v>
      </c>
      <c r="J2" s="3">
        <v>0.47</v>
      </c>
      <c r="K2" s="5" t="s">
        <v>29</v>
      </c>
      <c r="L2" s="4">
        <v>42919</v>
      </c>
      <c r="M2" s="3"/>
    </row>
    <row r="3" spans="1:13">
      <c r="A3" s="2" t="s">
        <v>1487</v>
      </c>
      <c r="B3" s="2" t="s">
        <v>1488</v>
      </c>
      <c r="C3" s="2" t="s">
        <v>1489</v>
      </c>
      <c r="D3" s="2" t="s">
        <v>1488</v>
      </c>
      <c r="E3" s="8" t="s">
        <v>1490</v>
      </c>
      <c r="F3" s="1" t="s">
        <v>25</v>
      </c>
      <c r="G3" s="2" t="s">
        <v>1491</v>
      </c>
      <c r="H3" s="1" t="s">
        <v>1485</v>
      </c>
      <c r="I3" s="2" t="s">
        <v>1491</v>
      </c>
      <c r="J3" s="3">
        <v>0.09</v>
      </c>
      <c r="K3" s="1" t="s">
        <v>29</v>
      </c>
      <c r="L3" s="4">
        <v>42929</v>
      </c>
      <c r="M3" s="3"/>
    </row>
    <row r="4" spans="1:13">
      <c r="A4" s="2" t="s">
        <v>1492</v>
      </c>
      <c r="B4" s="2" t="s">
        <v>1493</v>
      </c>
      <c r="C4" s="2" t="s">
        <v>1493</v>
      </c>
      <c r="D4" s="2" t="s">
        <v>1493</v>
      </c>
      <c r="E4" s="8" t="s">
        <v>1494</v>
      </c>
      <c r="F4" s="2" t="s">
        <v>25</v>
      </c>
      <c r="G4" s="2" t="s">
        <v>1492</v>
      </c>
      <c r="H4" s="2"/>
      <c r="I4" s="2"/>
      <c r="J4" s="3">
        <v>0.15</v>
      </c>
      <c r="K4" s="5" t="s">
        <v>29</v>
      </c>
      <c r="L4" s="4">
        <v>43003</v>
      </c>
      <c r="M4" s="3"/>
    </row>
    <row r="5" spans="1:13">
      <c r="A5" s="2" t="s">
        <v>1495</v>
      </c>
      <c r="B5" s="2" t="s">
        <v>1496</v>
      </c>
      <c r="C5" s="2" t="s">
        <v>1489</v>
      </c>
      <c r="D5" s="2" t="s">
        <v>1496</v>
      </c>
      <c r="E5" s="8" t="s">
        <v>1497</v>
      </c>
      <c r="F5" s="2" t="s">
        <v>25</v>
      </c>
      <c r="G5" s="2" t="s">
        <v>1498</v>
      </c>
      <c r="H5" s="2" t="s">
        <v>1499</v>
      </c>
      <c r="I5" s="2" t="s">
        <v>1500</v>
      </c>
      <c r="J5" s="3">
        <v>0.28000000000000003</v>
      </c>
      <c r="K5" s="5" t="s">
        <v>29</v>
      </c>
      <c r="L5" s="4">
        <v>42751</v>
      </c>
      <c r="M5" s="3"/>
    </row>
    <row r="6" spans="1:13">
      <c r="A6" s="2" t="s">
        <v>1501</v>
      </c>
      <c r="B6" s="2" t="s">
        <v>1496</v>
      </c>
      <c r="C6" s="2" t="s">
        <v>1489</v>
      </c>
      <c r="D6" s="2" t="s">
        <v>1496</v>
      </c>
      <c r="E6" s="8" t="s">
        <v>1502</v>
      </c>
      <c r="F6" s="2" t="s">
        <v>25</v>
      </c>
      <c r="G6" s="2" t="s">
        <v>1501</v>
      </c>
      <c r="H6" s="2" t="s">
        <v>1503</v>
      </c>
      <c r="I6" s="2" t="s">
        <v>1504</v>
      </c>
      <c r="J6" s="3">
        <v>0.25192000000000003</v>
      </c>
      <c r="K6" s="5" t="s">
        <v>29</v>
      </c>
      <c r="L6" s="4">
        <v>42449</v>
      </c>
      <c r="M6" s="3"/>
    </row>
    <row r="7" spans="1:13">
      <c r="A7" s="2" t="s">
        <v>1504</v>
      </c>
      <c r="B7" s="2" t="s">
        <v>1496</v>
      </c>
      <c r="C7" s="2" t="s">
        <v>1489</v>
      </c>
      <c r="D7" s="2" t="s">
        <v>1496</v>
      </c>
      <c r="E7" s="8" t="s">
        <v>1505</v>
      </c>
      <c r="F7" s="2" t="s">
        <v>25</v>
      </c>
      <c r="G7" s="2" t="s">
        <v>1504</v>
      </c>
      <c r="H7" s="2" t="s">
        <v>1503</v>
      </c>
      <c r="I7" s="2" t="s">
        <v>1504</v>
      </c>
      <c r="J7" s="3">
        <v>0.26</v>
      </c>
      <c r="K7" s="5" t="s">
        <v>29</v>
      </c>
      <c r="L7" s="4">
        <v>40717</v>
      </c>
      <c r="M7" s="3"/>
    </row>
    <row r="8" spans="1:13">
      <c r="A8" s="2" t="s">
        <v>1506</v>
      </c>
      <c r="B8" s="2" t="s">
        <v>1507</v>
      </c>
      <c r="C8" s="2" t="s">
        <v>1508</v>
      </c>
      <c r="D8" s="2" t="s">
        <v>1506</v>
      </c>
      <c r="E8" s="8" t="s">
        <v>1509</v>
      </c>
      <c r="F8" s="1" t="s">
        <v>25</v>
      </c>
      <c r="G8" s="2" t="s">
        <v>1506</v>
      </c>
      <c r="H8" s="1" t="s">
        <v>1503</v>
      </c>
      <c r="I8" s="1" t="s">
        <v>1506</v>
      </c>
      <c r="J8" s="3">
        <v>0.42</v>
      </c>
      <c r="K8" s="1" t="s">
        <v>29</v>
      </c>
      <c r="L8" s="4">
        <v>41197</v>
      </c>
      <c r="M8" s="3"/>
    </row>
    <row r="9" spans="1:13">
      <c r="A9" s="2" t="s">
        <v>1510</v>
      </c>
      <c r="B9" s="2" t="s">
        <v>1511</v>
      </c>
      <c r="C9" s="2" t="s">
        <v>1512</v>
      </c>
      <c r="D9" s="2" t="s">
        <v>1511</v>
      </c>
      <c r="E9" s="8" t="s">
        <v>1513</v>
      </c>
      <c r="F9" s="1" t="s">
        <v>102</v>
      </c>
      <c r="G9" s="2" t="s">
        <v>1514</v>
      </c>
      <c r="H9" s="1" t="s">
        <v>1515</v>
      </c>
      <c r="I9" s="2" t="s">
        <v>1510</v>
      </c>
      <c r="J9" s="3">
        <v>3.94</v>
      </c>
      <c r="K9" s="1" t="s">
        <v>29</v>
      </c>
      <c r="L9" s="4">
        <v>41785</v>
      </c>
      <c r="M9" s="3"/>
    </row>
    <row r="10" spans="1:13">
      <c r="A10" s="2" t="s">
        <v>1516</v>
      </c>
      <c r="B10" s="2" t="s">
        <v>1517</v>
      </c>
      <c r="C10" s="2" t="s">
        <v>1516</v>
      </c>
      <c r="D10" s="2" t="s">
        <v>1517</v>
      </c>
      <c r="E10" s="8" t="s">
        <v>1518</v>
      </c>
      <c r="F10" s="2" t="s">
        <v>25</v>
      </c>
      <c r="G10" s="2" t="s">
        <v>1516</v>
      </c>
      <c r="H10" s="2" t="s">
        <v>1519</v>
      </c>
      <c r="I10" s="2" t="s">
        <v>1520</v>
      </c>
      <c r="J10" s="3">
        <v>0.09</v>
      </c>
      <c r="K10" s="5" t="s">
        <v>29</v>
      </c>
      <c r="L10" s="4">
        <v>42884</v>
      </c>
      <c r="M10" s="3"/>
    </row>
    <row r="11" spans="1:13">
      <c r="A11" s="2" t="s">
        <v>1521</v>
      </c>
      <c r="B11" s="2" t="s">
        <v>1522</v>
      </c>
      <c r="C11" s="2" t="s">
        <v>1489</v>
      </c>
      <c r="D11" s="2" t="s">
        <v>1522</v>
      </c>
      <c r="E11" s="8" t="s">
        <v>1523</v>
      </c>
      <c r="F11" s="2" t="s">
        <v>25</v>
      </c>
      <c r="G11" s="2" t="s">
        <v>1521</v>
      </c>
      <c r="H11" s="2" t="s">
        <v>1485</v>
      </c>
      <c r="I11" s="2" t="s">
        <v>1521</v>
      </c>
      <c r="J11" s="3">
        <v>8.8200000000000001E-2</v>
      </c>
      <c r="K11" s="5" t="s">
        <v>29</v>
      </c>
      <c r="L11" s="4">
        <v>42469</v>
      </c>
      <c r="M11" s="3"/>
    </row>
    <row r="12" spans="1:13">
      <c r="A12" s="2" t="s">
        <v>1524</v>
      </c>
      <c r="B12" s="2" t="s">
        <v>1525</v>
      </c>
      <c r="C12" s="2" t="s">
        <v>1526</v>
      </c>
      <c r="D12" s="2" t="s">
        <v>1525</v>
      </c>
      <c r="E12" s="8" t="s">
        <v>1527</v>
      </c>
      <c r="F12" s="1" t="s">
        <v>25</v>
      </c>
      <c r="G12" s="2" t="s">
        <v>1524</v>
      </c>
      <c r="H12" s="1" t="s">
        <v>1485</v>
      </c>
      <c r="I12" s="2" t="s">
        <v>1528</v>
      </c>
      <c r="J12" s="3">
        <v>0.21</v>
      </c>
      <c r="K12" s="1" t="s">
        <v>29</v>
      </c>
      <c r="L12" s="4">
        <v>41543</v>
      </c>
      <c r="M12" s="3"/>
    </row>
    <row r="13" spans="1:13">
      <c r="A13" s="2" t="s">
        <v>1529</v>
      </c>
      <c r="B13" s="2" t="s">
        <v>1517</v>
      </c>
      <c r="C13" s="2" t="s">
        <v>1530</v>
      </c>
      <c r="D13" s="2" t="s">
        <v>1517</v>
      </c>
      <c r="E13" s="8" t="s">
        <v>1531</v>
      </c>
      <c r="F13" s="2" t="s">
        <v>25</v>
      </c>
      <c r="G13" s="2" t="s">
        <v>1529</v>
      </c>
      <c r="H13" s="2" t="s">
        <v>1519</v>
      </c>
      <c r="I13" s="2" t="s">
        <v>1532</v>
      </c>
      <c r="J13" s="3">
        <v>0.09</v>
      </c>
      <c r="K13" s="5" t="s">
        <v>29</v>
      </c>
      <c r="L13" s="4">
        <v>42657</v>
      </c>
      <c r="M13" s="3"/>
    </row>
    <row r="14" spans="1:13">
      <c r="A14" s="2" t="s">
        <v>1533</v>
      </c>
      <c r="B14" s="2" t="s">
        <v>1517</v>
      </c>
      <c r="C14" s="2" t="s">
        <v>1530</v>
      </c>
      <c r="D14" s="2" t="s">
        <v>1517</v>
      </c>
      <c r="E14" s="8" t="s">
        <v>1534</v>
      </c>
      <c r="F14" s="2" t="s">
        <v>25</v>
      </c>
      <c r="G14" s="2" t="s">
        <v>1533</v>
      </c>
      <c r="H14" s="2" t="s">
        <v>1519</v>
      </c>
      <c r="I14" s="2" t="s">
        <v>1535</v>
      </c>
      <c r="J14" s="3">
        <v>0.1</v>
      </c>
      <c r="K14" s="5" t="s">
        <v>29</v>
      </c>
      <c r="L14" s="4">
        <v>42751</v>
      </c>
      <c r="M14" s="3"/>
    </row>
    <row r="15" spans="1:13">
      <c r="A15" s="2" t="s">
        <v>1536</v>
      </c>
      <c r="B15" s="2" t="s">
        <v>1537</v>
      </c>
      <c r="C15" s="2" t="s">
        <v>1508</v>
      </c>
      <c r="D15" s="2" t="s">
        <v>1537</v>
      </c>
      <c r="E15" s="8" t="s">
        <v>1538</v>
      </c>
      <c r="F15" s="2" t="s">
        <v>25</v>
      </c>
      <c r="G15" s="2" t="s">
        <v>1536</v>
      </c>
      <c r="H15" s="2" t="s">
        <v>1499</v>
      </c>
      <c r="I15" s="2" t="s">
        <v>1536</v>
      </c>
      <c r="J15" s="3">
        <v>2.6484000000000001</v>
      </c>
      <c r="K15" s="5" t="s">
        <v>29</v>
      </c>
      <c r="L15" s="4">
        <v>42383</v>
      </c>
      <c r="M15" s="3"/>
    </row>
    <row r="16" spans="1:13">
      <c r="A16" s="2" t="s">
        <v>1539</v>
      </c>
      <c r="B16" s="2" t="s">
        <v>1537</v>
      </c>
      <c r="C16" s="2" t="s">
        <v>1508</v>
      </c>
      <c r="D16" s="2" t="s">
        <v>1537</v>
      </c>
      <c r="E16" s="8" t="s">
        <v>1540</v>
      </c>
      <c r="F16" s="2" t="s">
        <v>25</v>
      </c>
      <c r="G16" s="2" t="s">
        <v>1539</v>
      </c>
      <c r="H16" s="2" t="s">
        <v>1499</v>
      </c>
      <c r="I16" s="2" t="s">
        <v>1539</v>
      </c>
      <c r="J16" s="3">
        <v>3.2610999999999999</v>
      </c>
      <c r="K16" s="5" t="s">
        <v>29</v>
      </c>
      <c r="L16" s="4">
        <v>42389</v>
      </c>
      <c r="M16" s="3"/>
    </row>
    <row r="17" spans="1:13">
      <c r="A17" s="2" t="s">
        <v>1541</v>
      </c>
      <c r="B17" s="2" t="s">
        <v>1542</v>
      </c>
      <c r="C17" s="2" t="s">
        <v>1508</v>
      </c>
      <c r="D17" s="2" t="s">
        <v>1537</v>
      </c>
      <c r="E17" s="8" t="s">
        <v>1543</v>
      </c>
      <c r="F17" s="2" t="s">
        <v>25</v>
      </c>
      <c r="G17" s="2" t="s">
        <v>1541</v>
      </c>
      <c r="H17" s="2" t="s">
        <v>1503</v>
      </c>
      <c r="I17" s="2" t="s">
        <v>1541</v>
      </c>
      <c r="J17" s="3">
        <v>0.75</v>
      </c>
      <c r="K17" s="5" t="s">
        <v>29</v>
      </c>
      <c r="L17" s="4">
        <v>42751</v>
      </c>
      <c r="M17" s="3"/>
    </row>
    <row r="18" spans="1:13">
      <c r="A18" s="2" t="s">
        <v>1544</v>
      </c>
      <c r="B18" s="2" t="s">
        <v>1542</v>
      </c>
      <c r="C18" s="2" t="s">
        <v>1508</v>
      </c>
      <c r="D18" s="2" t="s">
        <v>1537</v>
      </c>
      <c r="E18" s="8" t="s">
        <v>1545</v>
      </c>
      <c r="F18" s="2" t="s">
        <v>25</v>
      </c>
      <c r="G18" s="2" t="s">
        <v>1544</v>
      </c>
      <c r="H18" s="2" t="s">
        <v>1503</v>
      </c>
      <c r="I18" s="2" t="s">
        <v>1544</v>
      </c>
      <c r="J18" s="3">
        <v>2.5281000000000002</v>
      </c>
      <c r="K18" s="5" t="s">
        <v>29</v>
      </c>
      <c r="L18" s="4">
        <v>42131</v>
      </c>
      <c r="M18" s="3"/>
    </row>
    <row r="19" spans="1:13">
      <c r="A19" s="2" t="s">
        <v>1546</v>
      </c>
      <c r="B19" s="2" t="s">
        <v>1547</v>
      </c>
      <c r="C19" s="2" t="s">
        <v>1508</v>
      </c>
      <c r="D19" s="2" t="s">
        <v>1548</v>
      </c>
      <c r="E19" s="8" t="s">
        <v>1549</v>
      </c>
      <c r="F19" s="2" t="s">
        <v>25</v>
      </c>
      <c r="G19" s="2" t="s">
        <v>1546</v>
      </c>
      <c r="H19" s="2" t="s">
        <v>1503</v>
      </c>
      <c r="I19" s="2" t="s">
        <v>1546</v>
      </c>
      <c r="J19" s="3">
        <v>1.45</v>
      </c>
      <c r="K19" s="5" t="s">
        <v>29</v>
      </c>
      <c r="L19" s="4">
        <v>42930</v>
      </c>
      <c r="M19" s="3"/>
    </row>
    <row r="20" spans="1:13">
      <c r="A20" s="2" t="s">
        <v>1548</v>
      </c>
      <c r="B20" s="2" t="s">
        <v>1547</v>
      </c>
      <c r="C20" s="2" t="s">
        <v>1508</v>
      </c>
      <c r="D20" s="2" t="s">
        <v>1548</v>
      </c>
      <c r="E20" s="8" t="s">
        <v>1550</v>
      </c>
      <c r="F20" s="2" t="s">
        <v>25</v>
      </c>
      <c r="G20" s="2" t="s">
        <v>1548</v>
      </c>
      <c r="H20" s="2" t="s">
        <v>1503</v>
      </c>
      <c r="I20" s="2" t="s">
        <v>1548</v>
      </c>
      <c r="J20" s="3">
        <v>1.4</v>
      </c>
      <c r="K20" s="5" t="s">
        <v>29</v>
      </c>
      <c r="L20" s="4">
        <v>42824</v>
      </c>
      <c r="M20" s="3"/>
    </row>
    <row r="21" spans="1:13">
      <c r="A21" s="2" t="s">
        <v>1551</v>
      </c>
      <c r="B21" s="2" t="s">
        <v>1552</v>
      </c>
      <c r="C21" s="2" t="s">
        <v>1508</v>
      </c>
      <c r="D21" s="2" t="s">
        <v>1553</v>
      </c>
      <c r="E21" s="2" t="s">
        <v>1554</v>
      </c>
      <c r="F21" s="1" t="s">
        <v>25</v>
      </c>
      <c r="G21" s="2" t="s">
        <v>1551</v>
      </c>
      <c r="H21" s="1" t="s">
        <v>1503</v>
      </c>
      <c r="I21" s="2" t="s">
        <v>1551</v>
      </c>
      <c r="J21" s="3">
        <v>3.05</v>
      </c>
      <c r="K21" s="1" t="s">
        <v>29</v>
      </c>
      <c r="L21" s="4">
        <v>42751</v>
      </c>
      <c r="M21" s="3"/>
    </row>
    <row r="22" spans="1:13">
      <c r="A22" s="2" t="s">
        <v>1555</v>
      </c>
      <c r="B22" s="2" t="s">
        <v>1556</v>
      </c>
      <c r="C22" s="2" t="s">
        <v>1489</v>
      </c>
      <c r="D22" s="2" t="s">
        <v>1556</v>
      </c>
      <c r="E22" s="8" t="s">
        <v>1557</v>
      </c>
      <c r="F22" s="1" t="s">
        <v>25</v>
      </c>
      <c r="G22" s="2" t="s">
        <v>1558</v>
      </c>
      <c r="H22" s="1" t="s">
        <v>1519</v>
      </c>
      <c r="I22" s="1" t="s">
        <v>1559</v>
      </c>
      <c r="J22" s="3">
        <v>8.4000000000000005E-2</v>
      </c>
      <c r="K22" s="1" t="s">
        <v>29</v>
      </c>
      <c r="L22" s="4">
        <v>41210</v>
      </c>
      <c r="M22" s="3"/>
    </row>
    <row r="23" spans="1:13">
      <c r="A23" s="2" t="s">
        <v>1560</v>
      </c>
      <c r="B23" s="1" t="s">
        <v>1561</v>
      </c>
      <c r="C23" s="2" t="s">
        <v>1562</v>
      </c>
      <c r="D23" s="1" t="s">
        <v>1563</v>
      </c>
      <c r="E23" s="1" t="s">
        <v>1564</v>
      </c>
      <c r="F23" s="2" t="s">
        <v>102</v>
      </c>
      <c r="G23" s="2" t="s">
        <v>1565</v>
      </c>
      <c r="H23" s="1" t="s">
        <v>1515</v>
      </c>
      <c r="I23" s="2" t="s">
        <v>1560</v>
      </c>
      <c r="J23" s="3">
        <v>1.27</v>
      </c>
      <c r="K23" s="1" t="s">
        <v>29</v>
      </c>
      <c r="L23" s="4">
        <v>41165</v>
      </c>
      <c r="M23" s="3"/>
    </row>
    <row r="24" spans="1:13">
      <c r="A24" s="2" t="s">
        <v>1566</v>
      </c>
      <c r="B24" s="2" t="s">
        <v>1517</v>
      </c>
      <c r="C24" s="2" t="s">
        <v>1567</v>
      </c>
      <c r="D24" s="2" t="s">
        <v>1517</v>
      </c>
      <c r="E24" s="8" t="s">
        <v>1564</v>
      </c>
      <c r="F24" s="1" t="s">
        <v>25</v>
      </c>
      <c r="G24" s="2" t="s">
        <v>1568</v>
      </c>
      <c r="H24" s="1" t="s">
        <v>1569</v>
      </c>
      <c r="I24" s="2" t="s">
        <v>1566</v>
      </c>
      <c r="J24" s="3">
        <v>1.31</v>
      </c>
      <c r="K24" s="1" t="s">
        <v>29</v>
      </c>
      <c r="L24" s="4">
        <v>41169</v>
      </c>
      <c r="M24" s="3"/>
    </row>
    <row r="25" spans="1:13">
      <c r="A25" s="2" t="s">
        <v>1570</v>
      </c>
      <c r="B25" s="2" t="s">
        <v>1483</v>
      </c>
      <c r="C25" s="2" t="s">
        <v>1489</v>
      </c>
      <c r="D25" s="2" t="s">
        <v>1483</v>
      </c>
      <c r="E25" s="8" t="s">
        <v>1571</v>
      </c>
      <c r="F25" s="1" t="s">
        <v>25</v>
      </c>
      <c r="G25" s="2" t="s">
        <v>1572</v>
      </c>
      <c r="H25" s="1" t="s">
        <v>1503</v>
      </c>
      <c r="I25" s="1" t="s">
        <v>1572</v>
      </c>
      <c r="J25" s="3">
        <v>4.3999999999999997E-2</v>
      </c>
      <c r="K25" s="1" t="s">
        <v>29</v>
      </c>
      <c r="L25" s="4">
        <v>41514</v>
      </c>
      <c r="M25" s="3"/>
    </row>
    <row r="26" spans="1:13">
      <c r="A26" s="2" t="s">
        <v>1573</v>
      </c>
      <c r="B26" s="2" t="s">
        <v>1483</v>
      </c>
      <c r="C26" s="2" t="s">
        <v>1489</v>
      </c>
      <c r="D26" s="2" t="s">
        <v>1483</v>
      </c>
      <c r="E26" s="8" t="s">
        <v>1574</v>
      </c>
      <c r="F26" s="1" t="s">
        <v>25</v>
      </c>
      <c r="G26" s="2" t="s">
        <v>1575</v>
      </c>
      <c r="H26" s="1" t="s">
        <v>1503</v>
      </c>
      <c r="I26" s="1" t="s">
        <v>1575</v>
      </c>
      <c r="J26" s="3">
        <v>7.0000000000000007E-2</v>
      </c>
      <c r="K26" s="1" t="s">
        <v>29</v>
      </c>
      <c r="L26" s="4">
        <v>42751</v>
      </c>
      <c r="M26" s="3"/>
    </row>
    <row r="27" spans="1:13">
      <c r="A27" s="2" t="s">
        <v>1576</v>
      </c>
      <c r="B27" s="2" t="s">
        <v>1577</v>
      </c>
      <c r="C27" s="2" t="s">
        <v>1512</v>
      </c>
      <c r="D27" s="2" t="s">
        <v>1577</v>
      </c>
      <c r="E27" s="8" t="s">
        <v>1578</v>
      </c>
      <c r="F27" s="1" t="s">
        <v>25</v>
      </c>
      <c r="G27" s="2" t="s">
        <v>1576</v>
      </c>
      <c r="H27" s="1" t="s">
        <v>1579</v>
      </c>
      <c r="I27" s="2" t="s">
        <v>1576</v>
      </c>
      <c r="J27" s="3">
        <v>0.23</v>
      </c>
      <c r="K27" s="1" t="s">
        <v>29</v>
      </c>
      <c r="L27" s="4">
        <v>42919</v>
      </c>
      <c r="M27" s="3"/>
    </row>
    <row r="28" spans="1:13">
      <c r="A28" s="2" t="s">
        <v>1580</v>
      </c>
      <c r="B28" s="2" t="s">
        <v>1581</v>
      </c>
      <c r="C28" s="2" t="s">
        <v>1526</v>
      </c>
      <c r="D28" s="2" t="s">
        <v>1581</v>
      </c>
      <c r="E28" s="7" t="s">
        <v>1582</v>
      </c>
      <c r="F28" s="2" t="s">
        <v>25</v>
      </c>
      <c r="G28" s="2" t="s">
        <v>1583</v>
      </c>
      <c r="H28" s="2" t="s">
        <v>1584</v>
      </c>
      <c r="I28" s="2" t="s">
        <v>1580</v>
      </c>
      <c r="J28" s="3">
        <v>2.0499999999999998</v>
      </c>
      <c r="K28" s="5" t="s">
        <v>29</v>
      </c>
      <c r="L28" s="4">
        <v>42593</v>
      </c>
      <c r="M28" s="3"/>
    </row>
    <row r="29" spans="1:13">
      <c r="A29" s="2" t="s">
        <v>1585</v>
      </c>
      <c r="B29" s="2" t="s">
        <v>1581</v>
      </c>
      <c r="C29" s="2" t="s">
        <v>1526</v>
      </c>
      <c r="D29" s="2" t="s">
        <v>1581</v>
      </c>
      <c r="E29" s="7" t="s">
        <v>1586</v>
      </c>
      <c r="F29" s="2" t="s">
        <v>25</v>
      </c>
      <c r="G29" s="2" t="s">
        <v>1587</v>
      </c>
      <c r="H29" s="2" t="s">
        <v>1584</v>
      </c>
      <c r="I29" s="2" t="s">
        <v>1585</v>
      </c>
      <c r="J29" s="3">
        <v>0.64</v>
      </c>
      <c r="K29" s="5" t="s">
        <v>29</v>
      </c>
      <c r="L29" s="4">
        <v>42108</v>
      </c>
      <c r="M29" s="3"/>
    </row>
    <row r="30" spans="1:13">
      <c r="A30" s="2" t="s">
        <v>1588</v>
      </c>
      <c r="B30" s="2" t="s">
        <v>1581</v>
      </c>
      <c r="C30" s="2" t="s">
        <v>1589</v>
      </c>
      <c r="D30" s="2" t="s">
        <v>1590</v>
      </c>
      <c r="E30" s="7" t="s">
        <v>1591</v>
      </c>
      <c r="F30" s="2" t="s">
        <v>25</v>
      </c>
      <c r="G30" s="2" t="s">
        <v>1588</v>
      </c>
      <c r="H30" s="2" t="s">
        <v>1592</v>
      </c>
      <c r="I30" s="2" t="s">
        <v>1588</v>
      </c>
      <c r="J30" s="3">
        <v>0.7</v>
      </c>
      <c r="K30" s="5" t="s">
        <v>29</v>
      </c>
      <c r="L30" s="4">
        <v>41512</v>
      </c>
      <c r="M30" s="3"/>
    </row>
    <row r="31" spans="1:13">
      <c r="A31" s="2" t="s">
        <v>1593</v>
      </c>
      <c r="B31" s="2" t="s">
        <v>1581</v>
      </c>
      <c r="C31" s="2" t="s">
        <v>1526</v>
      </c>
      <c r="D31" s="2" t="s">
        <v>1581</v>
      </c>
      <c r="E31" s="7" t="s">
        <v>1586</v>
      </c>
      <c r="F31" s="2" t="s">
        <v>25</v>
      </c>
      <c r="G31" s="2" t="s">
        <v>1594</v>
      </c>
      <c r="H31" s="2" t="s">
        <v>1584</v>
      </c>
      <c r="I31" s="2" t="s">
        <v>1593</v>
      </c>
      <c r="J31" s="3">
        <v>0.61</v>
      </c>
      <c r="K31" s="5" t="s">
        <v>29</v>
      </c>
      <c r="L31" s="4">
        <v>41197</v>
      </c>
      <c r="M31" s="3"/>
    </row>
    <row r="32" spans="1:13">
      <c r="A32" s="2" t="s">
        <v>1595</v>
      </c>
      <c r="B32" s="2" t="s">
        <v>1596</v>
      </c>
      <c r="C32" s="2" t="s">
        <v>1512</v>
      </c>
      <c r="D32" s="2" t="s">
        <v>1596</v>
      </c>
      <c r="E32" s="8" t="s">
        <v>1597</v>
      </c>
      <c r="F32" s="1" t="s">
        <v>25</v>
      </c>
      <c r="G32" s="2" t="s">
        <v>1595</v>
      </c>
      <c r="H32" s="1" t="s">
        <v>1579</v>
      </c>
      <c r="I32" s="2" t="s">
        <v>1595</v>
      </c>
      <c r="J32" s="3">
        <v>0.11</v>
      </c>
      <c r="K32" s="1" t="s">
        <v>29</v>
      </c>
      <c r="L32" s="4">
        <v>41201</v>
      </c>
      <c r="M32" s="3"/>
    </row>
    <row r="33" spans="1:13">
      <c r="A33" s="1" t="s">
        <v>1598</v>
      </c>
      <c r="B33" s="1" t="s">
        <v>1483</v>
      </c>
      <c r="C33" s="2" t="s">
        <v>1589</v>
      </c>
      <c r="D33" s="2" t="s">
        <v>1483</v>
      </c>
      <c r="E33" s="1" t="s">
        <v>1599</v>
      </c>
      <c r="F33" s="1" t="s">
        <v>25</v>
      </c>
      <c r="G33" s="1" t="s">
        <v>1598</v>
      </c>
      <c r="H33" s="1" t="s">
        <v>1584</v>
      </c>
      <c r="I33" s="1" t="s">
        <v>1598</v>
      </c>
      <c r="J33" s="3">
        <v>0.28470000000000001</v>
      </c>
      <c r="K33" s="1" t="s">
        <v>29</v>
      </c>
      <c r="L33" s="11">
        <v>42096</v>
      </c>
    </row>
    <row r="34" spans="1:13">
      <c r="A34" s="2" t="s">
        <v>1600</v>
      </c>
      <c r="B34" s="2" t="s">
        <v>1581</v>
      </c>
      <c r="C34" s="2" t="s">
        <v>1526</v>
      </c>
      <c r="D34" s="2" t="s">
        <v>1581</v>
      </c>
      <c r="E34" s="7" t="s">
        <v>1586</v>
      </c>
      <c r="F34" s="2" t="s">
        <v>25</v>
      </c>
      <c r="G34" s="2" t="s">
        <v>1601</v>
      </c>
      <c r="H34" s="2" t="s">
        <v>1584</v>
      </c>
      <c r="I34" s="2" t="s">
        <v>1600</v>
      </c>
      <c r="J34" s="3">
        <v>0.86</v>
      </c>
      <c r="K34" s="5" t="s">
        <v>29</v>
      </c>
      <c r="L34" s="4">
        <v>42469</v>
      </c>
      <c r="M34" s="3"/>
    </row>
    <row r="35" spans="1:13">
      <c r="A35" s="2" t="s">
        <v>1602</v>
      </c>
      <c r="B35" s="2" t="s">
        <v>1603</v>
      </c>
      <c r="C35" s="2" t="s">
        <v>1602</v>
      </c>
      <c r="D35" s="2" t="s">
        <v>1603</v>
      </c>
      <c r="E35" s="8" t="s">
        <v>1604</v>
      </c>
      <c r="F35" s="2" t="s">
        <v>102</v>
      </c>
      <c r="G35" s="2" t="s">
        <v>1605</v>
      </c>
      <c r="H35" s="2" t="s">
        <v>1606</v>
      </c>
      <c r="I35" s="2" t="s">
        <v>1607</v>
      </c>
      <c r="J35" s="3">
        <v>2.02</v>
      </c>
      <c r="K35" s="5" t="s">
        <v>29</v>
      </c>
      <c r="L35" s="4">
        <v>42328</v>
      </c>
      <c r="M35" s="3"/>
    </row>
    <row r="36" spans="1:13">
      <c r="A36" s="2" t="s">
        <v>1608</v>
      </c>
      <c r="B36" s="2" t="s">
        <v>1522</v>
      </c>
      <c r="C36" s="2" t="s">
        <v>1512</v>
      </c>
      <c r="D36" s="2" t="s">
        <v>1522</v>
      </c>
      <c r="E36" s="8" t="s">
        <v>1609</v>
      </c>
      <c r="F36" s="2" t="s">
        <v>25</v>
      </c>
      <c r="G36" s="2" t="s">
        <v>1608</v>
      </c>
      <c r="H36" s="2" t="s">
        <v>1610</v>
      </c>
      <c r="I36" s="2" t="s">
        <v>1611</v>
      </c>
      <c r="J36" s="3">
        <v>0.22</v>
      </c>
      <c r="K36" s="5" t="s">
        <v>29</v>
      </c>
      <c r="L36" s="4">
        <v>42671</v>
      </c>
      <c r="M36" s="3"/>
    </row>
    <row r="37" spans="1:13">
      <c r="A37" s="2" t="s">
        <v>1612</v>
      </c>
      <c r="B37" s="2" t="s">
        <v>1613</v>
      </c>
      <c r="C37" s="2" t="s">
        <v>1614</v>
      </c>
      <c r="D37" s="2" t="s">
        <v>1613</v>
      </c>
      <c r="E37" s="8" t="s">
        <v>1615</v>
      </c>
      <c r="F37" s="1" t="s">
        <v>25</v>
      </c>
      <c r="G37" s="2" t="s">
        <v>1612</v>
      </c>
      <c r="H37" s="1" t="s">
        <v>1610</v>
      </c>
      <c r="I37" s="2" t="s">
        <v>1612</v>
      </c>
      <c r="J37" s="3">
        <v>0.42</v>
      </c>
      <c r="K37" s="1" t="s">
        <v>29</v>
      </c>
      <c r="L37" s="4">
        <v>41379</v>
      </c>
      <c r="M37" s="3"/>
    </row>
    <row r="38" spans="1:13">
      <c r="A38" s="2" t="s">
        <v>1616</v>
      </c>
      <c r="B38" s="2" t="s">
        <v>1616</v>
      </c>
      <c r="C38" s="2" t="s">
        <v>1508</v>
      </c>
      <c r="D38" s="2" t="s">
        <v>1616</v>
      </c>
      <c r="E38" s="8" t="s">
        <v>1617</v>
      </c>
      <c r="F38" s="2" t="s">
        <v>25</v>
      </c>
      <c r="G38" s="2" t="s">
        <v>1616</v>
      </c>
      <c r="H38" s="2" t="s">
        <v>1503</v>
      </c>
      <c r="I38" s="2" t="s">
        <v>1616</v>
      </c>
      <c r="J38" s="3">
        <v>0.4899</v>
      </c>
      <c r="K38" s="5" t="s">
        <v>29</v>
      </c>
      <c r="L38" s="4">
        <v>42030</v>
      </c>
      <c r="M38" s="3"/>
    </row>
    <row r="39" spans="1:13">
      <c r="A39" s="2" t="s">
        <v>1618</v>
      </c>
      <c r="B39" s="2" t="s">
        <v>1517</v>
      </c>
      <c r="C39" s="2" t="s">
        <v>1567</v>
      </c>
      <c r="D39" s="2" t="s">
        <v>1517</v>
      </c>
      <c r="E39" s="8" t="s">
        <v>1619</v>
      </c>
      <c r="F39" s="1" t="s">
        <v>102</v>
      </c>
      <c r="G39" s="2" t="s">
        <v>1620</v>
      </c>
      <c r="H39" s="1" t="s">
        <v>1515</v>
      </c>
      <c r="I39" s="2" t="s">
        <v>1618</v>
      </c>
      <c r="J39" s="3">
        <v>4.6500000000000004</v>
      </c>
      <c r="K39" s="1" t="s">
        <v>29</v>
      </c>
      <c r="L39" s="4">
        <v>42820</v>
      </c>
      <c r="M39" s="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11.5703125" defaultRowHeight="11.25"/>
  <cols>
    <col min="1" max="2" width="11.5703125" style="1"/>
    <col min="3" max="3" width="16.85546875" style="1" customWidth="1"/>
    <col min="4" max="9" width="11.5703125" style="1"/>
    <col min="10" max="10" width="11.5703125" style="3"/>
    <col min="11" max="16384" width="11.5703125" style="1"/>
  </cols>
  <sheetData>
    <row r="1" spans="1:12">
      <c r="A1" s="2" t="s">
        <v>1</v>
      </c>
      <c r="B1" s="2" t="s">
        <v>2</v>
      </c>
      <c r="C1" s="1" t="s">
        <v>5</v>
      </c>
      <c r="D1" s="2" t="s">
        <v>435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3" t="s">
        <v>14</v>
      </c>
      <c r="K1" s="2" t="s">
        <v>15</v>
      </c>
      <c r="L1" s="12" t="s">
        <v>16</v>
      </c>
    </row>
    <row r="2" spans="1:12">
      <c r="A2" s="1" t="s">
        <v>1621</v>
      </c>
      <c r="B2" s="1">
        <v>2121714</v>
      </c>
      <c r="C2" s="2" t="s">
        <v>1622</v>
      </c>
      <c r="E2" s="1" t="s">
        <v>1623</v>
      </c>
      <c r="F2" s="1" t="s">
        <v>25</v>
      </c>
      <c r="G2" s="1">
        <v>2121714</v>
      </c>
      <c r="H2" s="1" t="s">
        <v>1624</v>
      </c>
      <c r="I2" s="1">
        <v>2121714</v>
      </c>
      <c r="J2" s="3">
        <v>8.5299999999999994</v>
      </c>
      <c r="K2" s="1" t="s">
        <v>29</v>
      </c>
      <c r="L2" s="11">
        <v>42861</v>
      </c>
    </row>
    <row r="3" spans="1:12">
      <c r="A3" s="2" t="s">
        <v>1625</v>
      </c>
      <c r="B3" s="2" t="s">
        <v>1626</v>
      </c>
      <c r="C3" s="2" t="s">
        <v>1627</v>
      </c>
      <c r="D3" s="2"/>
      <c r="E3" s="2" t="s">
        <v>1628</v>
      </c>
      <c r="F3" s="2" t="s">
        <v>25</v>
      </c>
      <c r="G3" s="2" t="s">
        <v>1626</v>
      </c>
      <c r="H3" s="2" t="s">
        <v>1629</v>
      </c>
      <c r="I3" s="2" t="s">
        <v>1626</v>
      </c>
      <c r="J3" s="3">
        <v>30.02</v>
      </c>
      <c r="K3" s="5" t="s">
        <v>29</v>
      </c>
      <c r="L3" s="12">
        <v>42861</v>
      </c>
    </row>
    <row r="4" spans="1:12">
      <c r="A4" s="2" t="s">
        <v>1630</v>
      </c>
      <c r="B4" s="2" t="s">
        <v>1631</v>
      </c>
      <c r="C4" s="2" t="s">
        <v>1632</v>
      </c>
      <c r="D4" s="2"/>
      <c r="E4" s="2" t="s">
        <v>1633</v>
      </c>
      <c r="F4" s="2" t="s">
        <v>25</v>
      </c>
      <c r="G4" s="2" t="s">
        <v>1634</v>
      </c>
      <c r="H4" s="2" t="s">
        <v>1635</v>
      </c>
      <c r="I4" s="2" t="s">
        <v>1630</v>
      </c>
      <c r="J4" s="3">
        <v>6.99</v>
      </c>
      <c r="K4" s="5" t="s">
        <v>29</v>
      </c>
      <c r="L4" s="12">
        <v>40489</v>
      </c>
    </row>
    <row r="5" spans="1:12">
      <c r="A5" s="2" t="s">
        <v>1636</v>
      </c>
      <c r="B5" s="2" t="s">
        <v>1637</v>
      </c>
      <c r="C5" s="2" t="s">
        <v>1638</v>
      </c>
      <c r="D5" s="2"/>
      <c r="E5" s="2" t="s">
        <v>1639</v>
      </c>
      <c r="L5" s="12"/>
    </row>
    <row r="6" spans="1:12">
      <c r="A6" s="2" t="s">
        <v>1640</v>
      </c>
      <c r="B6" s="2" t="s">
        <v>1641</v>
      </c>
      <c r="C6" s="2" t="s">
        <v>1640</v>
      </c>
      <c r="D6" s="2" t="s">
        <v>1640</v>
      </c>
      <c r="E6" s="2" t="s">
        <v>1642</v>
      </c>
      <c r="F6" s="2" t="s">
        <v>25</v>
      </c>
      <c r="G6" s="2" t="s">
        <v>1643</v>
      </c>
      <c r="H6" s="2" t="s">
        <v>104</v>
      </c>
      <c r="I6" s="2" t="s">
        <v>1644</v>
      </c>
      <c r="J6" s="3">
        <v>51.9</v>
      </c>
      <c r="K6" s="5" t="s">
        <v>29</v>
      </c>
      <c r="L6" s="12" t="s">
        <v>1645</v>
      </c>
    </row>
    <row r="7" spans="1:12">
      <c r="A7" s="2" t="s">
        <v>1646</v>
      </c>
      <c r="B7" s="2" t="s">
        <v>1646</v>
      </c>
      <c r="C7" s="2" t="s">
        <v>1622</v>
      </c>
      <c r="D7" s="2"/>
      <c r="E7" s="2"/>
      <c r="F7" s="2"/>
      <c r="G7" s="2"/>
      <c r="H7" s="2"/>
      <c r="I7" s="2"/>
      <c r="K7" s="5"/>
      <c r="L7" s="12"/>
    </row>
    <row r="8" spans="1:12">
      <c r="A8" s="2" t="s">
        <v>1647</v>
      </c>
      <c r="B8" s="2" t="s">
        <v>1647</v>
      </c>
      <c r="C8" s="2" t="s">
        <v>1648</v>
      </c>
      <c r="D8" s="2"/>
      <c r="E8" s="2" t="s">
        <v>1649</v>
      </c>
      <c r="L8" s="12"/>
    </row>
    <row r="9" spans="1:12">
      <c r="A9" s="2" t="s">
        <v>1650</v>
      </c>
      <c r="B9" s="2" t="s">
        <v>1651</v>
      </c>
      <c r="C9" s="2" t="s">
        <v>1652</v>
      </c>
      <c r="D9" s="2"/>
      <c r="E9" s="2" t="s">
        <v>1653</v>
      </c>
      <c r="F9" s="2" t="s">
        <v>25</v>
      </c>
      <c r="G9" s="2" t="s">
        <v>1650</v>
      </c>
      <c r="H9" s="2" t="s">
        <v>1654</v>
      </c>
      <c r="I9" s="2" t="s">
        <v>1650</v>
      </c>
      <c r="J9" s="3">
        <v>1.39</v>
      </c>
      <c r="K9" s="5" t="s">
        <v>29</v>
      </c>
      <c r="L9" s="12">
        <v>40422</v>
      </c>
    </row>
    <row r="10" spans="1:12">
      <c r="A10" s="1" t="s">
        <v>1655</v>
      </c>
      <c r="B10" s="1" t="s">
        <v>1655</v>
      </c>
      <c r="C10" s="1" t="s">
        <v>1656</v>
      </c>
      <c r="E10" s="1" t="s">
        <v>1657</v>
      </c>
    </row>
    <row r="11" spans="1:12">
      <c r="A11" s="2" t="s">
        <v>1658</v>
      </c>
      <c r="B11" s="2" t="s">
        <v>1659</v>
      </c>
      <c r="C11" s="2" t="s">
        <v>1660</v>
      </c>
      <c r="D11" s="2"/>
      <c r="E11" s="2" t="s">
        <v>1661</v>
      </c>
      <c r="F11" s="2" t="s">
        <v>25</v>
      </c>
      <c r="G11" s="2"/>
      <c r="H11" s="2"/>
      <c r="I11" s="2"/>
      <c r="J11" s="3">
        <v>34.9</v>
      </c>
      <c r="K11" s="5" t="s">
        <v>29</v>
      </c>
      <c r="L11" s="12"/>
    </row>
    <row r="12" spans="1:12">
      <c r="A12" s="2" t="s">
        <v>1662</v>
      </c>
      <c r="B12" s="2" t="s">
        <v>1663</v>
      </c>
      <c r="C12" s="2" t="s">
        <v>1664</v>
      </c>
      <c r="D12" s="2"/>
      <c r="E12" s="2" t="s">
        <v>1665</v>
      </c>
      <c r="F12" s="2" t="s">
        <v>25</v>
      </c>
      <c r="G12" s="2" t="s">
        <v>1662</v>
      </c>
      <c r="H12" s="2" t="s">
        <v>1666</v>
      </c>
      <c r="I12" s="2" t="s">
        <v>1667</v>
      </c>
      <c r="J12" s="3">
        <v>12.9</v>
      </c>
      <c r="K12" s="5" t="s">
        <v>29</v>
      </c>
      <c r="L12" s="12"/>
    </row>
    <row r="13" spans="1:12">
      <c r="A13" s="2" t="s">
        <v>1668</v>
      </c>
      <c r="B13" s="2" t="s">
        <v>1669</v>
      </c>
      <c r="C13" s="1" t="s">
        <v>1668</v>
      </c>
      <c r="D13" s="2"/>
      <c r="E13" s="2" t="s">
        <v>1670</v>
      </c>
      <c r="F13" s="2" t="s">
        <v>25</v>
      </c>
      <c r="G13" s="2" t="s">
        <v>1671</v>
      </c>
      <c r="H13" s="2"/>
      <c r="I13" s="2"/>
      <c r="J13" s="3">
        <v>19.899999999999999</v>
      </c>
      <c r="K13" s="5" t="s">
        <v>29</v>
      </c>
      <c r="L13" s="12"/>
    </row>
    <row r="14" spans="1:12">
      <c r="A14" s="2" t="s">
        <v>1672</v>
      </c>
      <c r="B14" s="2" t="s">
        <v>1669</v>
      </c>
      <c r="C14" s="1" t="s">
        <v>1672</v>
      </c>
      <c r="D14" s="2"/>
      <c r="E14" s="2" t="s">
        <v>1673</v>
      </c>
      <c r="F14" s="2" t="s">
        <v>25</v>
      </c>
      <c r="G14" s="2" t="s">
        <v>1674</v>
      </c>
      <c r="H14" s="2"/>
      <c r="I14" s="2"/>
      <c r="J14" s="3">
        <v>19.899999999999999</v>
      </c>
      <c r="K14" s="5" t="s">
        <v>29</v>
      </c>
      <c r="L14" s="12"/>
    </row>
    <row r="15" spans="1:12">
      <c r="A15" s="2" t="s">
        <v>1675</v>
      </c>
      <c r="B15" s="2" t="s">
        <v>1669</v>
      </c>
      <c r="C15" s="1" t="s">
        <v>1675</v>
      </c>
      <c r="D15" s="2"/>
      <c r="E15" s="2" t="s">
        <v>1676</v>
      </c>
      <c r="F15" s="2" t="s">
        <v>25</v>
      </c>
      <c r="G15" s="2" t="s">
        <v>1677</v>
      </c>
      <c r="H15" s="2"/>
      <c r="I15" s="2"/>
      <c r="J15" s="3">
        <v>19.899999999999999</v>
      </c>
      <c r="K15" s="5" t="s">
        <v>29</v>
      </c>
      <c r="L15" s="12"/>
    </row>
    <row r="16" spans="1:12">
      <c r="A16" s="2" t="s">
        <v>1678</v>
      </c>
      <c r="B16" s="2" t="s">
        <v>1679</v>
      </c>
      <c r="C16" s="2" t="s">
        <v>1672</v>
      </c>
      <c r="D16" s="2"/>
      <c r="E16" s="2" t="s">
        <v>1680</v>
      </c>
      <c r="F16" s="2" t="s">
        <v>25</v>
      </c>
      <c r="G16" s="2" t="s">
        <v>1678</v>
      </c>
      <c r="H16" s="2"/>
      <c r="I16" s="2"/>
      <c r="J16" s="3">
        <v>4.99</v>
      </c>
      <c r="K16" s="5" t="s">
        <v>29</v>
      </c>
      <c r="L16" s="12">
        <v>40489</v>
      </c>
    </row>
    <row r="17" spans="1:12">
      <c r="A17" s="1" t="s">
        <v>1681</v>
      </c>
      <c r="B17" s="1" t="s">
        <v>1682</v>
      </c>
      <c r="C17" s="1" t="s">
        <v>1683</v>
      </c>
      <c r="E17" s="1" t="s">
        <v>1684</v>
      </c>
      <c r="F17" s="1" t="s">
        <v>1685</v>
      </c>
      <c r="G17" s="1">
        <v>42075593</v>
      </c>
      <c r="H17" s="1" t="s">
        <v>1686</v>
      </c>
      <c r="J17" s="3">
        <v>7.9</v>
      </c>
      <c r="K17" s="1" t="s">
        <v>29</v>
      </c>
      <c r="L17" s="11">
        <v>42871</v>
      </c>
    </row>
    <row r="18" spans="1:12">
      <c r="A18" s="2" t="s">
        <v>1687</v>
      </c>
      <c r="B18" s="2" t="s">
        <v>1688</v>
      </c>
      <c r="C18" s="2" t="s">
        <v>1688</v>
      </c>
      <c r="D18" s="2"/>
      <c r="E18" s="2" t="s">
        <v>1689</v>
      </c>
      <c r="L18" s="12"/>
    </row>
    <row r="19" spans="1:12">
      <c r="A19" s="2" t="s">
        <v>1690</v>
      </c>
      <c r="B19" s="2" t="s">
        <v>1691</v>
      </c>
      <c r="C19" s="2" t="s">
        <v>1691</v>
      </c>
      <c r="D19" s="2"/>
      <c r="E19" s="2" t="s">
        <v>1692</v>
      </c>
      <c r="L19" s="12"/>
    </row>
    <row r="20" spans="1:12">
      <c r="A20" s="2" t="s">
        <v>1693</v>
      </c>
      <c r="B20" s="2" t="s">
        <v>1694</v>
      </c>
      <c r="C20" s="2" t="s">
        <v>1694</v>
      </c>
      <c r="D20" s="2"/>
      <c r="E20" s="2" t="s">
        <v>1695</v>
      </c>
      <c r="L20" s="12"/>
    </row>
    <row r="21" spans="1:12">
      <c r="A21" s="2" t="s">
        <v>1696</v>
      </c>
      <c r="B21" s="2" t="s">
        <v>1697</v>
      </c>
      <c r="C21" s="2" t="s">
        <v>1697</v>
      </c>
      <c r="D21" s="2"/>
      <c r="E21" s="2" t="s">
        <v>1698</v>
      </c>
      <c r="L21" s="12"/>
    </row>
    <row r="22" spans="1:12">
      <c r="A22" s="2" t="s">
        <v>1699</v>
      </c>
      <c r="B22" s="2" t="s">
        <v>1700</v>
      </c>
      <c r="C22" s="2" t="s">
        <v>1700</v>
      </c>
      <c r="D22" s="2"/>
      <c r="E22" s="2" t="s">
        <v>1701</v>
      </c>
      <c r="L22" s="12"/>
    </row>
    <row r="23" spans="1:12">
      <c r="A23" s="2" t="s">
        <v>1702</v>
      </c>
      <c r="B23" s="2" t="s">
        <v>1703</v>
      </c>
      <c r="C23" s="2" t="s">
        <v>1703</v>
      </c>
      <c r="D23" s="2"/>
      <c r="E23" s="2" t="s">
        <v>1704</v>
      </c>
      <c r="L23" s="12"/>
    </row>
    <row r="24" spans="1:12">
      <c r="A24" s="2" t="s">
        <v>1705</v>
      </c>
      <c r="B24" s="2" t="s">
        <v>1706</v>
      </c>
      <c r="C24" s="2" t="s">
        <v>1706</v>
      </c>
      <c r="D24" s="2"/>
      <c r="E24" s="2" t="s">
        <v>1707</v>
      </c>
      <c r="F24" s="2"/>
      <c r="G24" s="2"/>
      <c r="H24" s="2"/>
      <c r="I24" s="2"/>
      <c r="K24" s="5"/>
      <c r="L24" s="12"/>
    </row>
    <row r="25" spans="1:12">
      <c r="A25" s="2" t="s">
        <v>1708</v>
      </c>
      <c r="B25" s="2" t="s">
        <v>1709</v>
      </c>
      <c r="C25" s="2" t="s">
        <v>1709</v>
      </c>
      <c r="D25" s="2"/>
      <c r="E25" s="2" t="s">
        <v>1710</v>
      </c>
      <c r="F25" s="2"/>
      <c r="G25" s="2"/>
      <c r="H25" s="2"/>
      <c r="I25" s="2"/>
      <c r="K25" s="5"/>
      <c r="L25" s="12"/>
    </row>
    <row r="26" spans="1:12">
      <c r="A26" s="2" t="s">
        <v>1711</v>
      </c>
      <c r="B26" s="2" t="s">
        <v>1712</v>
      </c>
      <c r="C26" s="2" t="s">
        <v>1712</v>
      </c>
      <c r="D26" s="2"/>
      <c r="E26" s="2" t="s">
        <v>1713</v>
      </c>
      <c r="F26" s="2"/>
      <c r="G26" s="2"/>
      <c r="H26" s="2"/>
      <c r="I26" s="2"/>
      <c r="K26" s="5"/>
      <c r="L26" s="12"/>
    </row>
    <row r="27" spans="1:12">
      <c r="A27" s="2" t="s">
        <v>1714</v>
      </c>
      <c r="B27" s="2" t="s">
        <v>1715</v>
      </c>
      <c r="C27" s="2" t="s">
        <v>1715</v>
      </c>
      <c r="D27" s="2"/>
      <c r="E27" s="2" t="s">
        <v>1716</v>
      </c>
      <c r="L27" s="12"/>
    </row>
    <row r="28" spans="1:12">
      <c r="A28" s="2" t="s">
        <v>1717</v>
      </c>
      <c r="B28" s="2" t="s">
        <v>1718</v>
      </c>
      <c r="C28" s="2" t="s">
        <v>1719</v>
      </c>
      <c r="D28" s="2"/>
      <c r="E28" s="2" t="s">
        <v>1720</v>
      </c>
      <c r="L28" s="12"/>
    </row>
    <row r="29" spans="1:12">
      <c r="A29" s="2" t="s">
        <v>1721</v>
      </c>
      <c r="B29" s="2" t="s">
        <v>1721</v>
      </c>
      <c r="C29" s="2" t="s">
        <v>1721</v>
      </c>
      <c r="D29" s="2"/>
      <c r="E29" s="2"/>
      <c r="L29" s="12"/>
    </row>
    <row r="30" spans="1:12">
      <c r="A30" s="2" t="s">
        <v>1722</v>
      </c>
      <c r="B30" s="2" t="s">
        <v>1723</v>
      </c>
      <c r="C30" s="2" t="s">
        <v>1724</v>
      </c>
      <c r="D30" s="2"/>
      <c r="E30" s="2" t="s">
        <v>1725</v>
      </c>
      <c r="F30" s="2" t="s">
        <v>25</v>
      </c>
      <c r="G30" s="2" t="s">
        <v>1722</v>
      </c>
      <c r="H30" s="2" t="s">
        <v>1726</v>
      </c>
      <c r="I30" s="2" t="s">
        <v>1727</v>
      </c>
      <c r="J30" s="3">
        <v>1.7000000000000002</v>
      </c>
      <c r="K30" s="5" t="s">
        <v>29</v>
      </c>
      <c r="L30" s="12">
        <v>42859</v>
      </c>
    </row>
    <row r="31" spans="1:12">
      <c r="A31" s="2" t="s">
        <v>1728</v>
      </c>
      <c r="B31" s="2" t="s">
        <v>1723</v>
      </c>
      <c r="C31" s="2" t="s">
        <v>1724</v>
      </c>
      <c r="D31" s="2"/>
      <c r="E31" s="2" t="s">
        <v>1729</v>
      </c>
      <c r="F31" s="2" t="s">
        <v>25</v>
      </c>
      <c r="G31" s="2" t="s">
        <v>1728</v>
      </c>
      <c r="H31" s="2" t="s">
        <v>1726</v>
      </c>
      <c r="I31" s="2" t="s">
        <v>1730</v>
      </c>
      <c r="J31" s="3">
        <v>1.75</v>
      </c>
      <c r="K31" s="5" t="s">
        <v>29</v>
      </c>
      <c r="L31" s="12">
        <v>42859</v>
      </c>
    </row>
    <row r="32" spans="1:12">
      <c r="A32" s="2" t="s">
        <v>1731</v>
      </c>
      <c r="B32" s="2" t="s">
        <v>1732</v>
      </c>
      <c r="C32" s="2" t="s">
        <v>1733</v>
      </c>
      <c r="D32" s="2"/>
      <c r="E32" s="2" t="s">
        <v>1734</v>
      </c>
      <c r="F32" s="2" t="s">
        <v>1735</v>
      </c>
      <c r="G32" s="2"/>
      <c r="H32" s="2" t="s">
        <v>1736</v>
      </c>
      <c r="I32" s="2"/>
      <c r="J32" s="3">
        <v>3.6200000000000003E-2</v>
      </c>
      <c r="K32" s="5" t="s">
        <v>29</v>
      </c>
      <c r="L32" s="12"/>
    </row>
    <row r="33" spans="1:5">
      <c r="A33" s="1" t="s">
        <v>1737</v>
      </c>
      <c r="B33" s="1" t="s">
        <v>1737</v>
      </c>
      <c r="C33" s="1" t="s">
        <v>1648</v>
      </c>
      <c r="E33" s="1" t="s">
        <v>1738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="90" zoomScaleNormal="90" workbookViewId="0">
      <selection activeCell="K43" sqref="K43"/>
    </sheetView>
  </sheetViews>
  <sheetFormatPr defaultColWidth="11.5703125" defaultRowHeight="11.25"/>
  <cols>
    <col min="1" max="16384" width="11.5703125" style="1"/>
  </cols>
  <sheetData>
    <row r="1" spans="1:13">
      <c r="A1" s="1" t="s">
        <v>0</v>
      </c>
      <c r="B1" s="2" t="s">
        <v>1</v>
      </c>
      <c r="C1" s="2" t="s">
        <v>2</v>
      </c>
      <c r="D1" s="1" t="s">
        <v>5</v>
      </c>
      <c r="E1" s="2" t="s">
        <v>435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3" t="s">
        <v>14</v>
      </c>
      <c r="L1" s="2" t="s">
        <v>15</v>
      </c>
      <c r="M1" s="4" t="s">
        <v>16</v>
      </c>
    </row>
    <row r="2" spans="1:13">
      <c r="A2" s="2" t="s">
        <v>1739</v>
      </c>
      <c r="B2" s="2" t="s">
        <v>1740</v>
      </c>
      <c r="C2" s="2" t="s">
        <v>1741</v>
      </c>
      <c r="D2" s="2" t="s">
        <v>1742</v>
      </c>
      <c r="E2" s="2"/>
      <c r="F2" s="2" t="s">
        <v>1743</v>
      </c>
      <c r="G2" s="2" t="s">
        <v>25</v>
      </c>
      <c r="H2" s="2" t="s">
        <v>1740</v>
      </c>
      <c r="I2" s="2" t="s">
        <v>1744</v>
      </c>
      <c r="J2" s="2" t="s">
        <v>1745</v>
      </c>
      <c r="K2" s="3">
        <v>0.26</v>
      </c>
      <c r="L2" s="5" t="s">
        <v>29</v>
      </c>
      <c r="M2" s="4"/>
    </row>
    <row r="3" spans="1:13">
      <c r="A3" s="1" t="s">
        <v>1746</v>
      </c>
      <c r="B3" s="2" t="s">
        <v>1747</v>
      </c>
      <c r="C3" s="2" t="s">
        <v>1741</v>
      </c>
      <c r="D3" s="2" t="s">
        <v>1742</v>
      </c>
      <c r="E3" s="2"/>
      <c r="F3" s="2" t="s">
        <v>1748</v>
      </c>
      <c r="G3" s="1" t="s">
        <v>25</v>
      </c>
      <c r="H3" s="2" t="s">
        <v>1747</v>
      </c>
      <c r="I3" s="1" t="s">
        <v>1584</v>
      </c>
      <c r="J3" s="2" t="s">
        <v>1747</v>
      </c>
      <c r="K3" s="1">
        <v>0.57000000000000006</v>
      </c>
      <c r="L3" s="1" t="s">
        <v>29</v>
      </c>
      <c r="M3" s="4">
        <v>41606</v>
      </c>
    </row>
    <row r="4" spans="1:13">
      <c r="A4" s="1" t="s">
        <v>1749</v>
      </c>
      <c r="B4" s="2" t="s">
        <v>1750</v>
      </c>
      <c r="C4" s="2" t="s">
        <v>1741</v>
      </c>
      <c r="D4" s="2" t="s">
        <v>1742</v>
      </c>
      <c r="E4" s="2"/>
      <c r="F4" s="2" t="s">
        <v>1751</v>
      </c>
      <c r="G4" s="1" t="s">
        <v>25</v>
      </c>
      <c r="H4" s="2" t="s">
        <v>1750</v>
      </c>
      <c r="I4" s="1" t="s">
        <v>1584</v>
      </c>
      <c r="J4" s="2" t="s">
        <v>1750</v>
      </c>
      <c r="K4" s="1">
        <v>0.56000000000000005</v>
      </c>
      <c r="L4" s="1" t="s">
        <v>29</v>
      </c>
      <c r="M4" s="4">
        <v>41170</v>
      </c>
    </row>
    <row r="5" spans="1:13">
      <c r="A5" s="1" t="s">
        <v>1752</v>
      </c>
      <c r="B5" s="1" t="s">
        <v>1752</v>
      </c>
      <c r="C5" s="1" t="s">
        <v>1753</v>
      </c>
      <c r="D5" s="1" t="s">
        <v>1754</v>
      </c>
      <c r="F5" s="1" t="s">
        <v>1755</v>
      </c>
      <c r="G5" s="1" t="s">
        <v>25</v>
      </c>
      <c r="H5" s="1" t="s">
        <v>1752</v>
      </c>
      <c r="I5" s="1" t="s">
        <v>461</v>
      </c>
      <c r="K5" s="1">
        <v>7.2</v>
      </c>
      <c r="L5" s="1" t="s">
        <v>29</v>
      </c>
      <c r="M5" s="11">
        <v>42740</v>
      </c>
    </row>
    <row r="6" spans="1:13">
      <c r="A6" s="2" t="s">
        <v>1756</v>
      </c>
      <c r="B6" s="2" t="s">
        <v>1757</v>
      </c>
      <c r="C6" s="2" t="s">
        <v>1741</v>
      </c>
      <c r="D6" s="2" t="s">
        <v>1742</v>
      </c>
      <c r="E6" s="2"/>
      <c r="F6" s="2" t="s">
        <v>1758</v>
      </c>
      <c r="G6" s="1" t="s">
        <v>25</v>
      </c>
      <c r="H6" s="2" t="s">
        <v>1757</v>
      </c>
      <c r="I6" s="1" t="s">
        <v>1759</v>
      </c>
      <c r="J6" s="2" t="s">
        <v>1757</v>
      </c>
      <c r="K6" s="1">
        <v>0.90560000000000007</v>
      </c>
      <c r="L6" s="1" t="s">
        <v>29</v>
      </c>
      <c r="M6" s="4">
        <v>42454</v>
      </c>
    </row>
    <row r="7" spans="1:13">
      <c r="A7" s="1" t="s">
        <v>1760</v>
      </c>
      <c r="B7" s="2" t="s">
        <v>1761</v>
      </c>
      <c r="C7" s="2" t="s">
        <v>1762</v>
      </c>
      <c r="D7" s="2" t="s">
        <v>1742</v>
      </c>
      <c r="E7" s="2" t="s">
        <v>1762</v>
      </c>
      <c r="F7" s="2" t="s">
        <v>1763</v>
      </c>
      <c r="G7" s="1" t="s">
        <v>25</v>
      </c>
      <c r="H7" s="2" t="s">
        <v>1761</v>
      </c>
      <c r="I7" s="1" t="s">
        <v>1764</v>
      </c>
      <c r="J7" s="1" t="s">
        <v>1765</v>
      </c>
      <c r="K7" s="1">
        <v>0.68</v>
      </c>
      <c r="L7" s="1" t="s">
        <v>29</v>
      </c>
      <c r="M7" s="4">
        <v>42138</v>
      </c>
    </row>
    <row r="8" spans="1:13">
      <c r="A8" s="1" t="s">
        <v>1766</v>
      </c>
      <c r="B8" s="1" t="s">
        <v>1766</v>
      </c>
      <c r="C8" s="1" t="s">
        <v>1766</v>
      </c>
      <c r="D8" s="1" t="s">
        <v>1766</v>
      </c>
      <c r="F8" s="1" t="s">
        <v>1767</v>
      </c>
      <c r="G8" s="1" t="s">
        <v>25</v>
      </c>
      <c r="H8" s="1" t="s">
        <v>1766</v>
      </c>
      <c r="I8" s="1" t="s">
        <v>1759</v>
      </c>
      <c r="J8" s="1" t="s">
        <v>1766</v>
      </c>
      <c r="K8" s="1">
        <v>27.07</v>
      </c>
      <c r="L8" s="1" t="s">
        <v>29</v>
      </c>
      <c r="M8" s="4">
        <v>42628</v>
      </c>
    </row>
    <row r="9" spans="1:13">
      <c r="A9" s="1" t="s">
        <v>1768</v>
      </c>
      <c r="B9" s="2" t="s">
        <v>1769</v>
      </c>
      <c r="C9" s="2" t="s">
        <v>1762</v>
      </c>
      <c r="D9" s="2" t="s">
        <v>1742</v>
      </c>
      <c r="E9" s="2" t="s">
        <v>1762</v>
      </c>
      <c r="F9" s="2" t="s">
        <v>1770</v>
      </c>
      <c r="G9" s="1" t="s">
        <v>25</v>
      </c>
      <c r="H9" s="2" t="s">
        <v>1769</v>
      </c>
      <c r="I9" s="1" t="s">
        <v>1764</v>
      </c>
      <c r="J9" s="2" t="s">
        <v>1769</v>
      </c>
      <c r="K9" s="1">
        <v>0.73</v>
      </c>
      <c r="L9" s="1" t="s">
        <v>29</v>
      </c>
      <c r="M9" s="4">
        <v>42138</v>
      </c>
    </row>
    <row r="10" spans="1:13">
      <c r="A10" s="1" t="s">
        <v>1771</v>
      </c>
      <c r="B10" s="2" t="s">
        <v>1772</v>
      </c>
      <c r="C10" s="2" t="s">
        <v>1741</v>
      </c>
      <c r="D10" s="2" t="s">
        <v>1742</v>
      </c>
      <c r="E10" s="2"/>
      <c r="F10" s="2" t="s">
        <v>1773</v>
      </c>
      <c r="G10" s="1" t="s">
        <v>25</v>
      </c>
      <c r="H10" s="2" t="s">
        <v>1772</v>
      </c>
      <c r="I10" s="1" t="s">
        <v>1584</v>
      </c>
      <c r="J10" s="1" t="s">
        <v>1772</v>
      </c>
      <c r="K10" s="1">
        <v>0.55000000000000004</v>
      </c>
      <c r="L10" s="1" t="s">
        <v>29</v>
      </c>
      <c r="M10" s="4">
        <v>41606</v>
      </c>
    </row>
    <row r="11" spans="1:13">
      <c r="A11" s="2" t="s">
        <v>1774</v>
      </c>
      <c r="B11" s="2" t="s">
        <v>1775</v>
      </c>
      <c r="C11" s="2" t="s">
        <v>1741</v>
      </c>
      <c r="D11" s="2" t="s">
        <v>1742</v>
      </c>
      <c r="E11" s="2"/>
      <c r="F11" s="2" t="s">
        <v>1776</v>
      </c>
      <c r="G11" s="2" t="s">
        <v>25</v>
      </c>
      <c r="H11" s="2" t="s">
        <v>1775</v>
      </c>
      <c r="I11" s="2" t="s">
        <v>1744</v>
      </c>
      <c r="J11" s="2" t="s">
        <v>1777</v>
      </c>
      <c r="K11" s="3">
        <v>1.7000000000000002</v>
      </c>
      <c r="L11" s="5" t="s">
        <v>29</v>
      </c>
      <c r="M11" s="4">
        <v>42930</v>
      </c>
    </row>
    <row r="12" spans="1:13">
      <c r="A12" s="1" t="s">
        <v>1778</v>
      </c>
      <c r="B12" s="1" t="s">
        <v>1778</v>
      </c>
      <c r="C12" s="1" t="s">
        <v>1779</v>
      </c>
      <c r="D12" s="1" t="s">
        <v>1780</v>
      </c>
      <c r="E12" s="1" t="s">
        <v>1778</v>
      </c>
      <c r="F12" s="2" t="s">
        <v>1781</v>
      </c>
      <c r="G12" s="1" t="s">
        <v>25</v>
      </c>
      <c r="H12" s="1" t="s">
        <v>1782</v>
      </c>
      <c r="I12" s="1" t="s">
        <v>1783</v>
      </c>
      <c r="J12" s="1" t="s">
        <v>1778</v>
      </c>
      <c r="K12" s="1">
        <v>1.39</v>
      </c>
      <c r="L12" s="5" t="s">
        <v>29</v>
      </c>
      <c r="M12" s="4">
        <v>40430</v>
      </c>
    </row>
    <row r="13" spans="1:13">
      <c r="A13" s="2" t="s">
        <v>1784</v>
      </c>
      <c r="B13" s="2" t="s">
        <v>1784</v>
      </c>
      <c r="C13" s="2" t="s">
        <v>1785</v>
      </c>
      <c r="D13" s="2" t="s">
        <v>1742</v>
      </c>
      <c r="E13" s="2"/>
      <c r="F13" s="2" t="s">
        <v>1786</v>
      </c>
      <c r="G13" s="2" t="s">
        <v>25</v>
      </c>
      <c r="H13" s="2" t="s">
        <v>1784</v>
      </c>
      <c r="I13" s="2"/>
      <c r="J13" s="2"/>
      <c r="K13" s="3">
        <v>1.0900000000000001</v>
      </c>
      <c r="L13" s="5" t="s">
        <v>29</v>
      </c>
      <c r="M13" s="4"/>
    </row>
    <row r="14" spans="1:13">
      <c r="A14" s="2" t="s">
        <v>1787</v>
      </c>
      <c r="B14" s="2" t="s">
        <v>1787</v>
      </c>
      <c r="C14" s="2" t="s">
        <v>1785</v>
      </c>
      <c r="D14" s="2" t="s">
        <v>1742</v>
      </c>
      <c r="E14" s="2"/>
      <c r="F14" s="2" t="s">
        <v>1788</v>
      </c>
      <c r="L14" s="5" t="s">
        <v>29</v>
      </c>
      <c r="M14" s="4"/>
    </row>
    <row r="15" spans="1:13">
      <c r="A15" s="2" t="s">
        <v>1789</v>
      </c>
      <c r="B15" s="2" t="s">
        <v>1789</v>
      </c>
      <c r="C15" s="2" t="s">
        <v>1790</v>
      </c>
      <c r="D15" s="2" t="s">
        <v>1789</v>
      </c>
      <c r="E15" s="2" t="s">
        <v>1790</v>
      </c>
      <c r="F15" s="2" t="s">
        <v>1791</v>
      </c>
      <c r="G15" s="2" t="s">
        <v>25</v>
      </c>
      <c r="H15" s="2" t="s">
        <v>1789</v>
      </c>
      <c r="I15" s="2" t="s">
        <v>1792</v>
      </c>
      <c r="J15" s="2" t="s">
        <v>1789</v>
      </c>
      <c r="K15" s="3">
        <v>8.99</v>
      </c>
      <c r="L15" s="5" t="s">
        <v>29</v>
      </c>
      <c r="M15" s="4"/>
    </row>
    <row r="16" spans="1:13">
      <c r="A16" s="2" t="s">
        <v>1793</v>
      </c>
      <c r="B16" s="2" t="s">
        <v>1793</v>
      </c>
      <c r="C16" s="2" t="s">
        <v>1794</v>
      </c>
      <c r="D16" s="2" t="s">
        <v>1794</v>
      </c>
      <c r="E16" s="2" t="s">
        <v>1795</v>
      </c>
      <c r="F16" s="2" t="s">
        <v>1796</v>
      </c>
      <c r="G16" s="2" t="s">
        <v>25</v>
      </c>
      <c r="H16" s="2" t="s">
        <v>1793</v>
      </c>
      <c r="I16" s="2"/>
      <c r="J16" s="2"/>
      <c r="K16" s="3">
        <v>2.99</v>
      </c>
      <c r="L16" s="5" t="s">
        <v>29</v>
      </c>
      <c r="M16" s="4"/>
    </row>
    <row r="17" spans="1:13">
      <c r="A17" s="2" t="s">
        <v>1797</v>
      </c>
      <c r="B17" s="2" t="s">
        <v>1797</v>
      </c>
      <c r="C17" s="2" t="s">
        <v>1798</v>
      </c>
      <c r="D17" s="2" t="s">
        <v>1799</v>
      </c>
      <c r="E17" s="2" t="s">
        <v>1797</v>
      </c>
      <c r="F17" s="2" t="s">
        <v>1800</v>
      </c>
      <c r="G17" s="2" t="s">
        <v>25</v>
      </c>
      <c r="H17" s="2" t="s">
        <v>1797</v>
      </c>
      <c r="I17" s="2" t="s">
        <v>1801</v>
      </c>
      <c r="J17" s="2" t="s">
        <v>1802</v>
      </c>
      <c r="K17" s="3">
        <v>0.8</v>
      </c>
      <c r="L17" s="5" t="s">
        <v>29</v>
      </c>
      <c r="M17" s="4">
        <v>42919</v>
      </c>
    </row>
    <row r="18" spans="1:13">
      <c r="A18" s="2" t="s">
        <v>1803</v>
      </c>
      <c r="B18" s="2" t="s">
        <v>1803</v>
      </c>
      <c r="C18" s="2" t="s">
        <v>1803</v>
      </c>
      <c r="D18" s="1" t="s">
        <v>1803</v>
      </c>
      <c r="E18" s="2" t="s">
        <v>1803</v>
      </c>
      <c r="F18" s="2" t="s">
        <v>1804</v>
      </c>
      <c r="G18" s="2" t="s">
        <v>25</v>
      </c>
      <c r="H18" s="2" t="s">
        <v>1803</v>
      </c>
      <c r="I18" s="2" t="s">
        <v>1805</v>
      </c>
      <c r="J18" s="2" t="s">
        <v>1806</v>
      </c>
      <c r="K18" s="3">
        <v>0.8</v>
      </c>
      <c r="L18" s="5" t="s">
        <v>29</v>
      </c>
      <c r="M18" s="4">
        <v>40692</v>
      </c>
    </row>
    <row r="19" spans="1:13">
      <c r="A19" s="2" t="s">
        <v>1807</v>
      </c>
      <c r="B19" s="2" t="s">
        <v>1807</v>
      </c>
      <c r="C19" s="2" t="s">
        <v>1807</v>
      </c>
      <c r="D19" s="2" t="s">
        <v>1807</v>
      </c>
      <c r="E19" s="2"/>
      <c r="F19" s="2" t="s">
        <v>1808</v>
      </c>
      <c r="L19" s="5" t="s">
        <v>29</v>
      </c>
      <c r="M19" s="4"/>
    </row>
    <row r="20" spans="1:13">
      <c r="A20" s="1" t="s">
        <v>1809</v>
      </c>
      <c r="B20" s="2" t="s">
        <v>1810</v>
      </c>
      <c r="C20" s="2" t="s">
        <v>1811</v>
      </c>
      <c r="D20" s="2" t="s">
        <v>1812</v>
      </c>
      <c r="E20" s="1" t="s">
        <v>1809</v>
      </c>
      <c r="F20" s="2" t="s">
        <v>1813</v>
      </c>
      <c r="G20" s="1" t="s">
        <v>25</v>
      </c>
      <c r="H20" s="1" t="s">
        <v>1809</v>
      </c>
      <c r="I20" s="1" t="s">
        <v>1801</v>
      </c>
      <c r="J20" s="2" t="s">
        <v>1810</v>
      </c>
      <c r="K20" s="1">
        <v>4.0199999999999996</v>
      </c>
      <c r="L20" s="1" t="s">
        <v>29</v>
      </c>
      <c r="M20" s="4">
        <v>42527</v>
      </c>
    </row>
    <row r="21" spans="1:13">
      <c r="A21" s="1" t="s">
        <v>1814</v>
      </c>
      <c r="B21" s="1" t="s">
        <v>1814</v>
      </c>
      <c r="C21" s="2" t="s">
        <v>1815</v>
      </c>
      <c r="D21" s="1" t="s">
        <v>1816</v>
      </c>
      <c r="E21" s="1" t="s">
        <v>1814</v>
      </c>
      <c r="F21" s="2" t="s">
        <v>1817</v>
      </c>
      <c r="G21" s="1" t="s">
        <v>102</v>
      </c>
      <c r="H21" s="1">
        <v>2065068</v>
      </c>
      <c r="I21" s="1" t="s">
        <v>1818</v>
      </c>
      <c r="J21" s="1" t="s">
        <v>1814</v>
      </c>
      <c r="K21" s="1">
        <v>3.83</v>
      </c>
      <c r="L21" s="1" t="s">
        <v>29</v>
      </c>
      <c r="M21" s="4">
        <v>41735</v>
      </c>
    </row>
    <row r="22" spans="1:13">
      <c r="A22" s="2" t="s">
        <v>1816</v>
      </c>
      <c r="B22" s="2" t="s">
        <v>815</v>
      </c>
      <c r="C22" s="2" t="s">
        <v>1816</v>
      </c>
      <c r="D22" s="2" t="s">
        <v>815</v>
      </c>
      <c r="E22" s="2" t="s">
        <v>811</v>
      </c>
      <c r="F22" s="2" t="s">
        <v>1819</v>
      </c>
      <c r="G22" s="2" t="s">
        <v>102</v>
      </c>
      <c r="H22" s="2" t="s">
        <v>1820</v>
      </c>
      <c r="I22" s="2" t="s">
        <v>1821</v>
      </c>
      <c r="J22" s="2" t="s">
        <v>1822</v>
      </c>
      <c r="K22" s="3">
        <v>6.64</v>
      </c>
      <c r="L22" s="5" t="s">
        <v>1823</v>
      </c>
      <c r="M22" s="4">
        <v>40343</v>
      </c>
    </row>
    <row r="23" spans="1:13">
      <c r="A23" s="2" t="s">
        <v>1824</v>
      </c>
      <c r="B23" s="2" t="s">
        <v>1824</v>
      </c>
      <c r="C23" s="2" t="s">
        <v>1824</v>
      </c>
      <c r="D23" s="2" t="s">
        <v>1825</v>
      </c>
      <c r="E23" s="2" t="s">
        <v>1824</v>
      </c>
      <c r="F23" s="2" t="s">
        <v>1826</v>
      </c>
      <c r="L23" s="5" t="s">
        <v>29</v>
      </c>
      <c r="M23" s="4"/>
    </row>
    <row r="24" spans="1:13">
      <c r="A24" s="2" t="s">
        <v>1827</v>
      </c>
      <c r="B24" s="2" t="s">
        <v>1827</v>
      </c>
      <c r="C24" s="2" t="s">
        <v>1828</v>
      </c>
      <c r="D24" s="2" t="s">
        <v>1829</v>
      </c>
      <c r="E24" s="2"/>
      <c r="F24" s="2" t="s">
        <v>1830</v>
      </c>
      <c r="L24" s="5" t="s">
        <v>29</v>
      </c>
      <c r="M24" s="4"/>
    </row>
    <row r="25" spans="1:13">
      <c r="A25" s="2" t="s">
        <v>1831</v>
      </c>
      <c r="B25" s="2" t="s">
        <v>1831</v>
      </c>
      <c r="C25" s="2" t="s">
        <v>1832</v>
      </c>
      <c r="D25" s="2" t="s">
        <v>1832</v>
      </c>
      <c r="E25" s="2" t="s">
        <v>1832</v>
      </c>
      <c r="F25" s="2" t="s">
        <v>1833</v>
      </c>
      <c r="G25" s="2" t="s">
        <v>25</v>
      </c>
      <c r="H25" s="2" t="s">
        <v>1831</v>
      </c>
      <c r="I25" s="2"/>
      <c r="J25" s="2"/>
      <c r="K25" s="3">
        <v>16.399999999999999</v>
      </c>
      <c r="L25" s="5" t="s">
        <v>29</v>
      </c>
      <c r="M25" s="4"/>
    </row>
    <row r="26" spans="1:13">
      <c r="A26" s="2" t="s">
        <v>1834</v>
      </c>
      <c r="B26" s="2" t="s">
        <v>1834</v>
      </c>
      <c r="C26" s="2" t="s">
        <v>1834</v>
      </c>
      <c r="D26" s="2" t="s">
        <v>1834</v>
      </c>
      <c r="E26" s="2"/>
      <c r="F26" s="2" t="s">
        <v>1835</v>
      </c>
      <c r="L26" s="5" t="s">
        <v>29</v>
      </c>
      <c r="M26" s="4"/>
    </row>
    <row r="27" spans="1:13">
      <c r="A27" s="2" t="s">
        <v>1836</v>
      </c>
      <c r="B27" s="2" t="s">
        <v>1836</v>
      </c>
      <c r="C27" s="2" t="s">
        <v>1837</v>
      </c>
      <c r="D27" s="2" t="s">
        <v>1825</v>
      </c>
      <c r="E27" s="2" t="s">
        <v>1837</v>
      </c>
      <c r="F27" s="2" t="s">
        <v>1838</v>
      </c>
      <c r="G27" s="2" t="s">
        <v>102</v>
      </c>
      <c r="H27" s="2" t="s">
        <v>1839</v>
      </c>
      <c r="I27" s="2" t="s">
        <v>177</v>
      </c>
      <c r="J27" s="2" t="s">
        <v>1836</v>
      </c>
      <c r="K27" s="3">
        <v>1.1000000000000001</v>
      </c>
      <c r="L27" s="5" t="s">
        <v>1823</v>
      </c>
      <c r="M27" s="4"/>
    </row>
    <row r="28" spans="1:13">
      <c r="A28" s="2" t="s">
        <v>1840</v>
      </c>
      <c r="B28" s="2" t="s">
        <v>1840</v>
      </c>
      <c r="C28" s="2" t="s">
        <v>1841</v>
      </c>
      <c r="D28" s="2" t="s">
        <v>1742</v>
      </c>
      <c r="E28" s="2" t="s">
        <v>1841</v>
      </c>
      <c r="F28" s="2" t="s">
        <v>1842</v>
      </c>
      <c r="G28" s="2" t="s">
        <v>25</v>
      </c>
      <c r="H28" s="2" t="s">
        <v>1840</v>
      </c>
      <c r="I28" s="2" t="s">
        <v>1843</v>
      </c>
      <c r="J28" s="2" t="s">
        <v>1840</v>
      </c>
      <c r="K28" s="3">
        <v>1.79</v>
      </c>
      <c r="L28" s="5" t="s">
        <v>29</v>
      </c>
      <c r="M28" s="4"/>
    </row>
    <row r="29" spans="1:13">
      <c r="A29" s="1" t="s">
        <v>1844</v>
      </c>
      <c r="B29" s="1" t="s">
        <v>1844</v>
      </c>
      <c r="C29" s="1" t="s">
        <v>1845</v>
      </c>
      <c r="D29" s="1" t="s">
        <v>1844</v>
      </c>
      <c r="E29" s="1" t="s">
        <v>1844</v>
      </c>
      <c r="F29" s="1" t="s">
        <v>1846</v>
      </c>
      <c r="G29" s="1" t="s">
        <v>25</v>
      </c>
      <c r="H29" s="1" t="s">
        <v>1844</v>
      </c>
      <c r="K29" s="1">
        <v>1.7000000000000002</v>
      </c>
      <c r="L29" s="1" t="s">
        <v>29</v>
      </c>
      <c r="M29" s="4">
        <v>42469</v>
      </c>
    </row>
    <row r="30" spans="1:13">
      <c r="A30" s="2" t="s">
        <v>1847</v>
      </c>
      <c r="B30" s="2" t="s">
        <v>1847</v>
      </c>
      <c r="C30" s="2" t="s">
        <v>1848</v>
      </c>
      <c r="D30" s="2" t="s">
        <v>532</v>
      </c>
      <c r="E30" s="2" t="s">
        <v>532</v>
      </c>
      <c r="F30" s="2" t="s">
        <v>1849</v>
      </c>
      <c r="G30" s="2" t="s">
        <v>25</v>
      </c>
      <c r="H30" s="2" t="s">
        <v>1847</v>
      </c>
      <c r="I30" s="2"/>
      <c r="J30" s="2"/>
      <c r="K30" s="3">
        <v>0.99</v>
      </c>
      <c r="L30" s="5" t="s">
        <v>29</v>
      </c>
      <c r="M30" s="4">
        <v>40132</v>
      </c>
    </row>
    <row r="31" spans="1:13">
      <c r="A31" s="2" t="s">
        <v>1850</v>
      </c>
      <c r="B31" s="2" t="s">
        <v>1850</v>
      </c>
      <c r="C31" s="2" t="s">
        <v>1848</v>
      </c>
      <c r="D31" s="2" t="s">
        <v>532</v>
      </c>
      <c r="E31" s="2" t="s">
        <v>532</v>
      </c>
      <c r="F31" s="2" t="s">
        <v>1851</v>
      </c>
      <c r="G31" s="2" t="s">
        <v>25</v>
      </c>
      <c r="H31" s="2" t="s">
        <v>1850</v>
      </c>
      <c r="I31" s="2"/>
      <c r="J31" s="2"/>
      <c r="K31" s="3">
        <v>1.79</v>
      </c>
      <c r="L31" s="5" t="s">
        <v>29</v>
      </c>
      <c r="M31" s="4">
        <v>40224</v>
      </c>
    </row>
    <row r="32" spans="1:13">
      <c r="A32" s="2" t="s">
        <v>1852</v>
      </c>
      <c r="B32" s="2" t="s">
        <v>1852</v>
      </c>
      <c r="C32" s="2" t="s">
        <v>1848</v>
      </c>
      <c r="D32" s="2" t="s">
        <v>532</v>
      </c>
      <c r="E32" s="2" t="s">
        <v>532</v>
      </c>
      <c r="F32" s="2" t="s">
        <v>1853</v>
      </c>
      <c r="G32" s="2" t="s">
        <v>25</v>
      </c>
      <c r="H32" s="2" t="s">
        <v>1852</v>
      </c>
      <c r="I32" s="2"/>
      <c r="J32" s="2"/>
      <c r="K32" s="3">
        <v>0.99</v>
      </c>
      <c r="L32" s="5" t="s">
        <v>29</v>
      </c>
      <c r="M32" s="4">
        <v>40224</v>
      </c>
    </row>
    <row r="33" spans="1:13">
      <c r="A33" s="2" t="s">
        <v>1854</v>
      </c>
      <c r="B33" s="2" t="s">
        <v>1854</v>
      </c>
      <c r="C33" s="2" t="s">
        <v>807</v>
      </c>
      <c r="D33" s="2" t="s">
        <v>1854</v>
      </c>
      <c r="E33" s="2" t="s">
        <v>807</v>
      </c>
      <c r="F33" s="2" t="s">
        <v>1855</v>
      </c>
      <c r="M33" s="4"/>
    </row>
    <row r="34" spans="1:13">
      <c r="A34" s="2" t="s">
        <v>1856</v>
      </c>
      <c r="B34" s="2" t="s">
        <v>1856</v>
      </c>
      <c r="C34" s="2" t="s">
        <v>1857</v>
      </c>
      <c r="D34" s="2" t="s">
        <v>1854</v>
      </c>
      <c r="E34" s="2" t="s">
        <v>1857</v>
      </c>
      <c r="F34" s="2" t="s">
        <v>1855</v>
      </c>
      <c r="M34" s="4"/>
    </row>
    <row r="35" spans="1:13">
      <c r="A35" s="2" t="s">
        <v>1858</v>
      </c>
      <c r="B35" s="2" t="s">
        <v>1858</v>
      </c>
      <c r="C35" s="2" t="s">
        <v>1858</v>
      </c>
      <c r="D35" s="2" t="s">
        <v>1859</v>
      </c>
      <c r="E35" s="2" t="s">
        <v>1858</v>
      </c>
      <c r="F35" s="2"/>
      <c r="M35" s="4"/>
    </row>
    <row r="36" spans="1:13">
      <c r="A36" s="2" t="s">
        <v>1860</v>
      </c>
      <c r="B36" s="2" t="s">
        <v>1860</v>
      </c>
      <c r="C36" s="2" t="s">
        <v>1861</v>
      </c>
      <c r="D36" s="2" t="s">
        <v>1861</v>
      </c>
      <c r="E36" s="2" t="s">
        <v>1861</v>
      </c>
      <c r="F36" s="2" t="s">
        <v>1862</v>
      </c>
      <c r="M36" s="4"/>
    </row>
    <row r="37" spans="1:13">
      <c r="A37" s="2" t="s">
        <v>1863</v>
      </c>
      <c r="B37" s="2" t="s">
        <v>1863</v>
      </c>
      <c r="C37" s="2" t="s">
        <v>1863</v>
      </c>
      <c r="D37" s="2" t="s">
        <v>1863</v>
      </c>
      <c r="E37" s="2"/>
      <c r="F37" s="2" t="s">
        <v>1864</v>
      </c>
      <c r="M37" s="4"/>
    </row>
    <row r="38" spans="1:13">
      <c r="A38" s="2" t="s">
        <v>1865</v>
      </c>
      <c r="B38" s="2" t="s">
        <v>1865</v>
      </c>
      <c r="C38" s="2" t="s">
        <v>1865</v>
      </c>
      <c r="D38" s="2" t="s">
        <v>1865</v>
      </c>
      <c r="E38" s="2"/>
      <c r="F38" s="2" t="s">
        <v>1866</v>
      </c>
      <c r="M38" s="4"/>
    </row>
    <row r="39" spans="1:13">
      <c r="A39" s="2" t="s">
        <v>1867</v>
      </c>
      <c r="B39" s="2" t="s">
        <v>1867</v>
      </c>
      <c r="C39" s="2" t="s">
        <v>1868</v>
      </c>
      <c r="D39" s="2" t="s">
        <v>1803</v>
      </c>
      <c r="E39" s="2" t="s">
        <v>1867</v>
      </c>
      <c r="F39" s="2" t="s">
        <v>1869</v>
      </c>
      <c r="G39" s="2" t="s">
        <v>481</v>
      </c>
      <c r="H39" s="2" t="s">
        <v>1867</v>
      </c>
      <c r="I39" s="9" t="s">
        <v>1870</v>
      </c>
      <c r="J39" s="2"/>
      <c r="K39" s="3">
        <v>0.55000000000000004</v>
      </c>
      <c r="L39" s="5" t="s">
        <v>29</v>
      </c>
      <c r="M39" s="4">
        <v>42884</v>
      </c>
    </row>
    <row r="40" spans="1:13">
      <c r="A40" s="2" t="s">
        <v>1871</v>
      </c>
      <c r="B40" s="2" t="s">
        <v>1871</v>
      </c>
      <c r="C40" s="2" t="s">
        <v>1741</v>
      </c>
      <c r="D40" s="2" t="s">
        <v>1742</v>
      </c>
      <c r="E40" s="2"/>
      <c r="F40" s="2" t="s">
        <v>1872</v>
      </c>
      <c r="M40" s="4"/>
    </row>
    <row r="41" spans="1:13">
      <c r="A41" s="2" t="s">
        <v>1873</v>
      </c>
      <c r="B41" s="2" t="s">
        <v>1873</v>
      </c>
      <c r="C41" s="2" t="s">
        <v>1741</v>
      </c>
      <c r="D41" s="2" t="s">
        <v>1742</v>
      </c>
      <c r="E41" s="2"/>
      <c r="F41" s="2" t="s">
        <v>1874</v>
      </c>
      <c r="M41" s="4"/>
    </row>
    <row r="42" spans="1:13">
      <c r="A42" s="2" t="s">
        <v>1875</v>
      </c>
      <c r="B42" s="2" t="s">
        <v>1875</v>
      </c>
      <c r="C42" s="2" t="s">
        <v>1876</v>
      </c>
      <c r="D42" s="2" t="s">
        <v>1742</v>
      </c>
      <c r="E42" s="2"/>
      <c r="F42" s="2" t="s">
        <v>1877</v>
      </c>
      <c r="G42" s="2" t="s">
        <v>25</v>
      </c>
      <c r="H42" s="2" t="s">
        <v>1875</v>
      </c>
      <c r="I42" s="2" t="s">
        <v>1744</v>
      </c>
      <c r="J42" s="2" t="s">
        <v>1878</v>
      </c>
      <c r="K42" s="3">
        <v>4.3899999999999997</v>
      </c>
      <c r="L42" s="5" t="s">
        <v>29</v>
      </c>
      <c r="M42" s="4">
        <v>40134</v>
      </c>
    </row>
    <row r="43" spans="1:13">
      <c r="A43" s="2" t="s">
        <v>1879</v>
      </c>
      <c r="B43" s="2" t="s">
        <v>1879</v>
      </c>
      <c r="C43" s="2" t="s">
        <v>1880</v>
      </c>
      <c r="D43" s="2" t="s">
        <v>1879</v>
      </c>
      <c r="E43" s="2" t="s">
        <v>1879</v>
      </c>
      <c r="F43" s="2" t="s">
        <v>1881</v>
      </c>
      <c r="G43" s="2" t="s">
        <v>25</v>
      </c>
      <c r="H43" s="2" t="s">
        <v>1879</v>
      </c>
      <c r="I43" s="2" t="s">
        <v>1882</v>
      </c>
      <c r="J43" s="2" t="s">
        <v>1879</v>
      </c>
      <c r="K43" s="3">
        <v>1.26</v>
      </c>
      <c r="L43" s="5" t="s">
        <v>29</v>
      </c>
      <c r="M43" s="4">
        <v>42930</v>
      </c>
    </row>
    <row r="44" spans="1:13">
      <c r="A44" s="1" t="s">
        <v>1883</v>
      </c>
      <c r="B44" s="1" t="s">
        <v>1883</v>
      </c>
      <c r="C44" s="1" t="s">
        <v>1884</v>
      </c>
      <c r="D44" s="1" t="s">
        <v>1885</v>
      </c>
      <c r="F44" s="2" t="s">
        <v>1886</v>
      </c>
      <c r="G44" s="1" t="s">
        <v>25</v>
      </c>
      <c r="H44" s="1" t="s">
        <v>1883</v>
      </c>
      <c r="I44" s="1" t="s">
        <v>1882</v>
      </c>
      <c r="J44" s="1" t="s">
        <v>1883</v>
      </c>
      <c r="K44" s="1">
        <v>1.0900000000000001</v>
      </c>
      <c r="L44" s="1" t="s">
        <v>29</v>
      </c>
      <c r="M44" s="4">
        <v>40489</v>
      </c>
    </row>
  </sheetData>
  <sheetProtection selectLockedCells="1" selectUnlockedCells="1"/>
  <hyperlinks>
    <hyperlink ref="I39" r:id="rId1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"/>
  <sheetViews>
    <sheetView zoomScale="90" zoomScaleNormal="90" workbookViewId="0">
      <pane xSplit="1" ySplit="1" topLeftCell="B144" activePane="bottomRight" state="frozen"/>
      <selection pane="topRight" activeCell="B1" sqref="B1"/>
      <selection pane="bottomLeft" activeCell="A144" sqref="A144"/>
      <selection pane="bottomRight" activeCell="A170" sqref="A170"/>
    </sheetView>
  </sheetViews>
  <sheetFormatPr defaultColWidth="11.5703125" defaultRowHeight="11.25"/>
  <cols>
    <col min="1" max="1" width="16.28515625" style="1" customWidth="1"/>
    <col min="2" max="2" width="11.5703125" style="1"/>
    <col min="3" max="3" width="11.5703125" style="2"/>
    <col min="4" max="5" width="11.5703125" style="1"/>
    <col min="6" max="6" width="36.85546875" style="1" customWidth="1"/>
    <col min="7" max="7" width="11.5703125" style="1"/>
    <col min="8" max="8" width="11.5703125" style="2"/>
    <col min="9" max="9" width="11.5703125" style="1"/>
    <col min="10" max="10" width="13.28515625" style="1" customWidth="1"/>
    <col min="11" max="11" width="8.85546875" style="3" customWidth="1"/>
    <col min="12" max="12" width="8.85546875" style="1" customWidth="1"/>
    <col min="13" max="13" width="10.7109375" style="4" customWidth="1"/>
    <col min="14" max="16384" width="11.5703125" style="1"/>
  </cols>
  <sheetData>
    <row r="1" spans="1:13">
      <c r="A1" s="2" t="s">
        <v>1</v>
      </c>
      <c r="B1" s="1" t="s">
        <v>2</v>
      </c>
      <c r="C1" s="2" t="s">
        <v>5</v>
      </c>
      <c r="D1" s="2" t="s">
        <v>435</v>
      </c>
      <c r="E1" s="2" t="s">
        <v>1887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3" t="s">
        <v>14</v>
      </c>
      <c r="L1" s="2" t="s">
        <v>15</v>
      </c>
      <c r="M1" s="4" t="s">
        <v>16</v>
      </c>
    </row>
    <row r="2" spans="1:13">
      <c r="A2" s="1" t="s">
        <v>1888</v>
      </c>
      <c r="B2" s="1" t="s">
        <v>1889</v>
      </c>
      <c r="C2" s="2" t="s">
        <v>1890</v>
      </c>
      <c r="D2" s="1" t="s">
        <v>1889</v>
      </c>
      <c r="F2" s="1" t="s">
        <v>1891</v>
      </c>
      <c r="G2" s="1" t="s">
        <v>1892</v>
      </c>
      <c r="H2" s="2" t="s">
        <v>1893</v>
      </c>
      <c r="I2" s="1" t="s">
        <v>1894</v>
      </c>
      <c r="J2" s="1" t="s">
        <v>1888</v>
      </c>
      <c r="K2" s="3">
        <v>87.65</v>
      </c>
      <c r="L2" s="1" t="s">
        <v>29</v>
      </c>
      <c r="M2" s="4">
        <v>42664</v>
      </c>
    </row>
    <row r="3" spans="1:13">
      <c r="A3" s="1" t="s">
        <v>1895</v>
      </c>
      <c r="B3" s="1" t="s">
        <v>1889</v>
      </c>
      <c r="C3" s="2" t="s">
        <v>1896</v>
      </c>
      <c r="D3" s="1" t="s">
        <v>1889</v>
      </c>
      <c r="F3" s="1" t="s">
        <v>1891</v>
      </c>
      <c r="G3" s="1" t="s">
        <v>1892</v>
      </c>
      <c r="H3" s="2" t="s">
        <v>1897</v>
      </c>
      <c r="I3" s="1" t="s">
        <v>1894</v>
      </c>
      <c r="J3" s="1" t="s">
        <v>1895</v>
      </c>
      <c r="K3" s="3">
        <v>70.27</v>
      </c>
      <c r="L3" s="1" t="s">
        <v>29</v>
      </c>
      <c r="M3" s="4">
        <v>42681</v>
      </c>
    </row>
    <row r="4" spans="1:13">
      <c r="A4" s="2" t="s">
        <v>1898</v>
      </c>
      <c r="B4" s="1" t="s">
        <v>1899</v>
      </c>
      <c r="C4" s="2" t="s">
        <v>1900</v>
      </c>
      <c r="D4" s="1" t="s">
        <v>1899</v>
      </c>
      <c r="F4" s="2"/>
      <c r="G4" s="1" t="s">
        <v>25</v>
      </c>
      <c r="H4" s="2" t="s">
        <v>1898</v>
      </c>
      <c r="I4" s="1" t="s">
        <v>1901</v>
      </c>
      <c r="J4" s="2" t="s">
        <v>1898</v>
      </c>
      <c r="K4" s="3">
        <v>2.4500000000000002</v>
      </c>
      <c r="L4" s="2" t="s">
        <v>29</v>
      </c>
      <c r="M4" s="4">
        <v>41183</v>
      </c>
    </row>
    <row r="5" spans="1:13">
      <c r="A5" s="2" t="s">
        <v>1902</v>
      </c>
      <c r="B5" s="1" t="s">
        <v>1903</v>
      </c>
      <c r="C5" s="2" t="s">
        <v>1904</v>
      </c>
      <c r="D5" s="1" t="s">
        <v>1903</v>
      </c>
      <c r="F5" s="2" t="s">
        <v>1905</v>
      </c>
      <c r="G5" s="1" t="s">
        <v>25</v>
      </c>
      <c r="H5" s="2" t="s">
        <v>1906</v>
      </c>
      <c r="I5" s="1" t="s">
        <v>1519</v>
      </c>
      <c r="J5" s="1" t="s">
        <v>1906</v>
      </c>
      <c r="K5" s="3">
        <v>0.55080000000000007</v>
      </c>
      <c r="L5" s="2" t="s">
        <v>29</v>
      </c>
      <c r="M5" s="4">
        <v>42600</v>
      </c>
    </row>
    <row r="6" spans="1:13">
      <c r="A6" s="2" t="s">
        <v>1907</v>
      </c>
      <c r="B6" s="1" t="s">
        <v>1903</v>
      </c>
      <c r="C6" s="2" t="s">
        <v>1907</v>
      </c>
      <c r="D6" s="1" t="s">
        <v>1903</v>
      </c>
      <c r="F6" s="2" t="s">
        <v>1908</v>
      </c>
      <c r="G6" s="1" t="s">
        <v>25</v>
      </c>
      <c r="H6" s="2" t="s">
        <v>1909</v>
      </c>
      <c r="K6" s="3">
        <v>0.45100000000000001</v>
      </c>
      <c r="L6" s="13" t="s">
        <v>29</v>
      </c>
      <c r="M6" s="4">
        <v>41771</v>
      </c>
    </row>
    <row r="7" spans="1:13">
      <c r="A7" s="2" t="s">
        <v>1910</v>
      </c>
      <c r="B7" s="1" t="s">
        <v>1903</v>
      </c>
      <c r="C7" s="2" t="s">
        <v>1911</v>
      </c>
      <c r="D7" s="1" t="s">
        <v>1903</v>
      </c>
      <c r="F7" s="2" t="s">
        <v>1912</v>
      </c>
      <c r="G7" s="1" t="s">
        <v>25</v>
      </c>
      <c r="H7" s="2" t="s">
        <v>1913</v>
      </c>
      <c r="K7" s="3">
        <v>0.5252</v>
      </c>
      <c r="L7" s="13" t="s">
        <v>29</v>
      </c>
      <c r="M7" s="4">
        <v>42600</v>
      </c>
    </row>
    <row r="8" spans="1:13">
      <c r="A8" s="1" t="s">
        <v>1914</v>
      </c>
      <c r="B8" s="1" t="s">
        <v>1903</v>
      </c>
      <c r="C8" s="2" t="s">
        <v>1904</v>
      </c>
      <c r="D8" s="1" t="s">
        <v>1903</v>
      </c>
      <c r="F8" s="1" t="s">
        <v>1915</v>
      </c>
      <c r="G8" s="1" t="s">
        <v>25</v>
      </c>
      <c r="H8" s="2" t="s">
        <v>1916</v>
      </c>
      <c r="I8" s="1" t="s">
        <v>1519</v>
      </c>
      <c r="J8" s="1" t="s">
        <v>1916</v>
      </c>
      <c r="K8" s="3">
        <v>0.60000000000000009</v>
      </c>
      <c r="L8" s="1" t="s">
        <v>29</v>
      </c>
      <c r="M8" s="4">
        <v>43007</v>
      </c>
    </row>
    <row r="9" spans="1:13">
      <c r="A9" s="2" t="s">
        <v>1917</v>
      </c>
      <c r="B9" s="1" t="s">
        <v>1903</v>
      </c>
      <c r="C9" s="2" t="s">
        <v>1918</v>
      </c>
      <c r="D9" s="1" t="s">
        <v>1903</v>
      </c>
      <c r="F9" s="2" t="s">
        <v>1919</v>
      </c>
      <c r="G9" s="1" t="s">
        <v>25</v>
      </c>
      <c r="H9" s="2" t="s">
        <v>1920</v>
      </c>
      <c r="K9" s="3">
        <v>0.44</v>
      </c>
      <c r="L9" s="13" t="s">
        <v>29</v>
      </c>
      <c r="M9" s="4">
        <v>42328</v>
      </c>
    </row>
    <row r="10" spans="1:13">
      <c r="A10" s="2" t="s">
        <v>1921</v>
      </c>
      <c r="B10" s="1" t="s">
        <v>1903</v>
      </c>
      <c r="C10" s="2" t="s">
        <v>1922</v>
      </c>
      <c r="D10" s="1" t="s">
        <v>1903</v>
      </c>
      <c r="F10" s="2" t="s">
        <v>1923</v>
      </c>
      <c r="G10" s="1" t="s">
        <v>25</v>
      </c>
      <c r="H10" s="2" t="s">
        <v>1924</v>
      </c>
      <c r="K10" s="3">
        <v>0.49</v>
      </c>
      <c r="L10" s="13" t="s">
        <v>29</v>
      </c>
      <c r="M10" s="4">
        <v>41049</v>
      </c>
    </row>
    <row r="11" spans="1:13">
      <c r="A11" s="2" t="s">
        <v>1925</v>
      </c>
      <c r="B11" s="1" t="s">
        <v>1903</v>
      </c>
      <c r="C11" s="2" t="s">
        <v>1926</v>
      </c>
      <c r="D11" s="1" t="s">
        <v>1903</v>
      </c>
      <c r="F11" s="2" t="s">
        <v>1927</v>
      </c>
      <c r="G11" s="1" t="s">
        <v>25</v>
      </c>
      <c r="H11" s="2" t="s">
        <v>1928</v>
      </c>
      <c r="K11" s="3">
        <v>0.52</v>
      </c>
      <c r="L11" s="13" t="s">
        <v>29</v>
      </c>
      <c r="M11" s="4">
        <v>42606</v>
      </c>
    </row>
    <row r="12" spans="1:13">
      <c r="A12" s="2" t="s">
        <v>1929</v>
      </c>
      <c r="B12" s="1" t="s">
        <v>1930</v>
      </c>
      <c r="C12" s="2" t="s">
        <v>1931</v>
      </c>
      <c r="D12" s="1" t="s">
        <v>1930</v>
      </c>
      <c r="F12" s="2" t="s">
        <v>1932</v>
      </c>
      <c r="G12" s="1" t="s">
        <v>25</v>
      </c>
      <c r="H12" s="2" t="s">
        <v>1933</v>
      </c>
      <c r="K12" s="3">
        <v>0.56700000000000006</v>
      </c>
      <c r="L12" s="13" t="s">
        <v>29</v>
      </c>
      <c r="M12" s="4">
        <v>41171</v>
      </c>
    </row>
    <row r="13" spans="1:13">
      <c r="A13" s="2" t="s">
        <v>1934</v>
      </c>
      <c r="B13" s="1" t="s">
        <v>1903</v>
      </c>
      <c r="C13" s="2" t="s">
        <v>1935</v>
      </c>
      <c r="D13" s="1" t="s">
        <v>1903</v>
      </c>
      <c r="F13" s="2" t="s">
        <v>1936</v>
      </c>
      <c r="G13" s="1" t="s">
        <v>25</v>
      </c>
      <c r="H13" s="2" t="s">
        <v>1937</v>
      </c>
      <c r="K13" s="3">
        <v>0.5</v>
      </c>
      <c r="L13" s="13" t="s">
        <v>29</v>
      </c>
      <c r="M13" s="4">
        <v>42750</v>
      </c>
    </row>
    <row r="14" spans="1:13">
      <c r="A14" s="2" t="s">
        <v>1938</v>
      </c>
      <c r="B14" s="1" t="s">
        <v>1930</v>
      </c>
      <c r="C14" s="2" t="s">
        <v>1939</v>
      </c>
      <c r="D14" s="1" t="s">
        <v>1930</v>
      </c>
      <c r="F14" s="2" t="s">
        <v>1940</v>
      </c>
      <c r="G14" s="1" t="s">
        <v>25</v>
      </c>
      <c r="H14" s="2" t="s">
        <v>1941</v>
      </c>
      <c r="K14" s="3">
        <v>0.63</v>
      </c>
      <c r="L14" s="13" t="s">
        <v>29</v>
      </c>
      <c r="M14" s="4">
        <v>41608</v>
      </c>
    </row>
    <row r="15" spans="1:13">
      <c r="A15" s="2" t="s">
        <v>1942</v>
      </c>
      <c r="B15" s="1" t="s">
        <v>1930</v>
      </c>
      <c r="C15" s="2" t="s">
        <v>1943</v>
      </c>
      <c r="D15" s="1" t="s">
        <v>1930</v>
      </c>
      <c r="F15" s="2" t="s">
        <v>1944</v>
      </c>
      <c r="G15" s="1" t="s">
        <v>25</v>
      </c>
      <c r="H15" s="2" t="s">
        <v>1945</v>
      </c>
      <c r="K15" s="3">
        <v>0.57999999999999996</v>
      </c>
      <c r="L15" s="2" t="s">
        <v>29</v>
      </c>
      <c r="M15" s="4">
        <v>42750</v>
      </c>
    </row>
    <row r="16" spans="1:13">
      <c r="A16" s="2" t="s">
        <v>1946</v>
      </c>
      <c r="B16" s="1" t="s">
        <v>1930</v>
      </c>
      <c r="C16" s="2" t="s">
        <v>1947</v>
      </c>
      <c r="D16" s="1" t="s">
        <v>1930</v>
      </c>
      <c r="F16" s="2" t="s">
        <v>1948</v>
      </c>
      <c r="G16" s="1" t="s">
        <v>25</v>
      </c>
      <c r="H16" s="2" t="s">
        <v>1949</v>
      </c>
      <c r="I16" s="1" t="s">
        <v>1569</v>
      </c>
      <c r="J16" s="2" t="s">
        <v>1949</v>
      </c>
      <c r="K16" s="3">
        <v>0.79800000000000004</v>
      </c>
      <c r="L16" s="2" t="s">
        <v>29</v>
      </c>
      <c r="M16" s="4">
        <v>42606</v>
      </c>
    </row>
    <row r="17" spans="1:13">
      <c r="A17" s="2" t="s">
        <v>1950</v>
      </c>
      <c r="B17" s="1" t="s">
        <v>1903</v>
      </c>
      <c r="C17" s="2" t="s">
        <v>1951</v>
      </c>
      <c r="D17" s="1" t="s">
        <v>1903</v>
      </c>
      <c r="F17" s="2" t="s">
        <v>1952</v>
      </c>
      <c r="G17" s="1" t="s">
        <v>102</v>
      </c>
      <c r="H17" s="2" t="s">
        <v>1953</v>
      </c>
      <c r="I17" s="1" t="s">
        <v>1519</v>
      </c>
      <c r="J17" s="1" t="s">
        <v>1954</v>
      </c>
      <c r="K17" s="3">
        <v>3.23</v>
      </c>
      <c r="L17" s="2" t="s">
        <v>29</v>
      </c>
      <c r="M17" s="4">
        <v>42606</v>
      </c>
    </row>
    <row r="18" spans="1:13">
      <c r="A18" s="2" t="s">
        <v>1955</v>
      </c>
      <c r="B18" s="1" t="s">
        <v>1956</v>
      </c>
      <c r="C18" s="2" t="s">
        <v>1957</v>
      </c>
      <c r="D18" s="1" t="s">
        <v>1956</v>
      </c>
      <c r="F18" s="2" t="s">
        <v>1958</v>
      </c>
      <c r="G18" s="1" t="s">
        <v>25</v>
      </c>
      <c r="H18" s="2" t="s">
        <v>1959</v>
      </c>
      <c r="K18" s="3">
        <v>0.63</v>
      </c>
      <c r="L18" s="13" t="s">
        <v>29</v>
      </c>
      <c r="M18" s="4">
        <v>41559</v>
      </c>
    </row>
    <row r="19" spans="1:13">
      <c r="A19" s="2" t="s">
        <v>1960</v>
      </c>
      <c r="B19" s="1" t="s">
        <v>1956</v>
      </c>
      <c r="C19" s="2" t="s">
        <v>1961</v>
      </c>
      <c r="D19" s="1" t="s">
        <v>1956</v>
      </c>
      <c r="F19" s="14" t="s">
        <v>1962</v>
      </c>
      <c r="G19" s="1" t="s">
        <v>25</v>
      </c>
      <c r="H19" s="2" t="s">
        <v>1963</v>
      </c>
      <c r="I19" s="1" t="s">
        <v>1519</v>
      </c>
      <c r="J19" s="2" t="s">
        <v>1963</v>
      </c>
      <c r="K19" s="3">
        <v>1.1000000000000001</v>
      </c>
      <c r="L19" s="2" t="s">
        <v>29</v>
      </c>
      <c r="M19" s="4">
        <v>42750</v>
      </c>
    </row>
    <row r="20" spans="1:13">
      <c r="A20" s="2" t="s">
        <v>1964</v>
      </c>
      <c r="B20" s="1" t="s">
        <v>1930</v>
      </c>
      <c r="C20" s="2" t="s">
        <v>1964</v>
      </c>
      <c r="D20" s="1" t="s">
        <v>1930</v>
      </c>
      <c r="F20" s="2" t="s">
        <v>1965</v>
      </c>
      <c r="G20" s="1" t="s">
        <v>25</v>
      </c>
      <c r="H20" s="2" t="s">
        <v>1966</v>
      </c>
      <c r="I20" s="1" t="s">
        <v>1519</v>
      </c>
      <c r="J20" s="1" t="s">
        <v>1966</v>
      </c>
      <c r="K20" s="3">
        <v>1.48</v>
      </c>
      <c r="L20" s="13" t="s">
        <v>29</v>
      </c>
      <c r="M20" s="4">
        <v>42606</v>
      </c>
    </row>
    <row r="21" spans="1:13">
      <c r="A21" s="2" t="s">
        <v>1967</v>
      </c>
      <c r="B21" s="1" t="s">
        <v>1903</v>
      </c>
      <c r="C21" s="2" t="s">
        <v>1935</v>
      </c>
      <c r="D21" s="1" t="s">
        <v>1903</v>
      </c>
      <c r="F21" s="2" t="s">
        <v>1968</v>
      </c>
      <c r="G21" s="1" t="s">
        <v>25</v>
      </c>
      <c r="H21" s="2" t="s">
        <v>1969</v>
      </c>
      <c r="I21" s="1" t="s">
        <v>1519</v>
      </c>
      <c r="J21" s="2" t="s">
        <v>1969</v>
      </c>
      <c r="K21" s="3">
        <v>0.45</v>
      </c>
      <c r="L21" s="13" t="s">
        <v>29</v>
      </c>
      <c r="M21" s="4">
        <v>42838</v>
      </c>
    </row>
    <row r="22" spans="1:13">
      <c r="A22" s="2" t="s">
        <v>1970</v>
      </c>
      <c r="B22" s="1" t="s">
        <v>1971</v>
      </c>
      <c r="C22" s="2" t="s">
        <v>1972</v>
      </c>
      <c r="D22" s="1" t="s">
        <v>1971</v>
      </c>
      <c r="F22" s="2" t="s">
        <v>1973</v>
      </c>
      <c r="G22" s="1" t="s">
        <v>25</v>
      </c>
      <c r="H22" s="2" t="s">
        <v>1970</v>
      </c>
      <c r="I22" s="1" t="s">
        <v>1519</v>
      </c>
      <c r="J22" s="1" t="s">
        <v>1974</v>
      </c>
      <c r="K22" s="3">
        <v>0.8</v>
      </c>
      <c r="L22" s="2" t="s">
        <v>29</v>
      </c>
      <c r="M22" s="4">
        <v>42750</v>
      </c>
    </row>
    <row r="23" spans="1:13">
      <c r="A23" s="2" t="s">
        <v>1975</v>
      </c>
      <c r="B23" s="1" t="s">
        <v>1956</v>
      </c>
      <c r="C23" s="2" t="s">
        <v>1961</v>
      </c>
      <c r="D23" s="1" t="s">
        <v>1956</v>
      </c>
      <c r="F23" s="14" t="s">
        <v>1976</v>
      </c>
      <c r="G23" s="1" t="s">
        <v>25</v>
      </c>
      <c r="H23" s="2" t="s">
        <v>1977</v>
      </c>
      <c r="J23" s="2"/>
      <c r="K23" s="3">
        <v>0.93940000000000001</v>
      </c>
      <c r="L23" s="2" t="s">
        <v>29</v>
      </c>
      <c r="M23" s="4">
        <v>42600</v>
      </c>
    </row>
    <row r="24" spans="1:13">
      <c r="A24" s="1" t="s">
        <v>1978</v>
      </c>
      <c r="B24" s="1" t="s">
        <v>1903</v>
      </c>
      <c r="C24" s="2" t="s">
        <v>1904</v>
      </c>
      <c r="D24" s="1" t="s">
        <v>1903</v>
      </c>
      <c r="F24" s="1" t="s">
        <v>1915</v>
      </c>
      <c r="G24" s="1" t="s">
        <v>25</v>
      </c>
      <c r="H24" s="2" t="s">
        <v>1916</v>
      </c>
      <c r="I24" s="1" t="s">
        <v>1519</v>
      </c>
      <c r="J24" s="1" t="s">
        <v>1916</v>
      </c>
      <c r="K24" s="3">
        <v>0.42</v>
      </c>
      <c r="L24" s="1" t="s">
        <v>29</v>
      </c>
      <c r="M24" s="4">
        <v>42138</v>
      </c>
    </row>
    <row r="25" spans="1:13">
      <c r="A25" s="2" t="s">
        <v>1979</v>
      </c>
      <c r="B25" s="1" t="s">
        <v>1971</v>
      </c>
      <c r="C25" s="2" t="s">
        <v>1980</v>
      </c>
      <c r="D25" s="1" t="s">
        <v>1971</v>
      </c>
      <c r="F25" s="2" t="s">
        <v>1981</v>
      </c>
      <c r="G25" s="1" t="s">
        <v>25</v>
      </c>
      <c r="H25" s="2" t="s">
        <v>1982</v>
      </c>
      <c r="I25" s="1" t="s">
        <v>1983</v>
      </c>
      <c r="J25" s="2" t="s">
        <v>1979</v>
      </c>
      <c r="K25" s="3">
        <v>0.73699999999999999</v>
      </c>
      <c r="L25" s="2" t="s">
        <v>29</v>
      </c>
      <c r="M25" s="4">
        <v>41695</v>
      </c>
    </row>
    <row r="26" spans="1:13">
      <c r="A26" s="2" t="s">
        <v>1984</v>
      </c>
      <c r="B26" s="1" t="s">
        <v>1971</v>
      </c>
      <c r="C26" s="2" t="s">
        <v>1972</v>
      </c>
      <c r="D26" s="1" t="s">
        <v>1971</v>
      </c>
      <c r="F26" s="2" t="s">
        <v>1985</v>
      </c>
      <c r="G26" s="1" t="s">
        <v>25</v>
      </c>
      <c r="H26" s="2" t="s">
        <v>1984</v>
      </c>
      <c r="I26" s="1" t="s">
        <v>1983</v>
      </c>
      <c r="J26" s="2" t="s">
        <v>1986</v>
      </c>
      <c r="K26" s="3">
        <v>1.1000000000000001</v>
      </c>
      <c r="L26" s="2" t="s">
        <v>29</v>
      </c>
      <c r="M26" s="4">
        <v>42750</v>
      </c>
    </row>
    <row r="27" spans="1:13">
      <c r="A27" s="2" t="s">
        <v>1987</v>
      </c>
      <c r="B27" s="1" t="s">
        <v>1988</v>
      </c>
      <c r="C27" s="2" t="s">
        <v>1989</v>
      </c>
      <c r="D27" s="1" t="s">
        <v>1988</v>
      </c>
      <c r="E27" s="1" t="s">
        <v>1990</v>
      </c>
      <c r="F27" s="2" t="s">
        <v>1991</v>
      </c>
      <c r="G27" s="1" t="s">
        <v>25</v>
      </c>
      <c r="H27" s="2" t="s">
        <v>1987</v>
      </c>
      <c r="I27" s="1" t="s">
        <v>1519</v>
      </c>
      <c r="J27" s="1" t="s">
        <v>1987</v>
      </c>
      <c r="K27" s="3">
        <v>2.52</v>
      </c>
      <c r="L27" s="13" t="s">
        <v>29</v>
      </c>
      <c r="M27" s="4">
        <v>42093</v>
      </c>
    </row>
    <row r="28" spans="1:13">
      <c r="A28" s="2" t="s">
        <v>1992</v>
      </c>
      <c r="B28" s="1" t="s">
        <v>1993</v>
      </c>
      <c r="C28" s="2" t="s">
        <v>1935</v>
      </c>
      <c r="D28" s="1" t="s">
        <v>1993</v>
      </c>
      <c r="F28" s="2" t="s">
        <v>1994</v>
      </c>
      <c r="G28" s="1" t="s">
        <v>25</v>
      </c>
      <c r="H28" s="2" t="s">
        <v>1992</v>
      </c>
      <c r="I28" s="1" t="s">
        <v>1983</v>
      </c>
      <c r="J28" s="2" t="s">
        <v>1992</v>
      </c>
      <c r="K28" s="3">
        <v>0.66200000000000003</v>
      </c>
      <c r="L28" s="13" t="s">
        <v>29</v>
      </c>
      <c r="M28" s="4">
        <v>41049</v>
      </c>
    </row>
    <row r="29" spans="1:13">
      <c r="A29" s="2" t="s">
        <v>1995</v>
      </c>
      <c r="B29" s="1" t="s">
        <v>1956</v>
      </c>
      <c r="C29" s="2" t="s">
        <v>1957</v>
      </c>
      <c r="D29" s="1" t="s">
        <v>1956</v>
      </c>
      <c r="F29" s="2" t="s">
        <v>1996</v>
      </c>
      <c r="G29" s="1" t="s">
        <v>25</v>
      </c>
      <c r="H29" s="2" t="s">
        <v>1997</v>
      </c>
      <c r="I29" s="1" t="s">
        <v>1983</v>
      </c>
      <c r="J29" s="2" t="s">
        <v>1997</v>
      </c>
      <c r="K29" s="3">
        <v>2.1</v>
      </c>
      <c r="L29" s="2" t="s">
        <v>29</v>
      </c>
      <c r="M29" s="4">
        <v>43007</v>
      </c>
    </row>
    <row r="30" spans="1:13">
      <c r="A30" s="2" t="s">
        <v>1998</v>
      </c>
      <c r="B30" s="1" t="s">
        <v>1899</v>
      </c>
      <c r="C30" s="2" t="s">
        <v>1999</v>
      </c>
      <c r="D30" s="1" t="s">
        <v>1899</v>
      </c>
      <c r="F30" s="2" t="s">
        <v>2000</v>
      </c>
      <c r="G30" s="1" t="s">
        <v>25</v>
      </c>
      <c r="H30" s="2" t="s">
        <v>1998</v>
      </c>
      <c r="K30" s="3">
        <v>0.43</v>
      </c>
      <c r="L30" s="13" t="s">
        <v>29</v>
      </c>
      <c r="M30" s="4">
        <v>41049</v>
      </c>
    </row>
    <row r="31" spans="1:13">
      <c r="A31" s="2" t="s">
        <v>2001</v>
      </c>
      <c r="B31" s="1" t="s">
        <v>1899</v>
      </c>
      <c r="C31" s="2" t="s">
        <v>1999</v>
      </c>
      <c r="D31" s="1" t="s">
        <v>1899</v>
      </c>
      <c r="F31" s="2" t="s">
        <v>2002</v>
      </c>
      <c r="G31" s="1" t="s">
        <v>25</v>
      </c>
      <c r="H31" s="2" t="s">
        <v>2001</v>
      </c>
      <c r="K31" s="3">
        <v>0.49099999999999999</v>
      </c>
      <c r="L31" s="13" t="s">
        <v>29</v>
      </c>
      <c r="M31" s="4">
        <v>40937</v>
      </c>
    </row>
    <row r="32" spans="1:13">
      <c r="A32" s="2" t="s">
        <v>2003</v>
      </c>
      <c r="B32" s="1" t="s">
        <v>1899</v>
      </c>
      <c r="C32" s="2" t="s">
        <v>1999</v>
      </c>
      <c r="D32" s="1" t="s">
        <v>1899</v>
      </c>
      <c r="F32" s="2" t="s">
        <v>2004</v>
      </c>
      <c r="G32" s="1" t="s">
        <v>25</v>
      </c>
      <c r="H32" s="2" t="s">
        <v>2003</v>
      </c>
      <c r="K32" s="3">
        <v>0.39700000000000002</v>
      </c>
      <c r="L32" s="13" t="s">
        <v>29</v>
      </c>
      <c r="M32" s="4">
        <v>41171</v>
      </c>
    </row>
    <row r="33" spans="1:13">
      <c r="A33" s="2" t="s">
        <v>2005</v>
      </c>
      <c r="B33" s="1" t="s">
        <v>2006</v>
      </c>
      <c r="C33" s="2" t="s">
        <v>2007</v>
      </c>
      <c r="D33" s="1" t="s">
        <v>2006</v>
      </c>
      <c r="F33" s="2" t="s">
        <v>2008</v>
      </c>
      <c r="G33" s="1" t="s">
        <v>25</v>
      </c>
      <c r="H33" s="2" t="s">
        <v>2005</v>
      </c>
      <c r="K33" s="3">
        <v>0.93500000000000005</v>
      </c>
      <c r="L33" s="13" t="s">
        <v>29</v>
      </c>
      <c r="M33" s="4">
        <v>41237</v>
      </c>
    </row>
    <row r="34" spans="1:13">
      <c r="A34" s="2" t="s">
        <v>2009</v>
      </c>
      <c r="B34" s="1" t="s">
        <v>2010</v>
      </c>
      <c r="C34" s="2" t="s">
        <v>2011</v>
      </c>
      <c r="D34" s="1" t="s">
        <v>2010</v>
      </c>
      <c r="F34" s="2" t="s">
        <v>2012</v>
      </c>
      <c r="G34" s="1" t="s">
        <v>25</v>
      </c>
      <c r="H34" s="2" t="s">
        <v>2009</v>
      </c>
      <c r="K34" s="3">
        <v>0.92400000000000004</v>
      </c>
      <c r="L34" s="13" t="s">
        <v>29</v>
      </c>
      <c r="M34" s="4">
        <v>41054</v>
      </c>
    </row>
    <row r="35" spans="1:13">
      <c r="A35" s="2" t="s">
        <v>2013</v>
      </c>
      <c r="B35" s="1" t="s">
        <v>1899</v>
      </c>
      <c r="C35" s="2" t="s">
        <v>2014</v>
      </c>
      <c r="D35" s="1" t="s">
        <v>1899</v>
      </c>
      <c r="F35" s="2" t="s">
        <v>2015</v>
      </c>
      <c r="G35" s="1" t="s">
        <v>25</v>
      </c>
      <c r="H35" s="2" t="s">
        <v>2013</v>
      </c>
      <c r="K35" s="3">
        <v>0.60000000000000009</v>
      </c>
      <c r="L35" s="13" t="s">
        <v>29</v>
      </c>
      <c r="M35" s="4">
        <v>42884</v>
      </c>
    </row>
    <row r="36" spans="1:13">
      <c r="A36" s="2" t="s">
        <v>2016</v>
      </c>
      <c r="B36" s="1" t="s">
        <v>2017</v>
      </c>
      <c r="C36" s="2" t="s">
        <v>2018</v>
      </c>
      <c r="D36" s="1" t="s">
        <v>2017</v>
      </c>
      <c r="F36" s="2" t="s">
        <v>2019</v>
      </c>
      <c r="G36" s="1" t="s">
        <v>25</v>
      </c>
      <c r="H36" s="2" t="s">
        <v>2016</v>
      </c>
      <c r="I36" s="1" t="s">
        <v>2020</v>
      </c>
      <c r="J36" s="2" t="s">
        <v>2016</v>
      </c>
      <c r="K36" s="3">
        <v>34</v>
      </c>
      <c r="L36" s="2" t="s">
        <v>29</v>
      </c>
      <c r="M36" s="4">
        <v>41800</v>
      </c>
    </row>
    <row r="37" spans="1:13">
      <c r="A37" s="2" t="s">
        <v>2021</v>
      </c>
      <c r="B37" s="1" t="s">
        <v>2022</v>
      </c>
      <c r="C37" s="2" t="s">
        <v>2023</v>
      </c>
      <c r="D37" s="1" t="s">
        <v>2022</v>
      </c>
      <c r="F37" s="2" t="s">
        <v>2024</v>
      </c>
      <c r="G37" s="1" t="s">
        <v>102</v>
      </c>
      <c r="H37" s="2" t="s">
        <v>2025</v>
      </c>
      <c r="I37" s="1" t="s">
        <v>2020</v>
      </c>
      <c r="J37" s="1" t="s">
        <v>2021</v>
      </c>
      <c r="K37" s="3">
        <v>47.12</v>
      </c>
      <c r="L37" s="13" t="s">
        <v>29</v>
      </c>
      <c r="M37" s="4">
        <v>42606</v>
      </c>
    </row>
    <row r="38" spans="1:13">
      <c r="A38" s="1" t="s">
        <v>2026</v>
      </c>
      <c r="B38" s="1" t="s">
        <v>2027</v>
      </c>
      <c r="C38" s="2" t="s">
        <v>2028</v>
      </c>
      <c r="D38" s="1" t="s">
        <v>2027</v>
      </c>
      <c r="F38" s="15" t="s">
        <v>2029</v>
      </c>
      <c r="G38" s="1" t="s">
        <v>102</v>
      </c>
      <c r="H38" s="2" t="s">
        <v>2030</v>
      </c>
      <c r="I38" s="1" t="s">
        <v>2020</v>
      </c>
      <c r="J38" s="1" t="s">
        <v>2026</v>
      </c>
      <c r="K38" s="3">
        <v>19.829999999999998</v>
      </c>
      <c r="L38" s="1" t="s">
        <v>29</v>
      </c>
      <c r="M38" s="4">
        <v>42170</v>
      </c>
    </row>
    <row r="39" spans="1:13">
      <c r="A39" s="2" t="s">
        <v>2031</v>
      </c>
      <c r="B39" s="1" t="s">
        <v>1899</v>
      </c>
      <c r="C39" s="2" t="s">
        <v>2032</v>
      </c>
      <c r="D39" s="1" t="s">
        <v>1899</v>
      </c>
      <c r="F39" s="2" t="s">
        <v>2033</v>
      </c>
      <c r="G39" s="1" t="s">
        <v>25</v>
      </c>
      <c r="H39" s="2" t="s">
        <v>2031</v>
      </c>
      <c r="I39" s="1" t="s">
        <v>2020</v>
      </c>
      <c r="J39" s="2" t="s">
        <v>2031</v>
      </c>
      <c r="K39" s="3">
        <v>12</v>
      </c>
      <c r="L39" s="13" t="s">
        <v>29</v>
      </c>
      <c r="M39" s="4">
        <v>42884</v>
      </c>
    </row>
    <row r="40" spans="1:13">
      <c r="A40" s="2" t="s">
        <v>2034</v>
      </c>
      <c r="B40" s="1" t="s">
        <v>2035</v>
      </c>
      <c r="C40" s="2" t="s">
        <v>2036</v>
      </c>
      <c r="D40" s="1" t="s">
        <v>2035</v>
      </c>
      <c r="E40" s="1" t="s">
        <v>2037</v>
      </c>
      <c r="F40" s="2" t="s">
        <v>2038</v>
      </c>
      <c r="G40" s="1" t="s">
        <v>25</v>
      </c>
      <c r="H40" s="2" t="s">
        <v>2034</v>
      </c>
      <c r="I40" s="1" t="s">
        <v>2020</v>
      </c>
      <c r="J40" s="1" t="s">
        <v>2034</v>
      </c>
      <c r="K40" s="3">
        <v>144.01</v>
      </c>
      <c r="L40" s="13" t="s">
        <v>29</v>
      </c>
      <c r="M40" s="4">
        <v>42606</v>
      </c>
    </row>
    <row r="41" spans="1:13">
      <c r="A41" s="2" t="s">
        <v>2034</v>
      </c>
      <c r="B41" s="1" t="s">
        <v>2039</v>
      </c>
      <c r="C41" s="2" t="s">
        <v>2036</v>
      </c>
      <c r="D41" s="1" t="s">
        <v>2035</v>
      </c>
      <c r="E41" s="1" t="s">
        <v>2037</v>
      </c>
      <c r="F41" s="2" t="s">
        <v>2038</v>
      </c>
      <c r="G41" s="1" t="s">
        <v>102</v>
      </c>
      <c r="H41" s="2" t="s">
        <v>2040</v>
      </c>
      <c r="I41" s="1" t="s">
        <v>2020</v>
      </c>
      <c r="J41" s="1" t="s">
        <v>2034</v>
      </c>
      <c r="K41" s="3">
        <v>99.73</v>
      </c>
      <c r="L41" s="13" t="s">
        <v>29</v>
      </c>
      <c r="M41" s="4">
        <v>40974</v>
      </c>
    </row>
    <row r="42" spans="1:13">
      <c r="A42" s="2" t="s">
        <v>2041</v>
      </c>
      <c r="B42" s="1" t="s">
        <v>2042</v>
      </c>
      <c r="C42" s="2" t="s">
        <v>2041</v>
      </c>
      <c r="D42" s="1" t="s">
        <v>2042</v>
      </c>
      <c r="F42" s="2" t="s">
        <v>2043</v>
      </c>
      <c r="G42" s="1" t="s">
        <v>25</v>
      </c>
      <c r="H42" s="2" t="s">
        <v>2041</v>
      </c>
      <c r="I42" s="1" t="s">
        <v>2020</v>
      </c>
      <c r="J42" s="2" t="s">
        <v>2041</v>
      </c>
      <c r="K42" s="3">
        <v>60.5</v>
      </c>
      <c r="L42" s="2" t="s">
        <v>29</v>
      </c>
      <c r="M42" s="4">
        <v>41862</v>
      </c>
    </row>
    <row r="43" spans="1:13">
      <c r="A43" s="2" t="s">
        <v>2044</v>
      </c>
      <c r="B43" s="1" t="s">
        <v>2045</v>
      </c>
      <c r="C43" s="2" t="s">
        <v>2041</v>
      </c>
      <c r="D43" s="1" t="s">
        <v>2045</v>
      </c>
      <c r="F43" s="2" t="s">
        <v>2043</v>
      </c>
      <c r="G43" s="1" t="s">
        <v>102</v>
      </c>
      <c r="H43" s="2" t="s">
        <v>2046</v>
      </c>
      <c r="I43" s="1" t="s">
        <v>2020</v>
      </c>
      <c r="J43" s="2" t="s">
        <v>2044</v>
      </c>
      <c r="K43" s="3">
        <v>54.54</v>
      </c>
      <c r="L43" s="2" t="s">
        <v>29</v>
      </c>
      <c r="M43" s="4">
        <v>42600</v>
      </c>
    </row>
    <row r="44" spans="1:13">
      <c r="A44" s="1" t="s">
        <v>2047</v>
      </c>
      <c r="B44" s="1" t="s">
        <v>1899</v>
      </c>
      <c r="C44" s="2" t="s">
        <v>2048</v>
      </c>
      <c r="D44" s="1" t="s">
        <v>1899</v>
      </c>
      <c r="F44" s="1" t="s">
        <v>2049</v>
      </c>
      <c r="G44" s="1" t="s">
        <v>25</v>
      </c>
      <c r="H44" s="2" t="s">
        <v>2047</v>
      </c>
      <c r="I44" s="1" t="s">
        <v>2020</v>
      </c>
      <c r="J44" s="2" t="s">
        <v>2047</v>
      </c>
      <c r="K44" s="3">
        <v>16.13</v>
      </c>
      <c r="L44" s="1" t="s">
        <v>29</v>
      </c>
      <c r="M44" s="4">
        <v>42678</v>
      </c>
    </row>
    <row r="45" spans="1:13">
      <c r="A45" s="1" t="s">
        <v>2050</v>
      </c>
      <c r="B45" s="1" t="s">
        <v>1899</v>
      </c>
      <c r="C45" s="2" t="s">
        <v>2051</v>
      </c>
      <c r="D45" s="1" t="s">
        <v>1899</v>
      </c>
      <c r="F45" s="1" t="s">
        <v>2052</v>
      </c>
      <c r="G45" s="1" t="s">
        <v>102</v>
      </c>
      <c r="H45" s="2" t="s">
        <v>2053</v>
      </c>
      <c r="I45" s="1" t="s">
        <v>2020</v>
      </c>
      <c r="J45" s="1" t="s">
        <v>2050</v>
      </c>
      <c r="K45" s="3">
        <v>29.31</v>
      </c>
      <c r="L45" s="1" t="s">
        <v>29</v>
      </c>
      <c r="M45" s="4">
        <v>42289</v>
      </c>
    </row>
    <row r="46" spans="1:13">
      <c r="A46" s="1" t="s">
        <v>2054</v>
      </c>
      <c r="B46" s="1" t="s">
        <v>1899</v>
      </c>
      <c r="C46" s="2" t="s">
        <v>2055</v>
      </c>
      <c r="D46" s="1" t="s">
        <v>1899</v>
      </c>
      <c r="F46" s="1" t="s">
        <v>2056</v>
      </c>
      <c r="G46" s="1" t="s">
        <v>25</v>
      </c>
      <c r="H46" s="2" t="s">
        <v>2054</v>
      </c>
      <c r="I46" s="1" t="s">
        <v>2020</v>
      </c>
      <c r="J46" s="1" t="s">
        <v>2054</v>
      </c>
      <c r="K46" s="3">
        <v>31.9</v>
      </c>
      <c r="L46" s="1" t="s">
        <v>29</v>
      </c>
      <c r="M46" s="4">
        <v>42303</v>
      </c>
    </row>
    <row r="47" spans="1:13">
      <c r="A47" s="1" t="s">
        <v>2057</v>
      </c>
      <c r="B47" s="1" t="s">
        <v>1899</v>
      </c>
      <c r="C47" s="2" t="s">
        <v>2051</v>
      </c>
      <c r="D47" s="1" t="s">
        <v>1899</v>
      </c>
      <c r="F47" s="1" t="s">
        <v>2058</v>
      </c>
      <c r="G47" s="1" t="s">
        <v>25</v>
      </c>
      <c r="H47" s="2" t="s">
        <v>2057</v>
      </c>
      <c r="I47" s="1" t="s">
        <v>2020</v>
      </c>
      <c r="J47" s="1" t="s">
        <v>2057</v>
      </c>
      <c r="K47" s="3">
        <v>17.55</v>
      </c>
      <c r="L47" s="1" t="s">
        <v>29</v>
      </c>
      <c r="M47" s="4">
        <v>42832</v>
      </c>
    </row>
    <row r="48" spans="1:13">
      <c r="A48" s="2" t="s">
        <v>2059</v>
      </c>
      <c r="B48" s="1" t="s">
        <v>2060</v>
      </c>
      <c r="C48" s="2" t="s">
        <v>2061</v>
      </c>
      <c r="D48" s="1" t="s">
        <v>2060</v>
      </c>
      <c r="F48" s="2" t="s">
        <v>2062</v>
      </c>
      <c r="G48" s="1" t="s">
        <v>102</v>
      </c>
      <c r="H48" s="2" t="s">
        <v>2063</v>
      </c>
      <c r="I48" s="1" t="s">
        <v>2020</v>
      </c>
      <c r="J48" s="1" t="s">
        <v>2059</v>
      </c>
      <c r="K48" s="3">
        <v>12.38</v>
      </c>
      <c r="L48" s="13" t="s">
        <v>29</v>
      </c>
      <c r="M48" s="4">
        <v>42937</v>
      </c>
    </row>
    <row r="49" spans="1:13">
      <c r="A49" s="1" t="s">
        <v>2064</v>
      </c>
      <c r="B49" s="1" t="s">
        <v>2065</v>
      </c>
      <c r="C49" s="2" t="s">
        <v>2066</v>
      </c>
      <c r="D49" s="1" t="s">
        <v>2065</v>
      </c>
      <c r="F49" s="15" t="s">
        <v>2067</v>
      </c>
      <c r="G49" s="1" t="s">
        <v>102</v>
      </c>
      <c r="H49" s="2" t="s">
        <v>2068</v>
      </c>
      <c r="I49" s="1" t="s">
        <v>2020</v>
      </c>
      <c r="J49" s="1" t="s">
        <v>2064</v>
      </c>
      <c r="K49" s="3">
        <v>89.71</v>
      </c>
      <c r="L49" s="1" t="s">
        <v>29</v>
      </c>
      <c r="M49" s="4">
        <v>42299</v>
      </c>
    </row>
    <row r="50" spans="1:13">
      <c r="A50" s="1" t="s">
        <v>2069</v>
      </c>
      <c r="B50" s="1" t="s">
        <v>2065</v>
      </c>
      <c r="C50" s="2" t="s">
        <v>2070</v>
      </c>
      <c r="D50" s="1" t="s">
        <v>2065</v>
      </c>
      <c r="F50" s="15" t="s">
        <v>2071</v>
      </c>
      <c r="G50" s="1" t="s">
        <v>102</v>
      </c>
      <c r="H50" s="2" t="s">
        <v>2072</v>
      </c>
      <c r="I50" s="1" t="s">
        <v>2020</v>
      </c>
      <c r="J50" s="1" t="s">
        <v>2069</v>
      </c>
      <c r="K50" s="3">
        <v>40.08</v>
      </c>
      <c r="L50" s="1" t="s">
        <v>29</v>
      </c>
      <c r="M50" s="4">
        <v>42677</v>
      </c>
    </row>
    <row r="51" spans="1:13">
      <c r="A51" s="1" t="s">
        <v>2073</v>
      </c>
      <c r="B51" s="1" t="s">
        <v>2074</v>
      </c>
      <c r="C51" s="2" t="s">
        <v>2075</v>
      </c>
      <c r="D51" s="1" t="s">
        <v>2074</v>
      </c>
      <c r="F51" s="15" t="s">
        <v>2076</v>
      </c>
      <c r="G51" s="1" t="s">
        <v>102</v>
      </c>
      <c r="H51" s="2" t="s">
        <v>2077</v>
      </c>
      <c r="I51" s="1" t="s">
        <v>2020</v>
      </c>
      <c r="J51" s="1" t="s">
        <v>2073</v>
      </c>
      <c r="K51" s="3">
        <v>81.89</v>
      </c>
      <c r="L51" s="1" t="s">
        <v>29</v>
      </c>
      <c r="M51" s="4">
        <v>42333</v>
      </c>
    </row>
    <row r="52" spans="1:13">
      <c r="A52" s="2" t="s">
        <v>2078</v>
      </c>
      <c r="B52" s="1" t="s">
        <v>2022</v>
      </c>
      <c r="C52" s="2" t="s">
        <v>2079</v>
      </c>
      <c r="D52" s="1" t="s">
        <v>2022</v>
      </c>
      <c r="F52" s="2" t="s">
        <v>2080</v>
      </c>
      <c r="G52" s="1" t="s">
        <v>25</v>
      </c>
      <c r="H52" s="2" t="s">
        <v>2078</v>
      </c>
      <c r="I52" s="1" t="s">
        <v>2020</v>
      </c>
      <c r="J52" s="2" t="s">
        <v>2078</v>
      </c>
      <c r="K52" s="3">
        <v>33.4</v>
      </c>
      <c r="L52" s="2" t="s">
        <v>29</v>
      </c>
      <c r="M52" s="4">
        <v>41899</v>
      </c>
    </row>
    <row r="53" spans="1:13">
      <c r="A53" s="2" t="s">
        <v>2081</v>
      </c>
      <c r="B53" s="1" t="s">
        <v>2082</v>
      </c>
      <c r="C53" s="2" t="s">
        <v>2083</v>
      </c>
      <c r="D53" s="1" t="s">
        <v>2082</v>
      </c>
      <c r="F53" s="2" t="s">
        <v>2084</v>
      </c>
      <c r="G53" s="1" t="s">
        <v>102</v>
      </c>
      <c r="H53" s="2" t="s">
        <v>2085</v>
      </c>
      <c r="I53" s="1" t="s">
        <v>2020</v>
      </c>
      <c r="J53" s="2" t="s">
        <v>2086</v>
      </c>
      <c r="L53" s="5"/>
      <c r="M53" s="4">
        <v>42510</v>
      </c>
    </row>
    <row r="54" spans="1:13">
      <c r="A54" s="2" t="s">
        <v>2087</v>
      </c>
      <c r="B54" s="1" t="s">
        <v>1899</v>
      </c>
      <c r="C54" s="2" t="s">
        <v>2088</v>
      </c>
      <c r="D54" s="1" t="s">
        <v>1899</v>
      </c>
      <c r="F54" s="2" t="s">
        <v>2089</v>
      </c>
      <c r="G54" s="1" t="s">
        <v>102</v>
      </c>
      <c r="H54" s="2" t="s">
        <v>2090</v>
      </c>
      <c r="I54" s="1" t="s">
        <v>2020</v>
      </c>
      <c r="J54" s="1" t="s">
        <v>2091</v>
      </c>
      <c r="K54" s="3">
        <v>12.1</v>
      </c>
      <c r="L54" s="2" t="s">
        <v>29</v>
      </c>
      <c r="M54" s="4">
        <v>43010</v>
      </c>
    </row>
    <row r="55" spans="1:13">
      <c r="A55" s="2" t="s">
        <v>2092</v>
      </c>
      <c r="B55" s="1" t="s">
        <v>2093</v>
      </c>
      <c r="C55" s="2" t="s">
        <v>2094</v>
      </c>
      <c r="D55" s="1" t="s">
        <v>2093</v>
      </c>
      <c r="F55" s="2" t="s">
        <v>2095</v>
      </c>
      <c r="G55" s="1" t="s">
        <v>102</v>
      </c>
      <c r="H55" s="2" t="s">
        <v>2096</v>
      </c>
      <c r="I55" s="1" t="s">
        <v>2020</v>
      </c>
      <c r="J55" s="2" t="s">
        <v>2092</v>
      </c>
      <c r="K55" s="3">
        <v>28.71</v>
      </c>
      <c r="L55" s="13" t="s">
        <v>29</v>
      </c>
      <c r="M55" s="4">
        <v>40622</v>
      </c>
    </row>
    <row r="56" spans="1:13">
      <c r="A56" s="2" t="s">
        <v>2097</v>
      </c>
      <c r="B56" s="1" t="s">
        <v>2093</v>
      </c>
      <c r="C56" s="2" t="s">
        <v>2094</v>
      </c>
      <c r="D56" s="1" t="s">
        <v>2093</v>
      </c>
      <c r="F56" s="2" t="s">
        <v>2098</v>
      </c>
      <c r="G56" s="1" t="s">
        <v>102</v>
      </c>
      <c r="H56" s="2" t="s">
        <v>2099</v>
      </c>
      <c r="I56" s="1" t="s">
        <v>2020</v>
      </c>
      <c r="J56" s="2" t="s">
        <v>2097</v>
      </c>
      <c r="K56" s="3">
        <v>25.6</v>
      </c>
      <c r="L56" s="13" t="s">
        <v>29</v>
      </c>
      <c r="M56" s="4">
        <v>42814</v>
      </c>
    </row>
    <row r="57" spans="1:13">
      <c r="A57" s="2" t="s">
        <v>2100</v>
      </c>
      <c r="B57" s="1" t="s">
        <v>2093</v>
      </c>
      <c r="C57" s="2" t="s">
        <v>2094</v>
      </c>
      <c r="D57" s="1" t="s">
        <v>2093</v>
      </c>
      <c r="F57" s="2" t="s">
        <v>2101</v>
      </c>
      <c r="G57" s="1" t="s">
        <v>102</v>
      </c>
      <c r="H57" s="2" t="s">
        <v>2102</v>
      </c>
      <c r="I57" s="1" t="s">
        <v>2020</v>
      </c>
      <c r="J57" s="2" t="s">
        <v>2100</v>
      </c>
      <c r="K57" s="3">
        <v>22.33</v>
      </c>
      <c r="L57" s="13" t="s">
        <v>29</v>
      </c>
      <c r="M57" s="4">
        <v>40683</v>
      </c>
    </row>
    <row r="58" spans="1:13">
      <c r="A58" s="1" t="s">
        <v>2103</v>
      </c>
      <c r="B58" s="1" t="s">
        <v>2022</v>
      </c>
      <c r="C58" s="2" t="s">
        <v>2103</v>
      </c>
      <c r="D58" s="1" t="s">
        <v>2022</v>
      </c>
      <c r="F58" s="1" t="s">
        <v>2104</v>
      </c>
      <c r="G58" s="1" t="s">
        <v>102</v>
      </c>
      <c r="H58" s="2" t="s">
        <v>2105</v>
      </c>
      <c r="I58" s="1" t="s">
        <v>1569</v>
      </c>
      <c r="J58" s="1" t="s">
        <v>2103</v>
      </c>
      <c r="K58" s="3">
        <v>34.25</v>
      </c>
      <c r="L58" s="1" t="s">
        <v>29</v>
      </c>
      <c r="M58" s="4">
        <v>42106</v>
      </c>
    </row>
    <row r="59" spans="1:13">
      <c r="A59" s="2" t="s">
        <v>2106</v>
      </c>
      <c r="B59" s="1" t="s">
        <v>2107</v>
      </c>
      <c r="C59" s="2" t="s">
        <v>2108</v>
      </c>
      <c r="D59" s="1" t="s">
        <v>2107</v>
      </c>
      <c r="F59" s="2" t="s">
        <v>2109</v>
      </c>
      <c r="G59" s="1" t="s">
        <v>2110</v>
      </c>
      <c r="H59" s="2" t="s">
        <v>2111</v>
      </c>
      <c r="I59" s="1" t="s">
        <v>1569</v>
      </c>
      <c r="J59" s="2" t="s">
        <v>2106</v>
      </c>
      <c r="K59" s="3">
        <v>123.85</v>
      </c>
      <c r="L59" s="13" t="s">
        <v>29</v>
      </c>
      <c r="M59" s="4">
        <v>41559</v>
      </c>
    </row>
    <row r="60" spans="1:13">
      <c r="A60" s="2" t="s">
        <v>2112</v>
      </c>
      <c r="B60" s="1" t="s">
        <v>2113</v>
      </c>
      <c r="C60" s="2" t="s">
        <v>2114</v>
      </c>
      <c r="D60" s="1" t="s">
        <v>2113</v>
      </c>
      <c r="F60" s="2" t="s">
        <v>2115</v>
      </c>
      <c r="G60" s="1" t="s">
        <v>102</v>
      </c>
      <c r="H60" s="2" t="s">
        <v>2116</v>
      </c>
      <c r="I60" s="1" t="s">
        <v>1569</v>
      </c>
      <c r="J60" s="2" t="s">
        <v>2112</v>
      </c>
      <c r="K60" s="3">
        <v>124.88</v>
      </c>
      <c r="L60" s="2" t="s">
        <v>29</v>
      </c>
      <c r="M60" s="4">
        <v>41907</v>
      </c>
    </row>
    <row r="61" spans="1:13">
      <c r="A61" s="1" t="s">
        <v>2117</v>
      </c>
      <c r="B61" s="1" t="s">
        <v>2017</v>
      </c>
      <c r="C61" s="2" t="s">
        <v>2117</v>
      </c>
      <c r="D61" s="1" t="s">
        <v>2017</v>
      </c>
      <c r="F61" s="1" t="s">
        <v>2118</v>
      </c>
      <c r="G61" s="1" t="s">
        <v>102</v>
      </c>
      <c r="H61" s="2" t="s">
        <v>2119</v>
      </c>
      <c r="I61" s="1" t="s">
        <v>1569</v>
      </c>
      <c r="J61" s="1" t="s">
        <v>2117</v>
      </c>
      <c r="K61" s="3">
        <v>76.08</v>
      </c>
      <c r="L61" s="1" t="s">
        <v>29</v>
      </c>
      <c r="M61" s="4">
        <v>42424</v>
      </c>
    </row>
    <row r="62" spans="1:13">
      <c r="A62" s="2" t="s">
        <v>2120</v>
      </c>
      <c r="B62" s="1" t="s">
        <v>2121</v>
      </c>
      <c r="C62" s="2" t="s">
        <v>2122</v>
      </c>
      <c r="D62" s="1" t="s">
        <v>2121</v>
      </c>
      <c r="F62" s="2" t="s">
        <v>2123</v>
      </c>
      <c r="G62" s="1" t="s">
        <v>102</v>
      </c>
      <c r="H62" s="2" t="s">
        <v>2124</v>
      </c>
      <c r="I62" s="1" t="s">
        <v>2020</v>
      </c>
      <c r="J62" s="1" t="s">
        <v>2120</v>
      </c>
      <c r="K62" s="3">
        <v>83.22</v>
      </c>
      <c r="L62" s="13" t="s">
        <v>29</v>
      </c>
      <c r="M62" s="4">
        <v>40500</v>
      </c>
    </row>
    <row r="63" spans="1:13">
      <c r="A63" s="2" t="s">
        <v>2125</v>
      </c>
      <c r="B63" s="1" t="s">
        <v>1899</v>
      </c>
      <c r="C63" s="2" t="s">
        <v>2126</v>
      </c>
      <c r="D63" s="1" t="s">
        <v>1899</v>
      </c>
      <c r="F63" s="2" t="s">
        <v>2127</v>
      </c>
      <c r="G63" s="1" t="s">
        <v>25</v>
      </c>
      <c r="H63" s="2" t="s">
        <v>2125</v>
      </c>
      <c r="I63" s="1" t="s">
        <v>2020</v>
      </c>
      <c r="J63" s="2" t="s">
        <v>2125</v>
      </c>
      <c r="K63" s="3">
        <v>10.97</v>
      </c>
      <c r="L63" s="2" t="s">
        <v>29</v>
      </c>
      <c r="M63" s="4">
        <v>42657</v>
      </c>
    </row>
    <row r="64" spans="1:13">
      <c r="A64" s="1" t="s">
        <v>2128</v>
      </c>
      <c r="B64" s="1" t="s">
        <v>2129</v>
      </c>
      <c r="C64" s="1" t="s">
        <v>2130</v>
      </c>
      <c r="D64" s="1" t="s">
        <v>2129</v>
      </c>
      <c r="F64" s="1" t="s">
        <v>2131</v>
      </c>
      <c r="G64" s="1" t="s">
        <v>25</v>
      </c>
      <c r="H64" s="1" t="s">
        <v>2128</v>
      </c>
      <c r="I64" s="1" t="s">
        <v>2020</v>
      </c>
      <c r="J64" s="1" t="s">
        <v>2128</v>
      </c>
      <c r="K64" s="3">
        <v>12.68</v>
      </c>
      <c r="L64" s="1" t="s">
        <v>29</v>
      </c>
      <c r="M64" s="4">
        <v>42660</v>
      </c>
    </row>
    <row r="65" spans="1:13">
      <c r="A65" s="2" t="s">
        <v>2132</v>
      </c>
      <c r="B65" s="1" t="s">
        <v>2129</v>
      </c>
      <c r="C65" s="2" t="s">
        <v>2133</v>
      </c>
      <c r="D65" s="1" t="s">
        <v>2129</v>
      </c>
      <c r="F65" s="2" t="s">
        <v>2134</v>
      </c>
      <c r="G65" s="1" t="s">
        <v>1892</v>
      </c>
      <c r="H65" s="2" t="s">
        <v>2135</v>
      </c>
      <c r="I65" s="1" t="s">
        <v>2020</v>
      </c>
      <c r="J65" s="2" t="s">
        <v>2132</v>
      </c>
      <c r="K65" s="3">
        <v>11.34</v>
      </c>
      <c r="L65" s="2" t="s">
        <v>1823</v>
      </c>
      <c r="M65" s="4">
        <v>42471</v>
      </c>
    </row>
    <row r="66" spans="1:13">
      <c r="A66" s="2" t="s">
        <v>2136</v>
      </c>
      <c r="B66" s="1" t="s">
        <v>2129</v>
      </c>
      <c r="C66" s="2" t="s">
        <v>2137</v>
      </c>
      <c r="D66" s="1" t="s">
        <v>2129</v>
      </c>
      <c r="F66" s="2" t="s">
        <v>2134</v>
      </c>
      <c r="G66" s="1" t="s">
        <v>102</v>
      </c>
      <c r="H66" s="2" t="s">
        <v>2138</v>
      </c>
      <c r="I66" s="1" t="s">
        <v>2020</v>
      </c>
      <c r="J66" s="1" t="s">
        <v>2136</v>
      </c>
      <c r="K66" s="3">
        <v>51.86</v>
      </c>
      <c r="L66" s="2" t="s">
        <v>29</v>
      </c>
      <c r="M66" s="4">
        <v>41806</v>
      </c>
    </row>
    <row r="67" spans="1:13">
      <c r="A67" s="2" t="s">
        <v>2139</v>
      </c>
      <c r="B67" s="1" t="s">
        <v>2129</v>
      </c>
      <c r="C67" s="2" t="s">
        <v>2140</v>
      </c>
      <c r="D67" s="1" t="s">
        <v>2129</v>
      </c>
      <c r="F67" s="2" t="s">
        <v>2134</v>
      </c>
      <c r="G67" s="1" t="s">
        <v>1892</v>
      </c>
      <c r="H67" s="2" t="s">
        <v>2141</v>
      </c>
      <c r="I67" s="1" t="s">
        <v>2020</v>
      </c>
      <c r="J67" s="2" t="s">
        <v>2139</v>
      </c>
      <c r="K67" s="3">
        <v>11.34</v>
      </c>
      <c r="L67" s="2" t="s">
        <v>1823</v>
      </c>
      <c r="M67" s="4">
        <v>42471</v>
      </c>
    </row>
    <row r="68" spans="1:13">
      <c r="A68" s="2" t="s">
        <v>2142</v>
      </c>
      <c r="B68" s="1" t="s">
        <v>1899</v>
      </c>
      <c r="C68" s="2" t="s">
        <v>2142</v>
      </c>
      <c r="D68" s="1" t="s">
        <v>1899</v>
      </c>
      <c r="F68" s="2" t="s">
        <v>2143</v>
      </c>
      <c r="G68" s="1" t="s">
        <v>102</v>
      </c>
      <c r="H68" s="2" t="s">
        <v>2144</v>
      </c>
      <c r="I68" s="1" t="s">
        <v>2145</v>
      </c>
      <c r="J68" s="2" t="s">
        <v>2142</v>
      </c>
      <c r="K68" s="3">
        <v>3.67</v>
      </c>
      <c r="L68" s="2" t="s">
        <v>29</v>
      </c>
      <c r="M68" s="4">
        <v>41327</v>
      </c>
    </row>
    <row r="69" spans="1:13">
      <c r="A69" s="2" t="s">
        <v>2146</v>
      </c>
      <c r="B69" s="1" t="s">
        <v>2147</v>
      </c>
      <c r="C69" s="2" t="s">
        <v>2148</v>
      </c>
      <c r="D69" s="1" t="s">
        <v>2147</v>
      </c>
      <c r="F69" s="2" t="s">
        <v>2149</v>
      </c>
      <c r="G69" s="1" t="s">
        <v>25</v>
      </c>
      <c r="H69" s="2" t="s">
        <v>2146</v>
      </c>
      <c r="I69" s="1" t="s">
        <v>2150</v>
      </c>
      <c r="J69" s="2" t="s">
        <v>2146</v>
      </c>
      <c r="K69" s="3">
        <v>1.3</v>
      </c>
      <c r="L69" s="13" t="s">
        <v>29</v>
      </c>
      <c r="M69" s="4">
        <v>43007</v>
      </c>
    </row>
    <row r="70" spans="1:13">
      <c r="A70" s="2" t="s">
        <v>2151</v>
      </c>
      <c r="B70" s="1" t="s">
        <v>2006</v>
      </c>
      <c r="C70" s="2" t="s">
        <v>2152</v>
      </c>
      <c r="D70" s="1" t="s">
        <v>2006</v>
      </c>
      <c r="F70" s="2" t="s">
        <v>2153</v>
      </c>
      <c r="G70" s="1" t="s">
        <v>25</v>
      </c>
      <c r="H70" s="2" t="s">
        <v>2151</v>
      </c>
      <c r="I70" s="1" t="s">
        <v>2154</v>
      </c>
      <c r="J70" s="2" t="s">
        <v>2155</v>
      </c>
      <c r="K70" s="3">
        <v>1.1307</v>
      </c>
      <c r="L70" s="13" t="s">
        <v>29</v>
      </c>
      <c r="M70" s="4">
        <v>41512</v>
      </c>
    </row>
    <row r="71" spans="1:13">
      <c r="A71" s="2" t="s">
        <v>2156</v>
      </c>
      <c r="B71" s="1" t="s">
        <v>2147</v>
      </c>
      <c r="C71" s="2" t="s">
        <v>2148</v>
      </c>
      <c r="D71" s="1" t="s">
        <v>2147</v>
      </c>
      <c r="F71" s="2" t="s">
        <v>2157</v>
      </c>
      <c r="G71" s="1" t="s">
        <v>25</v>
      </c>
      <c r="H71" s="2" t="s">
        <v>2156</v>
      </c>
      <c r="I71" s="1" t="s">
        <v>2154</v>
      </c>
      <c r="J71" s="2" t="s">
        <v>2158</v>
      </c>
      <c r="K71" s="3">
        <v>1</v>
      </c>
      <c r="L71" s="13" t="s">
        <v>29</v>
      </c>
      <c r="M71" s="4">
        <v>42750</v>
      </c>
    </row>
    <row r="72" spans="1:13">
      <c r="A72" s="2" t="s">
        <v>2159</v>
      </c>
      <c r="B72" s="1" t="s">
        <v>2147</v>
      </c>
      <c r="C72" s="2" t="s">
        <v>2148</v>
      </c>
      <c r="D72" s="1" t="s">
        <v>2147</v>
      </c>
      <c r="F72" s="2" t="s">
        <v>2160</v>
      </c>
      <c r="G72" s="1" t="s">
        <v>25</v>
      </c>
      <c r="H72" s="2" t="s">
        <v>2159</v>
      </c>
      <c r="I72" s="1" t="s">
        <v>2154</v>
      </c>
      <c r="J72" s="2" t="s">
        <v>2161</v>
      </c>
      <c r="K72" s="3">
        <v>0.86</v>
      </c>
      <c r="L72" s="13" t="s">
        <v>29</v>
      </c>
      <c r="M72" s="4">
        <v>41315</v>
      </c>
    </row>
    <row r="73" spans="1:13">
      <c r="A73" s="2" t="s">
        <v>2162</v>
      </c>
      <c r="B73" s="1" t="s">
        <v>2147</v>
      </c>
      <c r="C73" s="2" t="s">
        <v>2148</v>
      </c>
      <c r="D73" s="1" t="s">
        <v>2147</v>
      </c>
      <c r="F73" s="2" t="s">
        <v>2149</v>
      </c>
      <c r="G73" s="1" t="s">
        <v>25</v>
      </c>
      <c r="H73" s="2" t="s">
        <v>2162</v>
      </c>
      <c r="I73" s="1" t="s">
        <v>2154</v>
      </c>
      <c r="J73" s="2" t="s">
        <v>2163</v>
      </c>
      <c r="K73" s="3">
        <v>0.86960000000000004</v>
      </c>
      <c r="L73" s="13" t="s">
        <v>29</v>
      </c>
      <c r="M73" s="4">
        <v>41517</v>
      </c>
    </row>
    <row r="74" spans="1:13">
      <c r="A74" s="2" t="s">
        <v>2164</v>
      </c>
      <c r="B74" s="1" t="s">
        <v>1517</v>
      </c>
      <c r="C74" s="2" t="s">
        <v>2165</v>
      </c>
      <c r="D74" s="1" t="s">
        <v>1517</v>
      </c>
      <c r="F74" s="2" t="s">
        <v>2166</v>
      </c>
      <c r="G74" s="1" t="s">
        <v>25</v>
      </c>
      <c r="H74" s="2" t="s">
        <v>2167</v>
      </c>
      <c r="I74" s="1" t="s">
        <v>2150</v>
      </c>
      <c r="J74" s="16" t="s">
        <v>2167</v>
      </c>
      <c r="K74" s="3">
        <v>1.3603000000000001</v>
      </c>
      <c r="L74" s="13" t="s">
        <v>29</v>
      </c>
      <c r="M74" s="4">
        <v>42365</v>
      </c>
    </row>
    <row r="75" spans="1:13">
      <c r="A75" s="2" t="s">
        <v>2168</v>
      </c>
      <c r="B75" s="1" t="s">
        <v>2169</v>
      </c>
      <c r="C75" s="2" t="s">
        <v>2170</v>
      </c>
      <c r="D75" s="1" t="s">
        <v>2169</v>
      </c>
      <c r="F75" s="2" t="s">
        <v>2171</v>
      </c>
      <c r="G75" s="1" t="s">
        <v>25</v>
      </c>
      <c r="H75" s="2" t="s">
        <v>2168</v>
      </c>
      <c r="I75" s="1" t="s">
        <v>2172</v>
      </c>
      <c r="J75" s="2" t="s">
        <v>2168</v>
      </c>
      <c r="K75" s="3">
        <v>8.4499999999999993</v>
      </c>
      <c r="L75" s="2" t="s">
        <v>29</v>
      </c>
      <c r="M75" s="4">
        <v>42683</v>
      </c>
    </row>
    <row r="76" spans="1:13">
      <c r="A76" s="2" t="s">
        <v>2173</v>
      </c>
      <c r="B76" s="1" t="s">
        <v>2169</v>
      </c>
      <c r="C76" s="2" t="s">
        <v>2174</v>
      </c>
      <c r="D76" s="1" t="s">
        <v>2169</v>
      </c>
      <c r="F76" s="2" t="s">
        <v>2175</v>
      </c>
      <c r="G76" s="1" t="s">
        <v>25</v>
      </c>
      <c r="H76" s="2" t="s">
        <v>2173</v>
      </c>
      <c r="I76" s="1" t="s">
        <v>2172</v>
      </c>
      <c r="J76" s="2" t="s">
        <v>2173</v>
      </c>
      <c r="K76" s="3">
        <v>14</v>
      </c>
      <c r="L76" s="2" t="s">
        <v>29</v>
      </c>
      <c r="M76" s="4">
        <v>41838</v>
      </c>
    </row>
    <row r="77" spans="1:13">
      <c r="A77" s="1" t="s">
        <v>2176</v>
      </c>
      <c r="B77" s="1" t="s">
        <v>2169</v>
      </c>
      <c r="C77" s="2" t="s">
        <v>2177</v>
      </c>
      <c r="D77" s="1" t="s">
        <v>2169</v>
      </c>
      <c r="F77" s="1" t="s">
        <v>2178</v>
      </c>
      <c r="G77" s="1" t="s">
        <v>25</v>
      </c>
      <c r="H77" s="2" t="s">
        <v>2176</v>
      </c>
      <c r="I77" s="1" t="s">
        <v>2172</v>
      </c>
      <c r="J77" s="1" t="s">
        <v>2176</v>
      </c>
      <c r="K77" s="3">
        <v>16</v>
      </c>
      <c r="L77" s="1" t="s">
        <v>29</v>
      </c>
      <c r="M77" s="4">
        <v>42134</v>
      </c>
    </row>
    <row r="78" spans="1:13">
      <c r="A78" s="2" t="s">
        <v>2179</v>
      </c>
      <c r="B78" s="1" t="s">
        <v>2180</v>
      </c>
      <c r="C78" s="2" t="s">
        <v>2179</v>
      </c>
      <c r="D78" s="1" t="s">
        <v>2180</v>
      </c>
      <c r="F78" s="2" t="s">
        <v>2181</v>
      </c>
      <c r="G78" s="1" t="s">
        <v>25</v>
      </c>
      <c r="H78" s="2" t="s">
        <v>2179</v>
      </c>
      <c r="I78" s="1" t="s">
        <v>2182</v>
      </c>
      <c r="J78" s="1" t="s">
        <v>2179</v>
      </c>
      <c r="K78" s="3">
        <v>26.5</v>
      </c>
      <c r="L78" s="13" t="s">
        <v>29</v>
      </c>
      <c r="M78" s="4">
        <v>41559</v>
      </c>
    </row>
    <row r="79" spans="1:13">
      <c r="A79" s="2" t="s">
        <v>2183</v>
      </c>
      <c r="B79" s="1" t="s">
        <v>2180</v>
      </c>
      <c r="C79" s="2" t="s">
        <v>2179</v>
      </c>
      <c r="D79" s="1" t="s">
        <v>2180</v>
      </c>
      <c r="F79" s="2" t="s">
        <v>2181</v>
      </c>
      <c r="G79" s="1" t="s">
        <v>25</v>
      </c>
      <c r="H79" s="2" t="s">
        <v>2183</v>
      </c>
      <c r="I79" s="1" t="s">
        <v>2182</v>
      </c>
      <c r="J79" s="1" t="s">
        <v>2183</v>
      </c>
      <c r="K79" s="3">
        <v>16.2</v>
      </c>
      <c r="L79" s="13" t="s">
        <v>29</v>
      </c>
      <c r="M79" s="4">
        <v>41559</v>
      </c>
    </row>
    <row r="80" spans="1:13">
      <c r="A80" s="2" t="s">
        <v>2184</v>
      </c>
      <c r="B80" s="1" t="s">
        <v>2185</v>
      </c>
      <c r="C80" s="2" t="s">
        <v>2186</v>
      </c>
      <c r="D80" s="1" t="s">
        <v>2185</v>
      </c>
      <c r="F80" s="2" t="s">
        <v>2187</v>
      </c>
      <c r="G80" s="1" t="s">
        <v>25</v>
      </c>
      <c r="H80" s="2" t="s">
        <v>2184</v>
      </c>
      <c r="I80" s="1" t="s">
        <v>2182</v>
      </c>
      <c r="J80" s="1" t="s">
        <v>2184</v>
      </c>
      <c r="K80" s="3">
        <v>7.54</v>
      </c>
      <c r="L80" s="13" t="s">
        <v>29</v>
      </c>
      <c r="M80" s="4">
        <v>42606</v>
      </c>
    </row>
    <row r="81" spans="1:13">
      <c r="A81" s="2" t="s">
        <v>2188</v>
      </c>
      <c r="B81" s="1" t="s">
        <v>1517</v>
      </c>
      <c r="C81" s="2" t="s">
        <v>2188</v>
      </c>
      <c r="D81" s="1" t="s">
        <v>1899</v>
      </c>
      <c r="F81" s="2" t="s">
        <v>2189</v>
      </c>
      <c r="G81" s="1" t="s">
        <v>102</v>
      </c>
      <c r="H81" s="2" t="s">
        <v>2190</v>
      </c>
      <c r="I81" s="1" t="s">
        <v>2182</v>
      </c>
      <c r="J81" s="2" t="s">
        <v>2191</v>
      </c>
      <c r="K81" s="3">
        <v>2.71</v>
      </c>
      <c r="L81" s="2" t="s">
        <v>29</v>
      </c>
      <c r="M81" s="4">
        <v>41515</v>
      </c>
    </row>
    <row r="82" spans="1:13">
      <c r="A82" s="2" t="s">
        <v>2192</v>
      </c>
      <c r="B82" s="1" t="s">
        <v>1899</v>
      </c>
      <c r="C82" s="2" t="s">
        <v>2193</v>
      </c>
      <c r="D82" s="1" t="s">
        <v>1899</v>
      </c>
      <c r="F82" s="2" t="s">
        <v>2194</v>
      </c>
      <c r="G82" s="1" t="s">
        <v>25</v>
      </c>
      <c r="H82" s="2" t="s">
        <v>2192</v>
      </c>
      <c r="I82" s="1" t="s">
        <v>2182</v>
      </c>
      <c r="J82" s="2" t="s">
        <v>2192</v>
      </c>
      <c r="K82" s="3">
        <v>2.94</v>
      </c>
      <c r="L82" s="13" t="s">
        <v>29</v>
      </c>
      <c r="M82" s="4">
        <v>41217</v>
      </c>
    </row>
    <row r="83" spans="1:13">
      <c r="A83" s="2" t="s">
        <v>2193</v>
      </c>
      <c r="B83" s="1" t="s">
        <v>2195</v>
      </c>
      <c r="C83" s="2" t="s">
        <v>2193</v>
      </c>
      <c r="D83" s="1" t="s">
        <v>2195</v>
      </c>
      <c r="F83" s="2" t="s">
        <v>2194</v>
      </c>
      <c r="G83" s="1" t="s">
        <v>2196</v>
      </c>
      <c r="H83" s="2" t="s">
        <v>2193</v>
      </c>
      <c r="I83" s="1" t="s">
        <v>2182</v>
      </c>
      <c r="J83" s="2" t="s">
        <v>2193</v>
      </c>
      <c r="K83" s="3">
        <v>2.33</v>
      </c>
      <c r="L83" s="13" t="s">
        <v>29</v>
      </c>
      <c r="M83" s="4">
        <v>41215</v>
      </c>
    </row>
    <row r="84" spans="1:13">
      <c r="A84" s="2" t="s">
        <v>2197</v>
      </c>
      <c r="B84" s="1" t="s">
        <v>1903</v>
      </c>
      <c r="C84" s="2" t="s">
        <v>2198</v>
      </c>
      <c r="D84" s="1" t="s">
        <v>1903</v>
      </c>
      <c r="F84" s="2" t="s">
        <v>2199</v>
      </c>
      <c r="G84" s="1" t="s">
        <v>25</v>
      </c>
      <c r="H84" s="2" t="s">
        <v>2197</v>
      </c>
      <c r="I84" s="1" t="s">
        <v>2182</v>
      </c>
      <c r="J84" s="2" t="s">
        <v>2197</v>
      </c>
      <c r="K84" s="3">
        <v>9.83</v>
      </c>
      <c r="L84" s="13" t="s">
        <v>29</v>
      </c>
      <c r="M84" s="4">
        <v>41245</v>
      </c>
    </row>
    <row r="85" spans="1:13">
      <c r="A85" s="2" t="s">
        <v>2200</v>
      </c>
      <c r="B85" s="1" t="s">
        <v>2180</v>
      </c>
      <c r="C85" s="2" t="s">
        <v>2200</v>
      </c>
      <c r="D85" s="1" t="s">
        <v>2180</v>
      </c>
      <c r="F85" s="2" t="s">
        <v>2201</v>
      </c>
      <c r="G85" s="1" t="s">
        <v>102</v>
      </c>
      <c r="H85" s="2" t="s">
        <v>2202</v>
      </c>
      <c r="I85" s="1" t="s">
        <v>2182</v>
      </c>
      <c r="J85" s="1" t="s">
        <v>2200</v>
      </c>
      <c r="K85" s="3">
        <v>19.809999999999999</v>
      </c>
      <c r="L85" s="13" t="s">
        <v>29</v>
      </c>
      <c r="M85" s="4">
        <v>40713</v>
      </c>
    </row>
    <row r="86" spans="1:13">
      <c r="A86" s="2" t="s">
        <v>2203</v>
      </c>
      <c r="B86" s="1" t="s">
        <v>2185</v>
      </c>
      <c r="C86" s="2" t="s">
        <v>2203</v>
      </c>
      <c r="D86" s="1" t="s">
        <v>2185</v>
      </c>
      <c r="F86" s="2" t="s">
        <v>2204</v>
      </c>
      <c r="G86" s="1" t="s">
        <v>2196</v>
      </c>
      <c r="H86" s="2" t="s">
        <v>2203</v>
      </c>
      <c r="I86" s="1" t="s">
        <v>2182</v>
      </c>
      <c r="J86" s="2" t="s">
        <v>2203</v>
      </c>
      <c r="K86" s="3">
        <v>12.92</v>
      </c>
      <c r="L86" s="13" t="s">
        <v>29</v>
      </c>
      <c r="M86" s="4">
        <v>40622</v>
      </c>
    </row>
    <row r="87" spans="1:13">
      <c r="A87" s="2" t="s">
        <v>2205</v>
      </c>
      <c r="B87" s="1" t="s">
        <v>1899</v>
      </c>
      <c r="C87" s="2" t="s">
        <v>2206</v>
      </c>
      <c r="D87" s="1" t="s">
        <v>1899</v>
      </c>
      <c r="F87" s="2" t="s">
        <v>2207</v>
      </c>
      <c r="G87" s="1" t="s">
        <v>25</v>
      </c>
      <c r="H87" s="2" t="s">
        <v>2205</v>
      </c>
      <c r="I87" s="1" t="s">
        <v>2208</v>
      </c>
      <c r="J87" s="2" t="s">
        <v>2205</v>
      </c>
      <c r="K87" s="3">
        <v>7.45</v>
      </c>
      <c r="L87" s="13" t="s">
        <v>29</v>
      </c>
      <c r="M87" s="4">
        <v>42750</v>
      </c>
    </row>
    <row r="88" spans="1:13">
      <c r="A88" s="2" t="s">
        <v>2209</v>
      </c>
      <c r="B88" s="1" t="s">
        <v>2210</v>
      </c>
      <c r="C88" s="2" t="s">
        <v>2206</v>
      </c>
      <c r="D88" s="1" t="s">
        <v>2210</v>
      </c>
      <c r="E88" s="1" t="s">
        <v>2211</v>
      </c>
      <c r="F88" s="2" t="s">
        <v>2207</v>
      </c>
      <c r="G88" s="1" t="s">
        <v>25</v>
      </c>
      <c r="H88" s="2" t="s">
        <v>2209</v>
      </c>
      <c r="I88" s="1" t="s">
        <v>2208</v>
      </c>
      <c r="J88" s="2" t="s">
        <v>2209</v>
      </c>
      <c r="K88" s="3">
        <v>3.26</v>
      </c>
      <c r="L88" s="13" t="s">
        <v>29</v>
      </c>
      <c r="M88" s="4">
        <v>42166</v>
      </c>
    </row>
    <row r="89" spans="1:13">
      <c r="A89" s="2" t="s">
        <v>2212</v>
      </c>
      <c r="B89" s="1" t="s">
        <v>2210</v>
      </c>
      <c r="C89" s="2" t="s">
        <v>2213</v>
      </c>
      <c r="D89" s="1" t="s">
        <v>2210</v>
      </c>
      <c r="F89" s="2" t="s">
        <v>2214</v>
      </c>
      <c r="G89" s="1" t="s">
        <v>25</v>
      </c>
      <c r="H89" s="2" t="s">
        <v>2212</v>
      </c>
      <c r="I89" s="1" t="s">
        <v>1569</v>
      </c>
      <c r="J89" s="2" t="s">
        <v>2212</v>
      </c>
      <c r="K89" s="3">
        <v>0.58599999999999997</v>
      </c>
      <c r="L89" s="2" t="s">
        <v>29</v>
      </c>
      <c r="M89" s="4">
        <v>41688</v>
      </c>
    </row>
    <row r="90" spans="1:13">
      <c r="A90" s="2" t="s">
        <v>2213</v>
      </c>
      <c r="B90" s="1" t="s">
        <v>2215</v>
      </c>
      <c r="C90" s="2" t="s">
        <v>2213</v>
      </c>
      <c r="D90" s="1" t="s">
        <v>2215</v>
      </c>
      <c r="F90" s="2" t="s">
        <v>2216</v>
      </c>
      <c r="G90" s="1" t="s">
        <v>102</v>
      </c>
      <c r="H90" s="2" t="s">
        <v>2217</v>
      </c>
      <c r="I90" s="1" t="s">
        <v>1569</v>
      </c>
      <c r="J90" s="2" t="s">
        <v>2213</v>
      </c>
      <c r="K90" s="3">
        <v>2.23</v>
      </c>
      <c r="L90" s="2" t="s">
        <v>29</v>
      </c>
      <c r="M90" s="4">
        <v>42600</v>
      </c>
    </row>
    <row r="91" spans="1:13">
      <c r="A91" s="2" t="s">
        <v>2218</v>
      </c>
      <c r="B91" s="1" t="s">
        <v>1903</v>
      </c>
      <c r="C91" s="2" t="s">
        <v>2218</v>
      </c>
      <c r="D91" s="1" t="s">
        <v>1903</v>
      </c>
      <c r="F91" s="2" t="s">
        <v>2219</v>
      </c>
      <c r="G91" s="1" t="s">
        <v>25</v>
      </c>
      <c r="H91" s="2" t="s">
        <v>2220</v>
      </c>
      <c r="I91" s="1" t="s">
        <v>1519</v>
      </c>
      <c r="J91" s="2" t="s">
        <v>2220</v>
      </c>
      <c r="K91" s="3">
        <v>0.72</v>
      </c>
      <c r="L91" s="2" t="s">
        <v>29</v>
      </c>
      <c r="M91" s="4">
        <v>42606</v>
      </c>
    </row>
    <row r="92" spans="1:13">
      <c r="A92" s="2" t="s">
        <v>2221</v>
      </c>
      <c r="B92" s="1" t="s">
        <v>1930</v>
      </c>
      <c r="C92" s="2" t="s">
        <v>2222</v>
      </c>
      <c r="D92" s="1" t="s">
        <v>1930</v>
      </c>
      <c r="F92" s="2" t="s">
        <v>2223</v>
      </c>
      <c r="G92" s="1" t="s">
        <v>25</v>
      </c>
      <c r="H92" s="2" t="s">
        <v>2224</v>
      </c>
      <c r="I92" s="1" t="s">
        <v>1519</v>
      </c>
      <c r="J92" s="2" t="s">
        <v>2224</v>
      </c>
      <c r="K92" s="3">
        <v>0.81</v>
      </c>
      <c r="L92" s="2" t="s">
        <v>29</v>
      </c>
      <c r="M92" s="4">
        <v>42606</v>
      </c>
    </row>
    <row r="93" spans="1:13">
      <c r="A93" s="2" t="s">
        <v>2225</v>
      </c>
      <c r="B93" s="1" t="s">
        <v>2226</v>
      </c>
      <c r="C93" s="2" t="s">
        <v>2227</v>
      </c>
      <c r="D93" s="1" t="s">
        <v>2226</v>
      </c>
      <c r="F93" s="2" t="s">
        <v>2228</v>
      </c>
      <c r="G93" s="1" t="s">
        <v>25</v>
      </c>
      <c r="H93" s="2" t="s">
        <v>2225</v>
      </c>
      <c r="I93" s="1" t="s">
        <v>1569</v>
      </c>
      <c r="J93" s="2" t="s">
        <v>2225</v>
      </c>
      <c r="K93" s="3">
        <v>2.3199999999999998</v>
      </c>
      <c r="L93" s="2" t="s">
        <v>29</v>
      </c>
      <c r="M93" s="4">
        <v>42750</v>
      </c>
    </row>
    <row r="94" spans="1:13">
      <c r="A94" s="2" t="s">
        <v>2229</v>
      </c>
      <c r="B94" s="1" t="s">
        <v>1930</v>
      </c>
      <c r="C94" s="2" t="s">
        <v>2230</v>
      </c>
      <c r="D94" s="1" t="s">
        <v>1930</v>
      </c>
      <c r="F94" s="2" t="s">
        <v>2231</v>
      </c>
      <c r="G94" s="1" t="s">
        <v>25</v>
      </c>
      <c r="H94" s="2" t="s">
        <v>2232</v>
      </c>
      <c r="I94" s="1" t="s">
        <v>1519</v>
      </c>
      <c r="J94" s="2" t="s">
        <v>2232</v>
      </c>
      <c r="K94" s="3">
        <v>0.99</v>
      </c>
      <c r="L94" s="2" t="s">
        <v>29</v>
      </c>
      <c r="M94" s="4">
        <v>42606</v>
      </c>
    </row>
    <row r="95" spans="1:13">
      <c r="A95" s="1" t="s">
        <v>2233</v>
      </c>
      <c r="B95" s="1" t="s">
        <v>2035</v>
      </c>
      <c r="C95" s="2" t="s">
        <v>1904</v>
      </c>
      <c r="D95" s="1" t="s">
        <v>2035</v>
      </c>
      <c r="F95" s="1" t="s">
        <v>2234</v>
      </c>
      <c r="G95" s="1" t="s">
        <v>25</v>
      </c>
      <c r="H95" s="2" t="s">
        <v>2233</v>
      </c>
      <c r="I95" s="1" t="s">
        <v>1569</v>
      </c>
      <c r="J95" s="1" t="s">
        <v>2233</v>
      </c>
      <c r="K95" s="3">
        <v>0.80270000000000008</v>
      </c>
      <c r="L95" s="1" t="s">
        <v>29</v>
      </c>
      <c r="M95" s="4">
        <v>42545</v>
      </c>
    </row>
    <row r="96" spans="1:13">
      <c r="A96" s="2" t="s">
        <v>2235</v>
      </c>
      <c r="B96" s="1" t="s">
        <v>2236</v>
      </c>
      <c r="C96" s="2" t="s">
        <v>1972</v>
      </c>
      <c r="D96" s="1" t="s">
        <v>2236</v>
      </c>
      <c r="F96" s="2" t="s">
        <v>2237</v>
      </c>
      <c r="G96" s="1" t="s">
        <v>25</v>
      </c>
      <c r="H96" s="2" t="s">
        <v>2235</v>
      </c>
      <c r="I96" s="1" t="s">
        <v>1569</v>
      </c>
      <c r="J96" s="2" t="s">
        <v>2235</v>
      </c>
      <c r="K96" s="3">
        <v>0.99</v>
      </c>
      <c r="L96" s="2" t="s">
        <v>29</v>
      </c>
      <c r="M96" s="4">
        <v>42697</v>
      </c>
    </row>
    <row r="97" spans="1:13">
      <c r="A97" s="2" t="s">
        <v>2238</v>
      </c>
      <c r="B97" s="1" t="s">
        <v>2236</v>
      </c>
      <c r="C97" s="2" t="s">
        <v>1961</v>
      </c>
      <c r="D97" s="1" t="s">
        <v>2236</v>
      </c>
      <c r="F97" s="14" t="s">
        <v>2239</v>
      </c>
      <c r="G97" s="1" t="s">
        <v>25</v>
      </c>
      <c r="H97" s="2" t="s">
        <v>2238</v>
      </c>
      <c r="I97" s="1" t="s">
        <v>1569</v>
      </c>
      <c r="J97" s="2" t="s">
        <v>2238</v>
      </c>
      <c r="K97" s="3">
        <v>1.4719</v>
      </c>
      <c r="L97" s="2" t="s">
        <v>29</v>
      </c>
      <c r="M97" s="4">
        <v>42545</v>
      </c>
    </row>
    <row r="98" spans="1:13">
      <c r="A98" s="2" t="s">
        <v>2240</v>
      </c>
      <c r="B98" s="1" t="s">
        <v>2093</v>
      </c>
      <c r="C98" s="2" t="s">
        <v>2240</v>
      </c>
      <c r="D98" s="1" t="s">
        <v>2093</v>
      </c>
      <c r="F98" s="2" t="s">
        <v>2241</v>
      </c>
      <c r="G98" s="1" t="s">
        <v>102</v>
      </c>
      <c r="H98" s="2" t="s">
        <v>2242</v>
      </c>
      <c r="I98" s="1" t="s">
        <v>1569</v>
      </c>
      <c r="J98" s="2" t="s">
        <v>2240</v>
      </c>
      <c r="K98" s="3">
        <v>38.159999999999997</v>
      </c>
      <c r="L98" s="2" t="s">
        <v>29</v>
      </c>
      <c r="M98" s="4">
        <v>43007</v>
      </c>
    </row>
    <row r="99" spans="1:13">
      <c r="A99" s="2" t="s">
        <v>2243</v>
      </c>
      <c r="B99" s="1" t="s">
        <v>2022</v>
      </c>
      <c r="C99" s="2" t="s">
        <v>2243</v>
      </c>
      <c r="D99" s="1" t="s">
        <v>2022</v>
      </c>
      <c r="F99" s="2" t="s">
        <v>2244</v>
      </c>
      <c r="G99" s="1" t="s">
        <v>102</v>
      </c>
      <c r="H99" s="2" t="s">
        <v>2245</v>
      </c>
      <c r="I99" s="1" t="s">
        <v>1569</v>
      </c>
      <c r="J99" s="2" t="s">
        <v>2243</v>
      </c>
      <c r="K99" s="3">
        <v>53.23</v>
      </c>
      <c r="L99" s="2" t="s">
        <v>29</v>
      </c>
      <c r="M99" s="4">
        <v>41191</v>
      </c>
    </row>
    <row r="100" spans="1:13">
      <c r="A100" s="2" t="s">
        <v>2246</v>
      </c>
      <c r="B100" s="1" t="s">
        <v>2247</v>
      </c>
      <c r="C100" s="2" t="s">
        <v>2246</v>
      </c>
      <c r="D100" s="1" t="s">
        <v>2247</v>
      </c>
      <c r="F100" s="2" t="s">
        <v>2248</v>
      </c>
      <c r="G100" s="1" t="s">
        <v>102</v>
      </c>
      <c r="H100" s="2" t="s">
        <v>2249</v>
      </c>
      <c r="I100" s="1" t="s">
        <v>1569</v>
      </c>
      <c r="J100" s="1" t="s">
        <v>2250</v>
      </c>
      <c r="K100" s="3">
        <v>20.079999999999998</v>
      </c>
      <c r="L100" s="2" t="s">
        <v>29</v>
      </c>
      <c r="M100" s="4">
        <v>41521</v>
      </c>
    </row>
    <row r="101" spans="1:13">
      <c r="A101" s="2" t="s">
        <v>2251</v>
      </c>
      <c r="B101" s="1" t="s">
        <v>2247</v>
      </c>
      <c r="C101" s="2" t="s">
        <v>2251</v>
      </c>
      <c r="D101" s="1" t="s">
        <v>2247</v>
      </c>
      <c r="F101" s="2" t="s">
        <v>2252</v>
      </c>
      <c r="G101" s="1" t="s">
        <v>102</v>
      </c>
      <c r="H101" s="2" t="s">
        <v>2253</v>
      </c>
      <c r="I101" s="1" t="s">
        <v>1569</v>
      </c>
      <c r="J101" s="1" t="s">
        <v>2254</v>
      </c>
      <c r="K101" s="3">
        <v>28.42</v>
      </c>
      <c r="L101" s="2" t="s">
        <v>29</v>
      </c>
      <c r="M101" s="4">
        <v>41526</v>
      </c>
    </row>
    <row r="102" spans="1:13">
      <c r="A102" s="2" t="s">
        <v>2255</v>
      </c>
      <c r="B102" s="1" t="s">
        <v>2247</v>
      </c>
      <c r="C102" s="2" t="s">
        <v>2255</v>
      </c>
      <c r="D102" s="1" t="s">
        <v>2247</v>
      </c>
      <c r="F102" s="2" t="s">
        <v>2252</v>
      </c>
      <c r="G102" s="1" t="s">
        <v>102</v>
      </c>
      <c r="H102" s="2" t="s">
        <v>2256</v>
      </c>
      <c r="I102" s="1" t="s">
        <v>1569</v>
      </c>
      <c r="J102" s="1" t="s">
        <v>2257</v>
      </c>
      <c r="K102" s="3">
        <v>26.4</v>
      </c>
      <c r="L102" s="2" t="s">
        <v>29</v>
      </c>
      <c r="M102" s="4">
        <v>41526</v>
      </c>
    </row>
    <row r="103" spans="1:13">
      <c r="A103" s="2" t="s">
        <v>2258</v>
      </c>
      <c r="B103" s="1" t="s">
        <v>2259</v>
      </c>
      <c r="C103" s="2" t="s">
        <v>2260</v>
      </c>
      <c r="D103" s="1" t="s">
        <v>2259</v>
      </c>
      <c r="F103" s="2" t="s">
        <v>2261</v>
      </c>
      <c r="G103" s="1" t="s">
        <v>25</v>
      </c>
      <c r="H103" s="2" t="s">
        <v>2258</v>
      </c>
      <c r="I103" s="1" t="s">
        <v>1894</v>
      </c>
      <c r="J103" s="2" t="s">
        <v>2258</v>
      </c>
      <c r="K103" s="3">
        <v>39.799999999999997</v>
      </c>
      <c r="L103" s="2" t="s">
        <v>29</v>
      </c>
      <c r="M103" s="4">
        <v>41646</v>
      </c>
    </row>
    <row r="104" spans="1:13">
      <c r="A104" s="2" t="s">
        <v>2262</v>
      </c>
      <c r="B104" s="1" t="s">
        <v>1899</v>
      </c>
      <c r="C104" s="2" t="s">
        <v>2262</v>
      </c>
      <c r="D104" s="1" t="s">
        <v>1899</v>
      </c>
      <c r="F104" s="2" t="s">
        <v>2263</v>
      </c>
      <c r="G104" s="1" t="s">
        <v>25</v>
      </c>
      <c r="H104" s="2" t="s">
        <v>2262</v>
      </c>
      <c r="I104" s="1" t="s">
        <v>1894</v>
      </c>
      <c r="J104" s="2" t="s">
        <v>2262</v>
      </c>
      <c r="K104" s="3">
        <v>13.3</v>
      </c>
      <c r="L104" s="2" t="s">
        <v>29</v>
      </c>
      <c r="M104" s="4">
        <v>41646</v>
      </c>
    </row>
    <row r="105" spans="1:13">
      <c r="A105" s="2" t="s">
        <v>2264</v>
      </c>
      <c r="B105" s="1" t="s">
        <v>2259</v>
      </c>
      <c r="C105" s="2" t="s">
        <v>2264</v>
      </c>
      <c r="D105" s="1" t="s">
        <v>2259</v>
      </c>
      <c r="F105" s="2" t="s">
        <v>2265</v>
      </c>
      <c r="G105" s="1" t="s">
        <v>25</v>
      </c>
      <c r="H105" s="2" t="s">
        <v>2264</v>
      </c>
      <c r="I105" s="1" t="s">
        <v>1894</v>
      </c>
      <c r="J105" s="2" t="s">
        <v>2264</v>
      </c>
      <c r="K105" s="3">
        <v>65</v>
      </c>
      <c r="L105" s="2" t="s">
        <v>29</v>
      </c>
      <c r="M105" s="4">
        <v>42820</v>
      </c>
    </row>
    <row r="106" spans="1:13">
      <c r="A106" s="2" t="s">
        <v>2266</v>
      </c>
      <c r="B106" s="1" t="s">
        <v>2267</v>
      </c>
      <c r="C106" s="2" t="s">
        <v>2268</v>
      </c>
      <c r="D106" s="1" t="s">
        <v>2267</v>
      </c>
      <c r="F106" s="2" t="s">
        <v>2269</v>
      </c>
      <c r="G106" s="1" t="s">
        <v>25</v>
      </c>
      <c r="H106" s="2" t="s">
        <v>2266</v>
      </c>
      <c r="I106" s="1" t="s">
        <v>1894</v>
      </c>
      <c r="J106" s="1" t="s">
        <v>2266</v>
      </c>
      <c r="K106" s="3">
        <v>22.7</v>
      </c>
      <c r="L106" s="17" t="s">
        <v>29</v>
      </c>
      <c r="M106" s="4">
        <v>41639</v>
      </c>
    </row>
    <row r="107" spans="1:13">
      <c r="A107" s="2" t="s">
        <v>2270</v>
      </c>
      <c r="B107" s="1" t="s">
        <v>2271</v>
      </c>
      <c r="C107" s="2" t="s">
        <v>2272</v>
      </c>
      <c r="D107" s="1" t="s">
        <v>2271</v>
      </c>
      <c r="F107" s="2" t="s">
        <v>2273</v>
      </c>
      <c r="G107" s="1" t="s">
        <v>2274</v>
      </c>
      <c r="H107" s="2" t="s">
        <v>2275</v>
      </c>
      <c r="I107" s="1" t="s">
        <v>1894</v>
      </c>
      <c r="J107" s="2" t="s">
        <v>2275</v>
      </c>
      <c r="K107" s="3">
        <f>ROUND(13.51/1.23, 2)</f>
        <v>10.98</v>
      </c>
      <c r="L107" s="13" t="s">
        <v>29</v>
      </c>
      <c r="M107" s="4">
        <v>41387</v>
      </c>
    </row>
    <row r="108" spans="1:13">
      <c r="A108" s="2" t="s">
        <v>2276</v>
      </c>
      <c r="B108" s="1" t="s">
        <v>2267</v>
      </c>
      <c r="C108" s="2" t="s">
        <v>2276</v>
      </c>
      <c r="D108" s="1" t="s">
        <v>2267</v>
      </c>
      <c r="F108" s="2" t="s">
        <v>2277</v>
      </c>
      <c r="G108" s="1" t="s">
        <v>25</v>
      </c>
      <c r="H108" s="2" t="s">
        <v>2276</v>
      </c>
      <c r="I108" s="1" t="s">
        <v>1894</v>
      </c>
      <c r="J108" s="2" t="s">
        <v>2276</v>
      </c>
      <c r="K108" s="3">
        <v>31.5</v>
      </c>
      <c r="L108" s="2" t="s">
        <v>29</v>
      </c>
      <c r="M108" s="4">
        <v>41824</v>
      </c>
    </row>
    <row r="109" spans="1:13">
      <c r="A109" s="2" t="s">
        <v>2278</v>
      </c>
      <c r="B109" s="1" t="s">
        <v>1899</v>
      </c>
      <c r="C109" s="2" t="s">
        <v>2279</v>
      </c>
      <c r="D109" s="1" t="s">
        <v>1899</v>
      </c>
      <c r="F109" s="2" t="s">
        <v>2280</v>
      </c>
      <c r="G109" s="1" t="s">
        <v>102</v>
      </c>
      <c r="H109" s="2" t="s">
        <v>2281</v>
      </c>
      <c r="I109" s="1" t="s">
        <v>2282</v>
      </c>
      <c r="J109" s="1" t="s">
        <v>2283</v>
      </c>
      <c r="K109" s="3">
        <v>7.34</v>
      </c>
      <c r="L109" s="13" t="s">
        <v>29</v>
      </c>
      <c r="M109" s="4">
        <v>41046</v>
      </c>
    </row>
    <row r="110" spans="1:13">
      <c r="A110" s="2" t="s">
        <v>2284</v>
      </c>
      <c r="B110" s="1" t="s">
        <v>2285</v>
      </c>
      <c r="C110" s="2" t="s">
        <v>2284</v>
      </c>
      <c r="D110" s="1" t="s">
        <v>2285</v>
      </c>
      <c r="F110" s="14" t="s">
        <v>2286</v>
      </c>
      <c r="G110" s="1" t="s">
        <v>25</v>
      </c>
      <c r="H110" s="2" t="s">
        <v>2287</v>
      </c>
      <c r="I110" s="1" t="s">
        <v>2288</v>
      </c>
      <c r="J110" s="2" t="s">
        <v>2287</v>
      </c>
      <c r="K110" s="3">
        <v>8.4</v>
      </c>
      <c r="L110" s="2" t="s">
        <v>29</v>
      </c>
      <c r="M110" s="4">
        <v>43007</v>
      </c>
    </row>
    <row r="111" spans="1:13">
      <c r="A111" s="2" t="s">
        <v>2289</v>
      </c>
      <c r="B111" s="1" t="s">
        <v>1903</v>
      </c>
      <c r="C111" s="2" t="s">
        <v>2290</v>
      </c>
      <c r="D111" s="1" t="s">
        <v>1903</v>
      </c>
      <c r="F111" s="2" t="s">
        <v>2291</v>
      </c>
      <c r="G111" s="1" t="s">
        <v>25</v>
      </c>
      <c r="H111" s="2" t="s">
        <v>2289</v>
      </c>
      <c r="I111" s="1" t="s">
        <v>1519</v>
      </c>
      <c r="J111" s="2" t="s">
        <v>2289</v>
      </c>
      <c r="K111" s="3">
        <v>0.5</v>
      </c>
      <c r="L111" s="2" t="s">
        <v>29</v>
      </c>
      <c r="M111" s="4">
        <v>42750</v>
      </c>
    </row>
    <row r="112" spans="1:13">
      <c r="A112" s="2" t="s">
        <v>2292</v>
      </c>
      <c r="B112" s="1" t="s">
        <v>1930</v>
      </c>
      <c r="C112" s="2" t="s">
        <v>2293</v>
      </c>
      <c r="D112" s="1" t="s">
        <v>1930</v>
      </c>
      <c r="F112" s="2" t="s">
        <v>2294</v>
      </c>
      <c r="G112" s="1" t="s">
        <v>102</v>
      </c>
      <c r="H112" s="2" t="s">
        <v>2295</v>
      </c>
      <c r="I112" s="1" t="s">
        <v>1519</v>
      </c>
      <c r="J112" s="2" t="s">
        <v>2292</v>
      </c>
      <c r="K112" s="3">
        <v>3.08</v>
      </c>
      <c r="L112" s="2" t="s">
        <v>29</v>
      </c>
      <c r="M112" s="4">
        <v>41480</v>
      </c>
    </row>
    <row r="113" spans="1:13">
      <c r="A113" s="2" t="s">
        <v>2296</v>
      </c>
      <c r="B113" s="1" t="s">
        <v>2129</v>
      </c>
      <c r="C113" s="2" t="s">
        <v>2297</v>
      </c>
      <c r="D113" s="1" t="s">
        <v>2129</v>
      </c>
      <c r="F113" s="2" t="s">
        <v>2298</v>
      </c>
      <c r="G113" s="1" t="s">
        <v>102</v>
      </c>
      <c r="H113" s="2" t="s">
        <v>2299</v>
      </c>
      <c r="I113" s="1" t="s">
        <v>1569</v>
      </c>
      <c r="J113" s="1" t="s">
        <v>2296</v>
      </c>
      <c r="K113" s="3">
        <v>40.159999999999997</v>
      </c>
      <c r="L113" s="13" t="s">
        <v>29</v>
      </c>
      <c r="M113" s="4">
        <v>41559</v>
      </c>
    </row>
    <row r="114" spans="1:13">
      <c r="A114" s="2" t="s">
        <v>2300</v>
      </c>
      <c r="B114" s="1" t="s">
        <v>1899</v>
      </c>
      <c r="C114" s="2" t="s">
        <v>2301</v>
      </c>
      <c r="D114" s="1" t="s">
        <v>1899</v>
      </c>
      <c r="F114" s="2" t="s">
        <v>2302</v>
      </c>
      <c r="G114" s="1" t="s">
        <v>25</v>
      </c>
      <c r="H114" s="2" t="s">
        <v>2300</v>
      </c>
      <c r="I114" s="1" t="s">
        <v>1569</v>
      </c>
      <c r="J114" s="1" t="s">
        <v>2300</v>
      </c>
      <c r="K114" s="3">
        <v>6.98</v>
      </c>
      <c r="L114" s="13" t="s">
        <v>29</v>
      </c>
      <c r="M114" s="4">
        <v>41631</v>
      </c>
    </row>
    <row r="115" spans="1:13">
      <c r="A115" s="2" t="s">
        <v>2303</v>
      </c>
      <c r="B115" s="1" t="s">
        <v>1899</v>
      </c>
      <c r="C115" s="2" t="s">
        <v>2304</v>
      </c>
      <c r="D115" s="2" t="s">
        <v>1899</v>
      </c>
      <c r="E115" s="2"/>
      <c r="F115" s="2" t="s">
        <v>2305</v>
      </c>
      <c r="G115" s="1" t="s">
        <v>102</v>
      </c>
      <c r="H115" s="2" t="s">
        <v>2306</v>
      </c>
      <c r="I115" s="1" t="s">
        <v>1569</v>
      </c>
      <c r="J115" s="2" t="s">
        <v>2303</v>
      </c>
      <c r="K115" s="3">
        <v>33.590000000000003</v>
      </c>
      <c r="L115" s="13" t="s">
        <v>29</v>
      </c>
      <c r="M115" s="4">
        <v>41911</v>
      </c>
    </row>
    <row r="116" spans="1:13">
      <c r="A116" s="2" t="s">
        <v>2307</v>
      </c>
      <c r="B116" s="1" t="s">
        <v>2093</v>
      </c>
      <c r="C116" s="2" t="s">
        <v>2307</v>
      </c>
      <c r="D116" s="1" t="s">
        <v>2093</v>
      </c>
      <c r="F116" s="2" t="s">
        <v>2308</v>
      </c>
      <c r="G116" s="1" t="s">
        <v>102</v>
      </c>
      <c r="H116" s="2" t="s">
        <v>2309</v>
      </c>
      <c r="I116" s="1" t="s">
        <v>1569</v>
      </c>
      <c r="J116" s="2" t="s">
        <v>2307</v>
      </c>
      <c r="K116" s="3">
        <v>7.33</v>
      </c>
      <c r="L116" s="2" t="s">
        <v>29</v>
      </c>
      <c r="M116" s="4">
        <v>41512</v>
      </c>
    </row>
    <row r="117" spans="1:13">
      <c r="A117" s="2" t="s">
        <v>2310</v>
      </c>
      <c r="B117" s="1" t="s">
        <v>2093</v>
      </c>
      <c r="C117" s="2" t="s">
        <v>2304</v>
      </c>
      <c r="D117" s="1" t="s">
        <v>2093</v>
      </c>
      <c r="F117" s="2" t="s">
        <v>2311</v>
      </c>
      <c r="G117" s="1" t="s">
        <v>102</v>
      </c>
      <c r="H117" s="2" t="s">
        <v>2312</v>
      </c>
      <c r="I117" s="1" t="s">
        <v>1569</v>
      </c>
      <c r="J117" s="2" t="s">
        <v>2310</v>
      </c>
      <c r="K117" s="3">
        <v>24.58</v>
      </c>
      <c r="L117" s="13" t="s">
        <v>29</v>
      </c>
      <c r="M117" s="4">
        <v>41049</v>
      </c>
    </row>
    <row r="118" spans="1:13">
      <c r="A118" s="1" t="s">
        <v>2313</v>
      </c>
      <c r="B118" s="1" t="s">
        <v>2093</v>
      </c>
      <c r="C118" s="2" t="s">
        <v>2313</v>
      </c>
      <c r="D118" s="1" t="s">
        <v>2093</v>
      </c>
      <c r="F118" s="1" t="s">
        <v>2314</v>
      </c>
      <c r="G118" s="1" t="s">
        <v>102</v>
      </c>
      <c r="H118" s="2" t="s">
        <v>2315</v>
      </c>
      <c r="I118" s="1" t="s">
        <v>1569</v>
      </c>
      <c r="J118" s="1" t="s">
        <v>2313</v>
      </c>
      <c r="K118" s="3">
        <v>13.1</v>
      </c>
      <c r="L118" s="1" t="s">
        <v>29</v>
      </c>
      <c r="M118" s="4">
        <v>42178</v>
      </c>
    </row>
    <row r="119" spans="1:13">
      <c r="A119" s="2" t="s">
        <v>2316</v>
      </c>
      <c r="B119" s="1" t="s">
        <v>2317</v>
      </c>
      <c r="C119" s="2" t="s">
        <v>2318</v>
      </c>
      <c r="D119" s="1" t="s">
        <v>2319</v>
      </c>
      <c r="F119" s="2" t="s">
        <v>2320</v>
      </c>
      <c r="G119" s="1" t="s">
        <v>25</v>
      </c>
      <c r="H119" s="2" t="s">
        <v>2316</v>
      </c>
      <c r="I119" s="1" t="s">
        <v>2321</v>
      </c>
      <c r="J119" s="1" t="s">
        <v>2316</v>
      </c>
      <c r="K119" s="3">
        <v>4.6900000000000004</v>
      </c>
      <c r="L119" s="13" t="s">
        <v>29</v>
      </c>
      <c r="M119" s="4">
        <v>41806</v>
      </c>
    </row>
    <row r="120" spans="1:13">
      <c r="A120" s="2" t="s">
        <v>2322</v>
      </c>
      <c r="B120" s="1" t="s">
        <v>2323</v>
      </c>
      <c r="C120" s="2" t="s">
        <v>2324</v>
      </c>
      <c r="D120" s="1" t="s">
        <v>2323</v>
      </c>
      <c r="F120" s="2" t="s">
        <v>2325</v>
      </c>
      <c r="G120" s="1" t="s">
        <v>25</v>
      </c>
      <c r="H120" s="2" t="s">
        <v>2322</v>
      </c>
      <c r="I120" s="1" t="s">
        <v>2321</v>
      </c>
      <c r="J120" s="1" t="s">
        <v>2322</v>
      </c>
      <c r="K120" s="3">
        <v>9.3000000000000007</v>
      </c>
      <c r="L120" s="13" t="s">
        <v>29</v>
      </c>
      <c r="M120" s="4">
        <v>42920</v>
      </c>
    </row>
    <row r="121" spans="1:13">
      <c r="A121" s="2" t="s">
        <v>2326</v>
      </c>
      <c r="B121" s="1" t="s">
        <v>2327</v>
      </c>
      <c r="C121" s="2" t="s">
        <v>2328</v>
      </c>
      <c r="D121" s="1" t="s">
        <v>2327</v>
      </c>
      <c r="F121" s="2" t="s">
        <v>2329</v>
      </c>
      <c r="G121" s="1" t="s">
        <v>25</v>
      </c>
      <c r="H121" s="2" t="s">
        <v>2326</v>
      </c>
      <c r="I121" s="1" t="s">
        <v>2321</v>
      </c>
      <c r="J121" s="2" t="s">
        <v>2326</v>
      </c>
      <c r="K121" s="3">
        <v>1.65</v>
      </c>
      <c r="L121" s="13" t="s">
        <v>29</v>
      </c>
      <c r="M121" s="4">
        <v>41922</v>
      </c>
    </row>
    <row r="122" spans="1:13">
      <c r="A122" s="2" t="s">
        <v>2330</v>
      </c>
      <c r="B122" s="1" t="s">
        <v>2327</v>
      </c>
      <c r="C122" s="2" t="s">
        <v>2328</v>
      </c>
      <c r="D122" s="1" t="s">
        <v>2327</v>
      </c>
      <c r="F122" s="2" t="s">
        <v>2331</v>
      </c>
      <c r="G122" s="1" t="s">
        <v>25</v>
      </c>
      <c r="H122" s="2" t="s">
        <v>2330</v>
      </c>
      <c r="I122" s="1" t="s">
        <v>2321</v>
      </c>
      <c r="J122" s="1" t="s">
        <v>2330</v>
      </c>
      <c r="K122" s="3">
        <v>1.22</v>
      </c>
      <c r="L122" s="13" t="s">
        <v>29</v>
      </c>
      <c r="M122" s="4">
        <v>41559</v>
      </c>
    </row>
    <row r="123" spans="1:13">
      <c r="A123" s="2" t="s">
        <v>2332</v>
      </c>
      <c r="B123" s="1" t="s">
        <v>2333</v>
      </c>
      <c r="C123" s="2" t="s">
        <v>2328</v>
      </c>
      <c r="D123" s="1" t="s">
        <v>2010</v>
      </c>
      <c r="E123" s="1" t="s">
        <v>2334</v>
      </c>
      <c r="F123" s="2" t="s">
        <v>2335</v>
      </c>
      <c r="G123" s="1" t="s">
        <v>25</v>
      </c>
      <c r="H123" s="2" t="s">
        <v>2332</v>
      </c>
      <c r="I123" s="1" t="s">
        <v>2321</v>
      </c>
      <c r="J123" s="1" t="s">
        <v>2332</v>
      </c>
      <c r="K123" s="3">
        <v>1</v>
      </c>
      <c r="L123" s="13" t="s">
        <v>29</v>
      </c>
      <c r="M123" s="4">
        <v>42872</v>
      </c>
    </row>
    <row r="124" spans="1:13">
      <c r="A124" s="2" t="s">
        <v>2336</v>
      </c>
      <c r="B124" s="1" t="s">
        <v>2010</v>
      </c>
      <c r="C124" s="2" t="s">
        <v>2328</v>
      </c>
      <c r="D124" s="1" t="s">
        <v>2010</v>
      </c>
      <c r="E124" s="1" t="s">
        <v>2334</v>
      </c>
      <c r="F124" s="2" t="s">
        <v>2337</v>
      </c>
      <c r="G124" s="1" t="s">
        <v>25</v>
      </c>
      <c r="H124" s="2" t="s">
        <v>2336</v>
      </c>
      <c r="I124" s="1" t="s">
        <v>2321</v>
      </c>
      <c r="J124" s="1" t="s">
        <v>2336</v>
      </c>
      <c r="K124" s="3">
        <v>0.75</v>
      </c>
      <c r="L124" s="13" t="s">
        <v>29</v>
      </c>
      <c r="M124" s="4">
        <v>41606</v>
      </c>
    </row>
    <row r="125" spans="1:13">
      <c r="A125" s="2" t="s">
        <v>2338</v>
      </c>
      <c r="B125" s="1" t="s">
        <v>2010</v>
      </c>
      <c r="C125" s="2" t="s">
        <v>2328</v>
      </c>
      <c r="D125" s="1" t="s">
        <v>2010</v>
      </c>
      <c r="E125" s="1" t="s">
        <v>2334</v>
      </c>
      <c r="F125" s="2" t="s">
        <v>2339</v>
      </c>
      <c r="G125" s="1" t="s">
        <v>25</v>
      </c>
      <c r="H125" s="2" t="s">
        <v>2338</v>
      </c>
      <c r="I125" s="1" t="s">
        <v>2321</v>
      </c>
      <c r="J125" s="2" t="s">
        <v>2338</v>
      </c>
      <c r="K125" s="3">
        <v>1.8</v>
      </c>
      <c r="L125" s="13" t="s">
        <v>29</v>
      </c>
      <c r="M125" s="4">
        <v>42824</v>
      </c>
    </row>
    <row r="126" spans="1:13">
      <c r="A126" s="2" t="s">
        <v>2340</v>
      </c>
      <c r="B126" s="1" t="s">
        <v>2010</v>
      </c>
      <c r="C126" s="2" t="s">
        <v>2328</v>
      </c>
      <c r="D126" s="1" t="s">
        <v>2010</v>
      </c>
      <c r="E126" s="1" t="s">
        <v>2334</v>
      </c>
      <c r="F126" s="2" t="s">
        <v>2341</v>
      </c>
      <c r="G126" s="1" t="s">
        <v>25</v>
      </c>
      <c r="H126" s="2" t="s">
        <v>2340</v>
      </c>
      <c r="I126" s="1" t="s">
        <v>2321</v>
      </c>
      <c r="J126" s="2" t="s">
        <v>2340</v>
      </c>
      <c r="K126" s="3">
        <v>1.1299999999999999</v>
      </c>
      <c r="L126" s="13" t="s">
        <v>29</v>
      </c>
      <c r="M126" s="4">
        <v>42751</v>
      </c>
    </row>
    <row r="127" spans="1:13">
      <c r="A127" s="2" t="s">
        <v>2342</v>
      </c>
      <c r="B127" s="1" t="s">
        <v>2343</v>
      </c>
      <c r="C127" s="2" t="s">
        <v>2328</v>
      </c>
      <c r="D127" s="1" t="s">
        <v>2010</v>
      </c>
      <c r="F127" s="2" t="s">
        <v>2344</v>
      </c>
      <c r="G127" s="1" t="s">
        <v>102</v>
      </c>
      <c r="H127" s="2" t="s">
        <v>2345</v>
      </c>
      <c r="I127" s="1" t="s">
        <v>2321</v>
      </c>
      <c r="J127" s="1" t="s">
        <v>2342</v>
      </c>
      <c r="K127" s="3">
        <v>3.56</v>
      </c>
      <c r="L127" s="13" t="s">
        <v>29</v>
      </c>
      <c r="M127" s="4">
        <v>41796</v>
      </c>
    </row>
    <row r="128" spans="1:13">
      <c r="A128" s="2" t="s">
        <v>2342</v>
      </c>
      <c r="B128" s="1" t="s">
        <v>2010</v>
      </c>
      <c r="C128" s="2" t="s">
        <v>2328</v>
      </c>
      <c r="D128" s="1" t="s">
        <v>2010</v>
      </c>
      <c r="F128" s="2" t="s">
        <v>2344</v>
      </c>
      <c r="G128" s="1" t="s">
        <v>25</v>
      </c>
      <c r="H128" s="2" t="s">
        <v>2342</v>
      </c>
      <c r="I128" s="1" t="s">
        <v>2321</v>
      </c>
      <c r="J128" s="1" t="s">
        <v>2342</v>
      </c>
      <c r="K128" s="3">
        <v>0.98299999999999998</v>
      </c>
      <c r="L128" s="13" t="s">
        <v>29</v>
      </c>
      <c r="M128" s="4">
        <v>42030</v>
      </c>
    </row>
    <row r="129" spans="1:13">
      <c r="A129" s="2" t="s">
        <v>2346</v>
      </c>
      <c r="B129" s="1" t="s">
        <v>2010</v>
      </c>
      <c r="C129" s="2" t="s">
        <v>2328</v>
      </c>
      <c r="D129" s="1" t="s">
        <v>2010</v>
      </c>
      <c r="E129" s="1" t="s">
        <v>2334</v>
      </c>
      <c r="F129" s="2" t="s">
        <v>2344</v>
      </c>
      <c r="G129" s="1" t="s">
        <v>25</v>
      </c>
      <c r="H129" s="2" t="s">
        <v>2346</v>
      </c>
      <c r="I129" s="1" t="s">
        <v>2321</v>
      </c>
      <c r="J129" s="1" t="s">
        <v>2346</v>
      </c>
      <c r="K129" s="3">
        <v>0.84</v>
      </c>
      <c r="L129" s="13" t="s">
        <v>29</v>
      </c>
      <c r="M129" s="4">
        <v>41526</v>
      </c>
    </row>
    <row r="130" spans="1:13">
      <c r="A130" s="2" t="s">
        <v>2346</v>
      </c>
      <c r="B130" s="1" t="s">
        <v>2347</v>
      </c>
      <c r="C130" s="2" t="s">
        <v>2328</v>
      </c>
      <c r="D130" s="1" t="s">
        <v>2010</v>
      </c>
      <c r="E130" s="1" t="s">
        <v>2334</v>
      </c>
      <c r="F130" s="2" t="s">
        <v>2344</v>
      </c>
      <c r="G130" s="1" t="s">
        <v>102</v>
      </c>
      <c r="H130" s="2" t="s">
        <v>2348</v>
      </c>
      <c r="I130" s="1" t="s">
        <v>2321</v>
      </c>
      <c r="J130" s="1" t="s">
        <v>2346</v>
      </c>
      <c r="K130" s="3">
        <v>2.81</v>
      </c>
      <c r="L130" s="13" t="s">
        <v>29</v>
      </c>
      <c r="M130" s="4">
        <v>41171</v>
      </c>
    </row>
    <row r="131" spans="1:13">
      <c r="A131" s="2" t="s">
        <v>2349</v>
      </c>
      <c r="B131" s="1" t="s">
        <v>2010</v>
      </c>
      <c r="C131" s="2" t="s">
        <v>2328</v>
      </c>
      <c r="D131" s="1" t="s">
        <v>2010</v>
      </c>
      <c r="E131" s="1" t="s">
        <v>2334</v>
      </c>
      <c r="F131" s="2" t="s">
        <v>2350</v>
      </c>
      <c r="G131" s="1" t="s">
        <v>25</v>
      </c>
      <c r="H131" s="2" t="s">
        <v>2349</v>
      </c>
      <c r="I131" s="1" t="s">
        <v>2321</v>
      </c>
      <c r="J131" s="2" t="s">
        <v>2349</v>
      </c>
      <c r="K131" s="3">
        <v>1.1000000000000001</v>
      </c>
      <c r="L131" s="13" t="s">
        <v>29</v>
      </c>
      <c r="M131" s="4">
        <v>42751</v>
      </c>
    </row>
    <row r="132" spans="1:13">
      <c r="A132" s="2" t="s">
        <v>2351</v>
      </c>
      <c r="B132" s="1" t="s">
        <v>1899</v>
      </c>
      <c r="C132" s="2" t="s">
        <v>1999</v>
      </c>
      <c r="D132" s="1" t="s">
        <v>1899</v>
      </c>
      <c r="F132" s="2" t="s">
        <v>2352</v>
      </c>
      <c r="G132" s="1" t="s">
        <v>25</v>
      </c>
      <c r="H132" s="2" t="s">
        <v>2351</v>
      </c>
      <c r="I132" s="1" t="s">
        <v>2321</v>
      </c>
      <c r="J132" s="1" t="s">
        <v>2351</v>
      </c>
      <c r="K132" s="3">
        <v>0.4</v>
      </c>
      <c r="L132" s="13" t="s">
        <v>29</v>
      </c>
      <c r="M132" s="4">
        <v>41771</v>
      </c>
    </row>
    <row r="133" spans="1:13">
      <c r="A133" s="1" t="s">
        <v>2353</v>
      </c>
      <c r="B133" s="1" t="s">
        <v>2354</v>
      </c>
      <c r="C133" s="1" t="s">
        <v>2355</v>
      </c>
      <c r="D133" s="1" t="s">
        <v>2354</v>
      </c>
      <c r="F133" s="1" t="s">
        <v>2356</v>
      </c>
      <c r="G133" s="1" t="s">
        <v>25</v>
      </c>
      <c r="H133" s="1" t="s">
        <v>2353</v>
      </c>
      <c r="I133" s="1" t="s">
        <v>2321</v>
      </c>
      <c r="J133" s="1" t="s">
        <v>2353</v>
      </c>
      <c r="K133" s="3">
        <v>0.45</v>
      </c>
      <c r="L133" s="1" t="s">
        <v>29</v>
      </c>
      <c r="M133" s="4">
        <v>42788</v>
      </c>
    </row>
    <row r="134" spans="1:13">
      <c r="A134" s="1" t="s">
        <v>2357</v>
      </c>
      <c r="B134" s="1" t="s">
        <v>2354</v>
      </c>
      <c r="C134" s="1" t="s">
        <v>2355</v>
      </c>
      <c r="D134" s="1" t="s">
        <v>2354</v>
      </c>
      <c r="F134" s="1" t="s">
        <v>2358</v>
      </c>
      <c r="G134" s="1" t="s">
        <v>102</v>
      </c>
      <c r="H134" s="1">
        <v>1366573</v>
      </c>
      <c r="I134" s="1" t="s">
        <v>2321</v>
      </c>
      <c r="J134" s="1" t="s">
        <v>2357</v>
      </c>
      <c r="K134" s="3">
        <v>1.1000000000000001</v>
      </c>
      <c r="L134" s="1" t="s">
        <v>29</v>
      </c>
      <c r="M134" s="4">
        <v>42937</v>
      </c>
    </row>
    <row r="135" spans="1:13">
      <c r="A135" s="2" t="s">
        <v>2359</v>
      </c>
      <c r="B135" s="1" t="s">
        <v>2006</v>
      </c>
      <c r="C135" s="2" t="s">
        <v>2007</v>
      </c>
      <c r="D135" s="1" t="s">
        <v>2006</v>
      </c>
      <c r="F135" s="2" t="s">
        <v>2360</v>
      </c>
      <c r="G135" s="1" t="s">
        <v>25</v>
      </c>
      <c r="H135" s="2" t="s">
        <v>2359</v>
      </c>
      <c r="I135" s="1" t="s">
        <v>2321</v>
      </c>
      <c r="J135" s="2" t="s">
        <v>2361</v>
      </c>
      <c r="K135" s="3">
        <v>0.75</v>
      </c>
      <c r="L135" s="13" t="s">
        <v>29</v>
      </c>
      <c r="M135" s="4">
        <v>42884</v>
      </c>
    </row>
    <row r="136" spans="1:13">
      <c r="A136" s="2" t="s">
        <v>2362</v>
      </c>
      <c r="B136" s="1" t="s">
        <v>2010</v>
      </c>
      <c r="C136" s="2" t="s">
        <v>2011</v>
      </c>
      <c r="D136" s="1" t="s">
        <v>2010</v>
      </c>
      <c r="E136" s="1" t="s">
        <v>2334</v>
      </c>
      <c r="F136" s="2" t="s">
        <v>2363</v>
      </c>
      <c r="G136" s="1" t="s">
        <v>25</v>
      </c>
      <c r="H136" s="2" t="s">
        <v>2362</v>
      </c>
      <c r="I136" s="1" t="s">
        <v>2321</v>
      </c>
      <c r="J136" s="1" t="s">
        <v>2362</v>
      </c>
      <c r="K136" s="3">
        <v>1</v>
      </c>
      <c r="L136" s="13" t="s">
        <v>29</v>
      </c>
      <c r="M136" s="4">
        <v>42030</v>
      </c>
    </row>
    <row r="137" spans="1:13">
      <c r="A137" s="2" t="s">
        <v>2362</v>
      </c>
      <c r="B137" s="1" t="s">
        <v>2347</v>
      </c>
      <c r="C137" s="2" t="s">
        <v>2011</v>
      </c>
      <c r="D137" s="1" t="s">
        <v>2010</v>
      </c>
      <c r="F137" s="2" t="s">
        <v>2363</v>
      </c>
      <c r="G137" s="1" t="s">
        <v>102</v>
      </c>
      <c r="H137" s="2" t="s">
        <v>2364</v>
      </c>
      <c r="I137" s="1" t="s">
        <v>2321</v>
      </c>
      <c r="J137" s="1" t="s">
        <v>2362</v>
      </c>
      <c r="K137" s="3">
        <v>2.57</v>
      </c>
      <c r="L137" s="13" t="s">
        <v>29</v>
      </c>
      <c r="M137" s="4">
        <v>41707</v>
      </c>
    </row>
    <row r="138" spans="1:13">
      <c r="A138" s="2" t="s">
        <v>2365</v>
      </c>
      <c r="B138" s="1" t="s">
        <v>1899</v>
      </c>
      <c r="C138" s="2" t="s">
        <v>2014</v>
      </c>
      <c r="D138" s="1" t="s">
        <v>1899</v>
      </c>
      <c r="F138" s="2" t="s">
        <v>2366</v>
      </c>
      <c r="G138" s="1" t="s">
        <v>25</v>
      </c>
      <c r="H138" s="2" t="s">
        <v>2365</v>
      </c>
      <c r="I138" s="1" t="s">
        <v>2321</v>
      </c>
      <c r="J138" s="2" t="s">
        <v>2365</v>
      </c>
      <c r="K138" s="3">
        <v>0.60000000000000009</v>
      </c>
      <c r="L138" s="13" t="s">
        <v>29</v>
      </c>
      <c r="M138" s="4">
        <v>42895</v>
      </c>
    </row>
    <row r="139" spans="1:13">
      <c r="A139" s="1" t="s">
        <v>2367</v>
      </c>
      <c r="B139" s="1" t="s">
        <v>2354</v>
      </c>
      <c r="C139" s="2" t="s">
        <v>2368</v>
      </c>
      <c r="D139" s="1" t="s">
        <v>2354</v>
      </c>
      <c r="F139" s="1" t="s">
        <v>2369</v>
      </c>
      <c r="G139" s="1" t="s">
        <v>102</v>
      </c>
      <c r="H139" s="2" t="s">
        <v>2370</v>
      </c>
      <c r="I139" s="1" t="s">
        <v>2321</v>
      </c>
      <c r="J139" s="1" t="s">
        <v>2367</v>
      </c>
      <c r="K139" s="3">
        <v>1.3</v>
      </c>
      <c r="L139" s="1" t="s">
        <v>29</v>
      </c>
      <c r="M139" s="4">
        <v>42937</v>
      </c>
    </row>
    <row r="140" spans="1:13">
      <c r="A140" s="2" t="s">
        <v>2371</v>
      </c>
      <c r="B140" s="1" t="s">
        <v>2010</v>
      </c>
      <c r="C140" s="2" t="s">
        <v>2372</v>
      </c>
      <c r="D140" s="1" t="s">
        <v>2010</v>
      </c>
      <c r="F140" s="2" t="s">
        <v>2373</v>
      </c>
      <c r="G140" s="1" t="s">
        <v>102</v>
      </c>
      <c r="H140" s="2" t="s">
        <v>2374</v>
      </c>
      <c r="I140" s="1" t="s">
        <v>2321</v>
      </c>
      <c r="J140" s="2" t="s">
        <v>2371</v>
      </c>
      <c r="K140" s="3">
        <v>6.1</v>
      </c>
      <c r="L140" s="13" t="s">
        <v>29</v>
      </c>
      <c r="M140" s="4">
        <v>42824</v>
      </c>
    </row>
    <row r="141" spans="1:13">
      <c r="A141" s="2" t="s">
        <v>2375</v>
      </c>
      <c r="B141" s="1" t="s">
        <v>2376</v>
      </c>
      <c r="C141" s="2" t="s">
        <v>2377</v>
      </c>
      <c r="D141" s="1" t="s">
        <v>2376</v>
      </c>
      <c r="F141" s="2" t="s">
        <v>2378</v>
      </c>
      <c r="G141" s="1" t="s">
        <v>25</v>
      </c>
      <c r="H141" s="2" t="s">
        <v>2379</v>
      </c>
      <c r="I141" s="1" t="s">
        <v>2380</v>
      </c>
      <c r="J141" s="1" t="s">
        <v>2381</v>
      </c>
      <c r="K141" s="3">
        <v>7.67</v>
      </c>
      <c r="L141" s="13" t="s">
        <v>29</v>
      </c>
      <c r="M141" s="4">
        <v>41911</v>
      </c>
    </row>
    <row r="142" spans="1:13">
      <c r="A142" s="2" t="s">
        <v>2382</v>
      </c>
      <c r="B142" s="1" t="s">
        <v>2010</v>
      </c>
      <c r="C142" s="2" t="s">
        <v>2372</v>
      </c>
      <c r="D142" s="1" t="s">
        <v>2010</v>
      </c>
      <c r="F142" s="2" t="s">
        <v>2373</v>
      </c>
      <c r="G142" s="1" t="s">
        <v>25</v>
      </c>
      <c r="H142" s="2" t="s">
        <v>2382</v>
      </c>
      <c r="I142" s="1" t="s">
        <v>2380</v>
      </c>
      <c r="J142" s="1" t="s">
        <v>2383</v>
      </c>
      <c r="K142" s="3">
        <v>7.3</v>
      </c>
      <c r="L142" s="13" t="s">
        <v>29</v>
      </c>
      <c r="M142" s="4">
        <v>42824</v>
      </c>
    </row>
    <row r="143" spans="1:13">
      <c r="A143" s="2" t="s">
        <v>2384</v>
      </c>
      <c r="B143" s="1" t="s">
        <v>2010</v>
      </c>
      <c r="C143" s="2" t="s">
        <v>2372</v>
      </c>
      <c r="D143" s="1" t="s">
        <v>2010</v>
      </c>
      <c r="F143" s="2" t="s">
        <v>2385</v>
      </c>
      <c r="G143" s="1" t="s">
        <v>25</v>
      </c>
      <c r="H143" s="2" t="s">
        <v>2386</v>
      </c>
      <c r="I143" s="1" t="s">
        <v>2380</v>
      </c>
      <c r="J143" s="1" t="s">
        <v>2387</v>
      </c>
      <c r="K143" s="3">
        <v>6.99</v>
      </c>
      <c r="L143" s="13" t="s">
        <v>29</v>
      </c>
      <c r="M143" s="4">
        <v>40692</v>
      </c>
    </row>
    <row r="144" spans="1:13">
      <c r="A144" s="2" t="s">
        <v>2388</v>
      </c>
      <c r="B144" s="1" t="s">
        <v>2006</v>
      </c>
      <c r="C144" s="2" t="s">
        <v>2152</v>
      </c>
      <c r="D144" s="1" t="s">
        <v>2006</v>
      </c>
      <c r="F144" s="2" t="s">
        <v>2389</v>
      </c>
      <c r="G144" s="1" t="s">
        <v>25</v>
      </c>
      <c r="H144" s="2" t="s">
        <v>2390</v>
      </c>
      <c r="I144" s="1" t="s">
        <v>2380</v>
      </c>
      <c r="J144" s="1" t="s">
        <v>2391</v>
      </c>
      <c r="K144" s="3">
        <v>4.82</v>
      </c>
      <c r="L144" s="13" t="s">
        <v>29</v>
      </c>
      <c r="M144" s="4">
        <v>42751</v>
      </c>
    </row>
    <row r="145" spans="1:13">
      <c r="A145" s="2" t="s">
        <v>2392</v>
      </c>
      <c r="B145" s="1" t="s">
        <v>2147</v>
      </c>
      <c r="C145" s="2" t="s">
        <v>2148</v>
      </c>
      <c r="D145" s="1" t="s">
        <v>2147</v>
      </c>
      <c r="F145" s="2" t="s">
        <v>2393</v>
      </c>
      <c r="G145" s="1" t="s">
        <v>25</v>
      </c>
      <c r="H145" s="2" t="s">
        <v>2394</v>
      </c>
      <c r="I145" s="1" t="s">
        <v>2380</v>
      </c>
      <c r="J145" s="1" t="s">
        <v>2392</v>
      </c>
      <c r="K145" s="3">
        <v>3</v>
      </c>
      <c r="L145" s="13" t="s">
        <v>29</v>
      </c>
      <c r="M145" s="4">
        <v>42820</v>
      </c>
    </row>
    <row r="146" spans="1:13">
      <c r="A146" s="2" t="s">
        <v>2395</v>
      </c>
      <c r="B146" s="1" t="s">
        <v>2147</v>
      </c>
      <c r="C146" s="2" t="s">
        <v>2148</v>
      </c>
      <c r="D146" s="1" t="s">
        <v>2147</v>
      </c>
      <c r="F146" s="2" t="s">
        <v>2396</v>
      </c>
      <c r="G146" s="1" t="s">
        <v>25</v>
      </c>
      <c r="H146" s="2" t="s">
        <v>2397</v>
      </c>
      <c r="I146" s="1" t="s">
        <v>2380</v>
      </c>
      <c r="J146" s="2" t="s">
        <v>2395</v>
      </c>
      <c r="K146" s="3">
        <v>2.65</v>
      </c>
      <c r="L146" s="13" t="s">
        <v>29</v>
      </c>
      <c r="M146" s="4">
        <v>41369</v>
      </c>
    </row>
    <row r="147" spans="1:13">
      <c r="A147" s="2" t="s">
        <v>2398</v>
      </c>
      <c r="B147" s="1" t="s">
        <v>2147</v>
      </c>
      <c r="C147" s="2" t="s">
        <v>2148</v>
      </c>
      <c r="D147" s="1" t="s">
        <v>2147</v>
      </c>
      <c r="F147" s="2" t="s">
        <v>2399</v>
      </c>
      <c r="G147" s="1" t="s">
        <v>102</v>
      </c>
      <c r="H147" s="2" t="s">
        <v>2400</v>
      </c>
      <c r="I147" s="1" t="s">
        <v>2380</v>
      </c>
      <c r="J147" s="1" t="s">
        <v>2401</v>
      </c>
      <c r="K147" s="3">
        <v>4.2699999999999996</v>
      </c>
      <c r="L147" s="13" t="s">
        <v>29</v>
      </c>
      <c r="M147" s="4">
        <v>41697</v>
      </c>
    </row>
    <row r="148" spans="1:13">
      <c r="A148" s="2" t="s">
        <v>2402</v>
      </c>
      <c r="B148" s="1" t="s">
        <v>2147</v>
      </c>
      <c r="C148" s="2" t="s">
        <v>2148</v>
      </c>
      <c r="D148" s="1" t="s">
        <v>2147</v>
      </c>
      <c r="F148" s="2" t="s">
        <v>2403</v>
      </c>
      <c r="G148" s="1" t="s">
        <v>25</v>
      </c>
      <c r="H148" s="2" t="s">
        <v>2402</v>
      </c>
      <c r="I148" s="1" t="s">
        <v>2380</v>
      </c>
      <c r="K148" s="3">
        <v>2.44</v>
      </c>
      <c r="L148" s="13" t="s">
        <v>29</v>
      </c>
      <c r="M148" s="4">
        <v>41526</v>
      </c>
    </row>
    <row r="149" spans="1:13">
      <c r="A149" s="2" t="s">
        <v>2404</v>
      </c>
      <c r="B149" s="1" t="s">
        <v>1899</v>
      </c>
      <c r="C149" s="2" t="s">
        <v>2405</v>
      </c>
      <c r="D149" s="1" t="s">
        <v>1899</v>
      </c>
      <c r="F149" s="2" t="s">
        <v>2406</v>
      </c>
      <c r="G149" s="1" t="s">
        <v>25</v>
      </c>
      <c r="H149" s="2" t="s">
        <v>2407</v>
      </c>
      <c r="I149" s="1" t="s">
        <v>2321</v>
      </c>
      <c r="J149" s="1" t="s">
        <v>2404</v>
      </c>
      <c r="K149" s="3">
        <v>0.61</v>
      </c>
      <c r="L149" s="13" t="s">
        <v>29</v>
      </c>
      <c r="M149" s="4">
        <v>42605</v>
      </c>
    </row>
    <row r="150" spans="1:13">
      <c r="A150" s="2" t="s">
        <v>2408</v>
      </c>
      <c r="B150" s="1" t="s">
        <v>2010</v>
      </c>
      <c r="C150" s="2" t="s">
        <v>2372</v>
      </c>
      <c r="D150" s="1" t="s">
        <v>2010</v>
      </c>
      <c r="F150" s="2" t="s">
        <v>2409</v>
      </c>
      <c r="G150" s="1" t="s">
        <v>25</v>
      </c>
      <c r="H150" s="2" t="s">
        <v>2410</v>
      </c>
      <c r="I150" s="1" t="s">
        <v>2321</v>
      </c>
      <c r="J150" s="1" t="s">
        <v>2410</v>
      </c>
      <c r="K150" s="3">
        <v>2.23</v>
      </c>
      <c r="L150" s="13" t="s">
        <v>29</v>
      </c>
      <c r="M150" s="4">
        <v>42751</v>
      </c>
    </row>
    <row r="151" spans="1:13">
      <c r="A151" s="2" t="s">
        <v>2411</v>
      </c>
      <c r="B151" s="1" t="s">
        <v>2412</v>
      </c>
      <c r="C151" s="2" t="s">
        <v>2413</v>
      </c>
      <c r="D151" s="1" t="s">
        <v>2412</v>
      </c>
      <c r="F151" s="2" t="s">
        <v>2414</v>
      </c>
      <c r="G151" s="1" t="s">
        <v>102</v>
      </c>
      <c r="H151" s="2" t="s">
        <v>2415</v>
      </c>
      <c r="I151" s="1" t="s">
        <v>1569</v>
      </c>
      <c r="J151" s="1" t="s">
        <v>2411</v>
      </c>
      <c r="K151" s="3">
        <v>19.809999999999999</v>
      </c>
      <c r="L151" s="2" t="s">
        <v>29</v>
      </c>
      <c r="M151" s="4">
        <v>41520</v>
      </c>
    </row>
    <row r="152" spans="1:13">
      <c r="A152" s="2" t="s">
        <v>2416</v>
      </c>
      <c r="B152" s="1" t="s">
        <v>1899</v>
      </c>
      <c r="C152" s="2" t="s">
        <v>2417</v>
      </c>
      <c r="D152" s="1" t="s">
        <v>1899</v>
      </c>
      <c r="F152" s="2" t="s">
        <v>2418</v>
      </c>
      <c r="G152" s="1" t="s">
        <v>25</v>
      </c>
      <c r="H152" s="2" t="s">
        <v>2419</v>
      </c>
      <c r="I152" s="1" t="s">
        <v>1569</v>
      </c>
      <c r="J152" s="2" t="s">
        <v>2419</v>
      </c>
      <c r="K152" s="3">
        <v>0.55000000000000004</v>
      </c>
      <c r="L152" s="2" t="s">
        <v>29</v>
      </c>
      <c r="M152" s="4">
        <v>42750</v>
      </c>
    </row>
    <row r="153" spans="1:13">
      <c r="A153" s="2" t="s">
        <v>2420</v>
      </c>
      <c r="B153" s="1" t="s">
        <v>2210</v>
      </c>
      <c r="C153" s="2" t="s">
        <v>2417</v>
      </c>
      <c r="D153" s="1" t="s">
        <v>2210</v>
      </c>
      <c r="F153" s="2" t="s">
        <v>2421</v>
      </c>
      <c r="G153" s="1" t="s">
        <v>25</v>
      </c>
      <c r="H153" s="2" t="s">
        <v>2420</v>
      </c>
      <c r="I153" s="1" t="s">
        <v>1569</v>
      </c>
      <c r="J153" s="2" t="s">
        <v>2420</v>
      </c>
      <c r="K153" s="3">
        <v>0.61330000000000007</v>
      </c>
      <c r="L153" s="2" t="s">
        <v>29</v>
      </c>
      <c r="M153" s="4">
        <v>42545</v>
      </c>
    </row>
    <row r="154" spans="1:13">
      <c r="A154" s="2" t="s">
        <v>2422</v>
      </c>
      <c r="B154" s="1" t="s">
        <v>2423</v>
      </c>
      <c r="C154" s="2" t="s">
        <v>2424</v>
      </c>
      <c r="D154" s="1" t="s">
        <v>2423</v>
      </c>
      <c r="F154" s="2" t="s">
        <v>2425</v>
      </c>
      <c r="G154" s="1" t="s">
        <v>102</v>
      </c>
      <c r="H154" s="2" t="s">
        <v>2426</v>
      </c>
      <c r="I154" s="1" t="s">
        <v>2380</v>
      </c>
      <c r="J154" s="1" t="s">
        <v>2422</v>
      </c>
      <c r="K154" s="3">
        <v>0.97</v>
      </c>
      <c r="L154" s="13" t="s">
        <v>1823</v>
      </c>
      <c r="M154" s="4">
        <v>42510</v>
      </c>
    </row>
    <row r="155" spans="1:13">
      <c r="A155" s="2" t="s">
        <v>2427</v>
      </c>
      <c r="B155" s="1" t="s">
        <v>1993</v>
      </c>
      <c r="C155" s="2" t="s">
        <v>2427</v>
      </c>
      <c r="D155" s="1" t="s">
        <v>1993</v>
      </c>
      <c r="F155" s="2" t="s">
        <v>2428</v>
      </c>
      <c r="G155" s="1" t="s">
        <v>102</v>
      </c>
      <c r="H155" s="2" t="s">
        <v>2429</v>
      </c>
      <c r="I155" s="1" t="s">
        <v>1569</v>
      </c>
      <c r="J155" s="2" t="s">
        <v>2427</v>
      </c>
      <c r="K155" s="3">
        <v>11.66</v>
      </c>
      <c r="L155" s="2" t="s">
        <v>29</v>
      </c>
      <c r="M155" s="4">
        <v>41943</v>
      </c>
    </row>
    <row r="156" spans="1:13">
      <c r="A156" s="2" t="s">
        <v>2430</v>
      </c>
      <c r="B156" s="1" t="s">
        <v>1899</v>
      </c>
      <c r="C156" s="2" t="s">
        <v>2430</v>
      </c>
      <c r="D156" s="1" t="s">
        <v>1899</v>
      </c>
      <c r="F156" s="2" t="s">
        <v>2431</v>
      </c>
      <c r="G156" s="1" t="s">
        <v>25</v>
      </c>
      <c r="H156" s="2" t="s">
        <v>2430</v>
      </c>
      <c r="I156" s="1" t="s">
        <v>1579</v>
      </c>
      <c r="J156" s="2" t="s">
        <v>2430</v>
      </c>
      <c r="K156" s="3">
        <v>1.32</v>
      </c>
      <c r="L156" s="2" t="s">
        <v>29</v>
      </c>
      <c r="M156" s="4">
        <v>41192</v>
      </c>
    </row>
    <row r="157" spans="1:13">
      <c r="A157" s="2" t="s">
        <v>2432</v>
      </c>
      <c r="B157" s="1" t="s">
        <v>2010</v>
      </c>
      <c r="C157" s="2" t="s">
        <v>2433</v>
      </c>
      <c r="D157" s="1" t="s">
        <v>2010</v>
      </c>
      <c r="E157" s="1" t="s">
        <v>2334</v>
      </c>
      <c r="F157" s="2" t="s">
        <v>2434</v>
      </c>
      <c r="G157" s="1" t="s">
        <v>25</v>
      </c>
      <c r="H157" s="2" t="s">
        <v>2435</v>
      </c>
      <c r="I157" s="1" t="s">
        <v>1569</v>
      </c>
      <c r="J157" s="2" t="s">
        <v>2435</v>
      </c>
      <c r="K157" s="3">
        <v>11.738099999999999</v>
      </c>
      <c r="L157" s="13" t="s">
        <v>29</v>
      </c>
      <c r="M157" s="4">
        <v>42572</v>
      </c>
    </row>
    <row r="158" spans="1:13">
      <c r="A158" s="2" t="s">
        <v>2436</v>
      </c>
      <c r="B158" s="1" t="s">
        <v>1899</v>
      </c>
      <c r="C158" s="2" t="s">
        <v>2437</v>
      </c>
      <c r="D158" s="1" t="s">
        <v>1899</v>
      </c>
      <c r="F158" s="2" t="s">
        <v>2438</v>
      </c>
      <c r="G158" s="1" t="s">
        <v>25</v>
      </c>
      <c r="H158" s="2" t="s">
        <v>2436</v>
      </c>
      <c r="I158" s="1" t="s">
        <v>1569</v>
      </c>
      <c r="J158" s="2" t="s">
        <v>2436</v>
      </c>
      <c r="K158" s="3">
        <v>2.52</v>
      </c>
      <c r="L158" s="2" t="s">
        <v>29</v>
      </c>
      <c r="M158" s="4">
        <v>42087</v>
      </c>
    </row>
    <row r="159" spans="1:13">
      <c r="A159" s="2" t="s">
        <v>2439</v>
      </c>
      <c r="B159" s="1" t="s">
        <v>1899</v>
      </c>
      <c r="C159" s="2" t="s">
        <v>2439</v>
      </c>
      <c r="D159" s="1" t="s">
        <v>1899</v>
      </c>
      <c r="F159" s="2" t="s">
        <v>2440</v>
      </c>
      <c r="G159" s="1" t="s">
        <v>25</v>
      </c>
      <c r="H159" s="2" t="s">
        <v>2441</v>
      </c>
      <c r="I159" s="1" t="s">
        <v>2380</v>
      </c>
      <c r="K159" s="3">
        <v>1.66</v>
      </c>
      <c r="L159" s="13" t="s">
        <v>29</v>
      </c>
      <c r="M159" s="4">
        <v>41526</v>
      </c>
    </row>
    <row r="160" spans="1:13">
      <c r="A160" s="2" t="s">
        <v>2439</v>
      </c>
      <c r="B160" s="1" t="s">
        <v>2442</v>
      </c>
      <c r="C160" s="2" t="s">
        <v>2439</v>
      </c>
      <c r="D160" s="1" t="s">
        <v>1899</v>
      </c>
      <c r="F160" s="2" t="s">
        <v>2440</v>
      </c>
      <c r="G160" s="1" t="s">
        <v>102</v>
      </c>
      <c r="H160" s="2" t="s">
        <v>2443</v>
      </c>
      <c r="I160" s="1" t="s">
        <v>1569</v>
      </c>
      <c r="J160" s="1" t="s">
        <v>2441</v>
      </c>
      <c r="K160" s="3">
        <v>4.09</v>
      </c>
      <c r="L160" s="13" t="s">
        <v>29</v>
      </c>
      <c r="M160" s="4">
        <v>41526</v>
      </c>
    </row>
    <row r="161" spans="1:13">
      <c r="A161" s="2" t="s">
        <v>2433</v>
      </c>
      <c r="B161" s="1" t="s">
        <v>2010</v>
      </c>
      <c r="C161" s="2" t="s">
        <v>2433</v>
      </c>
      <c r="D161" s="1" t="s">
        <v>2010</v>
      </c>
      <c r="E161" s="1" t="s">
        <v>2334</v>
      </c>
      <c r="F161" s="2" t="s">
        <v>2444</v>
      </c>
      <c r="G161" s="1" t="s">
        <v>25</v>
      </c>
      <c r="H161" s="2" t="s">
        <v>2445</v>
      </c>
      <c r="I161" s="1" t="s">
        <v>1983</v>
      </c>
      <c r="J161" s="2" t="s">
        <v>2433</v>
      </c>
      <c r="K161" s="3">
        <v>1.37</v>
      </c>
      <c r="L161" s="13" t="s">
        <v>29</v>
      </c>
      <c r="M161" s="4">
        <v>42824</v>
      </c>
    </row>
    <row r="162" spans="1:13">
      <c r="A162" s="2" t="s">
        <v>2446</v>
      </c>
      <c r="B162" s="1" t="s">
        <v>2010</v>
      </c>
      <c r="C162" s="2" t="s">
        <v>2372</v>
      </c>
      <c r="D162" s="1" t="s">
        <v>2010</v>
      </c>
      <c r="E162" s="1" t="s">
        <v>2334</v>
      </c>
      <c r="F162" s="2" t="s">
        <v>2447</v>
      </c>
      <c r="G162" s="1" t="s">
        <v>25</v>
      </c>
      <c r="H162" s="2" t="s">
        <v>2446</v>
      </c>
      <c r="I162" s="1" t="s">
        <v>2380</v>
      </c>
      <c r="J162" s="1" t="s">
        <v>2446</v>
      </c>
      <c r="K162" s="3">
        <v>6.24</v>
      </c>
      <c r="L162" s="13" t="s">
        <v>29</v>
      </c>
      <c r="M162" s="4">
        <v>42605</v>
      </c>
    </row>
    <row r="163" spans="1:13">
      <c r="A163" s="2" t="s">
        <v>2448</v>
      </c>
      <c r="B163" s="1" t="s">
        <v>2010</v>
      </c>
      <c r="C163" s="2" t="s">
        <v>2372</v>
      </c>
      <c r="D163" s="1" t="s">
        <v>2010</v>
      </c>
      <c r="E163" s="1" t="s">
        <v>2334</v>
      </c>
      <c r="F163" s="2" t="s">
        <v>2449</v>
      </c>
      <c r="G163" s="1" t="s">
        <v>25</v>
      </c>
      <c r="H163" s="2" t="s">
        <v>2448</v>
      </c>
      <c r="I163" s="1" t="s">
        <v>1569</v>
      </c>
      <c r="J163" s="2" t="s">
        <v>2448</v>
      </c>
      <c r="K163" s="3">
        <v>5.7</v>
      </c>
      <c r="L163" s="13" t="s">
        <v>29</v>
      </c>
      <c r="M163" s="4">
        <v>42751</v>
      </c>
    </row>
    <row r="164" spans="1:13">
      <c r="A164" s="2" t="s">
        <v>2450</v>
      </c>
      <c r="B164" s="1" t="s">
        <v>1899</v>
      </c>
      <c r="C164" s="2" t="s">
        <v>2451</v>
      </c>
      <c r="D164" s="1" t="s">
        <v>1899</v>
      </c>
      <c r="F164" s="2" t="s">
        <v>2452</v>
      </c>
      <c r="G164" s="1" t="s">
        <v>25</v>
      </c>
      <c r="H164" s="2" t="s">
        <v>2453</v>
      </c>
      <c r="I164" s="1" t="s">
        <v>1569</v>
      </c>
      <c r="J164" s="1" t="s">
        <v>2450</v>
      </c>
      <c r="K164" s="3">
        <v>0.46900000000000003</v>
      </c>
      <c r="L164" s="13" t="s">
        <v>29</v>
      </c>
      <c r="M164" s="4">
        <v>42593</v>
      </c>
    </row>
    <row r="165" spans="1:13">
      <c r="A165" s="1" t="s">
        <v>2454</v>
      </c>
      <c r="B165" s="1" t="s">
        <v>2010</v>
      </c>
      <c r="C165" s="2" t="s">
        <v>2328</v>
      </c>
      <c r="D165" s="1" t="s">
        <v>2010</v>
      </c>
      <c r="F165" s="1" t="s">
        <v>2455</v>
      </c>
      <c r="G165" s="1" t="s">
        <v>25</v>
      </c>
      <c r="H165" s="2" t="s">
        <v>2454</v>
      </c>
      <c r="I165" s="1" t="s">
        <v>1569</v>
      </c>
      <c r="J165" s="1" t="s">
        <v>2456</v>
      </c>
      <c r="K165" s="3">
        <v>4.76</v>
      </c>
      <c r="L165" s="1" t="s">
        <v>29</v>
      </c>
      <c r="M165" s="4">
        <v>42158</v>
      </c>
    </row>
    <row r="166" spans="1:13">
      <c r="A166" s="2" t="s">
        <v>2457</v>
      </c>
      <c r="B166" s="1" t="s">
        <v>1899</v>
      </c>
      <c r="C166" s="2" t="s">
        <v>2417</v>
      </c>
      <c r="D166" s="1" t="s">
        <v>1899</v>
      </c>
      <c r="F166" s="2" t="s">
        <v>2458</v>
      </c>
      <c r="G166" s="1" t="s">
        <v>25</v>
      </c>
      <c r="H166" s="2" t="s">
        <v>2459</v>
      </c>
      <c r="I166" s="1" t="s">
        <v>1569</v>
      </c>
      <c r="J166" s="2" t="s">
        <v>2459</v>
      </c>
      <c r="K166" s="3">
        <v>12.12</v>
      </c>
      <c r="L166" s="2" t="s">
        <v>29</v>
      </c>
      <c r="M166" s="4">
        <v>42672</v>
      </c>
    </row>
    <row r="167" spans="1:13">
      <c r="A167" s="2" t="s">
        <v>2460</v>
      </c>
      <c r="B167" s="1" t="s">
        <v>2060</v>
      </c>
      <c r="C167" s="2" t="s">
        <v>2460</v>
      </c>
      <c r="D167" s="1" t="s">
        <v>2060</v>
      </c>
      <c r="F167" s="2" t="s">
        <v>2461</v>
      </c>
      <c r="G167" s="1" t="s">
        <v>102</v>
      </c>
      <c r="H167" s="2" t="s">
        <v>2462</v>
      </c>
      <c r="I167" s="1" t="s">
        <v>2380</v>
      </c>
      <c r="J167" s="1" t="s">
        <v>2460</v>
      </c>
      <c r="K167" s="3">
        <v>5.95</v>
      </c>
      <c r="L167" s="2" t="s">
        <v>29</v>
      </c>
      <c r="M167" s="4">
        <v>41165</v>
      </c>
    </row>
    <row r="168" spans="1:13">
      <c r="A168" s="2" t="s">
        <v>2463</v>
      </c>
      <c r="B168" s="1" t="s">
        <v>2060</v>
      </c>
      <c r="C168" s="2" t="s">
        <v>2463</v>
      </c>
      <c r="D168" s="1" t="s">
        <v>2060</v>
      </c>
      <c r="F168" s="2" t="s">
        <v>2464</v>
      </c>
      <c r="G168" s="1" t="s">
        <v>102</v>
      </c>
      <c r="H168" s="2" t="s">
        <v>2465</v>
      </c>
      <c r="I168" s="1" t="s">
        <v>2380</v>
      </c>
      <c r="J168" s="2" t="s">
        <v>2463</v>
      </c>
      <c r="K168" s="3">
        <v>2.92</v>
      </c>
      <c r="L168" s="13" t="s">
        <v>29</v>
      </c>
      <c r="M168" s="4">
        <v>41049</v>
      </c>
    </row>
    <row r="169" spans="1:13">
      <c r="A169" s="1" t="s">
        <v>2466</v>
      </c>
      <c r="B169" s="1" t="s">
        <v>2060</v>
      </c>
      <c r="C169" s="1" t="s">
        <v>2467</v>
      </c>
      <c r="D169" s="1" t="s">
        <v>2060</v>
      </c>
      <c r="F169" s="1" t="s">
        <v>2468</v>
      </c>
      <c r="G169" s="1" t="s">
        <v>25</v>
      </c>
      <c r="H169" s="1" t="s">
        <v>2466</v>
      </c>
      <c r="I169" s="1" t="s">
        <v>2469</v>
      </c>
      <c r="J169" s="1" t="s">
        <v>2466</v>
      </c>
      <c r="K169" s="3">
        <v>14.7</v>
      </c>
      <c r="L169" s="1" t="s">
        <v>29</v>
      </c>
      <c r="M169" s="4">
        <v>43016</v>
      </c>
    </row>
    <row r="170" spans="1:13">
      <c r="A170" s="1" t="s">
        <v>2470</v>
      </c>
      <c r="B170" s="1" t="s">
        <v>2060</v>
      </c>
      <c r="C170" s="2" t="s">
        <v>2467</v>
      </c>
      <c r="D170" s="1" t="s">
        <v>2060</v>
      </c>
      <c r="F170" s="1" t="s">
        <v>2471</v>
      </c>
      <c r="G170" s="1" t="s">
        <v>102</v>
      </c>
      <c r="H170" s="2" t="s">
        <v>2472</v>
      </c>
      <c r="I170" s="1" t="s">
        <v>2469</v>
      </c>
      <c r="J170" s="1" t="s">
        <v>2470</v>
      </c>
      <c r="K170" s="3">
        <v>19</v>
      </c>
      <c r="L170" s="1" t="s">
        <v>29</v>
      </c>
      <c r="M170" s="4">
        <v>42920</v>
      </c>
    </row>
    <row r="171" spans="1:13">
      <c r="A171" s="1" t="s">
        <v>2473</v>
      </c>
      <c r="B171" s="1" t="s">
        <v>2017</v>
      </c>
      <c r="C171" s="1" t="s">
        <v>2473</v>
      </c>
      <c r="D171" s="1" t="s">
        <v>2017</v>
      </c>
      <c r="F171" s="1" t="s">
        <v>2474</v>
      </c>
      <c r="G171" s="1" t="s">
        <v>102</v>
      </c>
      <c r="H171" s="2" t="s">
        <v>2475</v>
      </c>
      <c r="I171" s="1" t="s">
        <v>2469</v>
      </c>
      <c r="J171" s="1" t="s">
        <v>2476</v>
      </c>
      <c r="K171" s="3">
        <v>14.7</v>
      </c>
      <c r="L171" s="1" t="s">
        <v>29</v>
      </c>
      <c r="M171" s="4">
        <v>43016</v>
      </c>
    </row>
    <row r="172" spans="1:13">
      <c r="A172" s="2" t="s">
        <v>2477</v>
      </c>
      <c r="B172" s="1" t="s">
        <v>2478</v>
      </c>
      <c r="C172" s="2" t="s">
        <v>2477</v>
      </c>
      <c r="D172" s="1" t="s">
        <v>2478</v>
      </c>
      <c r="F172" s="2" t="s">
        <v>2479</v>
      </c>
      <c r="G172" s="1" t="s">
        <v>102</v>
      </c>
      <c r="H172" s="2" t="s">
        <v>2480</v>
      </c>
      <c r="I172" s="1" t="s">
        <v>2469</v>
      </c>
      <c r="J172" s="1" t="s">
        <v>2481</v>
      </c>
      <c r="K172" s="3">
        <v>9.43</v>
      </c>
      <c r="L172" s="2" t="s">
        <v>29</v>
      </c>
      <c r="M172" s="4">
        <v>42125</v>
      </c>
    </row>
    <row r="173" spans="1:13">
      <c r="A173" s="1" t="s">
        <v>2482</v>
      </c>
      <c r="B173" s="1" t="s">
        <v>2483</v>
      </c>
      <c r="C173" s="1" t="s">
        <v>2484</v>
      </c>
      <c r="D173" s="1" t="s">
        <v>2483</v>
      </c>
      <c r="F173" s="1" t="s">
        <v>2485</v>
      </c>
      <c r="G173" s="1" t="s">
        <v>102</v>
      </c>
      <c r="H173" s="2" t="s">
        <v>2486</v>
      </c>
      <c r="I173" s="1" t="s">
        <v>2469</v>
      </c>
      <c r="J173" s="1" t="s">
        <v>2487</v>
      </c>
      <c r="K173" s="3">
        <v>27</v>
      </c>
      <c r="L173" s="1" t="s">
        <v>29</v>
      </c>
      <c r="M173" s="4">
        <v>43012</v>
      </c>
    </row>
    <row r="174" spans="1:13">
      <c r="A174" s="2" t="s">
        <v>2488</v>
      </c>
      <c r="B174" s="1" t="s">
        <v>1930</v>
      </c>
      <c r="C174" s="2" t="s">
        <v>2489</v>
      </c>
      <c r="D174" s="1" t="s">
        <v>1930</v>
      </c>
      <c r="F174" s="2" t="s">
        <v>2490</v>
      </c>
      <c r="G174" s="1" t="s">
        <v>25</v>
      </c>
      <c r="H174" s="2" t="s">
        <v>2488</v>
      </c>
      <c r="I174" s="1" t="s">
        <v>2491</v>
      </c>
      <c r="J174" s="1" t="s">
        <v>2488</v>
      </c>
      <c r="K174" s="3">
        <v>12.51</v>
      </c>
      <c r="L174" s="13" t="s">
        <v>29</v>
      </c>
      <c r="M174" s="4">
        <v>42606</v>
      </c>
    </row>
    <row r="175" spans="1:13">
      <c r="A175" s="2" t="s">
        <v>2492</v>
      </c>
      <c r="B175" s="1" t="s">
        <v>1899</v>
      </c>
      <c r="C175" s="2" t="s">
        <v>2493</v>
      </c>
      <c r="D175" s="1" t="s">
        <v>1899</v>
      </c>
      <c r="F175" s="2" t="s">
        <v>2494</v>
      </c>
      <c r="G175" s="1" t="s">
        <v>25</v>
      </c>
      <c r="H175" s="2" t="s">
        <v>2492</v>
      </c>
      <c r="I175" s="1" t="s">
        <v>2491</v>
      </c>
      <c r="J175" s="2" t="s">
        <v>2492</v>
      </c>
      <c r="K175" s="3">
        <v>9.77</v>
      </c>
      <c r="L175" s="2" t="s">
        <v>29</v>
      </c>
      <c r="M175" s="4">
        <v>41931</v>
      </c>
    </row>
    <row r="176" spans="1:13">
      <c r="A176" s="1" t="s">
        <v>2495</v>
      </c>
      <c r="B176" s="1" t="s">
        <v>1517</v>
      </c>
      <c r="C176" s="2" t="s">
        <v>2496</v>
      </c>
      <c r="D176" s="1" t="s">
        <v>1517</v>
      </c>
      <c r="F176" s="1" t="s">
        <v>2497</v>
      </c>
      <c r="G176" s="1" t="s">
        <v>25</v>
      </c>
      <c r="H176" s="2" t="s">
        <v>2495</v>
      </c>
      <c r="I176" s="1" t="s">
        <v>2491</v>
      </c>
      <c r="J176" s="1" t="s">
        <v>2495</v>
      </c>
      <c r="K176" s="3">
        <v>2.5</v>
      </c>
      <c r="L176" s="1" t="s">
        <v>29</v>
      </c>
      <c r="M176" s="4">
        <v>42920</v>
      </c>
    </row>
    <row r="177" spans="1:13">
      <c r="A177" s="2" t="s">
        <v>2498</v>
      </c>
      <c r="B177" s="1" t="s">
        <v>1956</v>
      </c>
      <c r="C177" s="2" t="s">
        <v>2498</v>
      </c>
      <c r="D177" s="1" t="s">
        <v>1956</v>
      </c>
      <c r="F177" s="2" t="s">
        <v>2499</v>
      </c>
      <c r="G177" s="1" t="s">
        <v>102</v>
      </c>
      <c r="H177" s="2" t="s">
        <v>2500</v>
      </c>
      <c r="I177" s="1" t="s">
        <v>1579</v>
      </c>
      <c r="J177" s="2" t="s">
        <v>2498</v>
      </c>
      <c r="K177" s="3">
        <v>20.03</v>
      </c>
      <c r="L177" s="2" t="s">
        <v>29</v>
      </c>
      <c r="M177" s="4">
        <v>41378</v>
      </c>
    </row>
    <row r="178" spans="1:13">
      <c r="A178" s="2" t="s">
        <v>2501</v>
      </c>
      <c r="B178" s="1" t="s">
        <v>2333</v>
      </c>
      <c r="C178" s="2" t="s">
        <v>2328</v>
      </c>
      <c r="D178" s="1" t="s">
        <v>2010</v>
      </c>
      <c r="E178" s="1" t="s">
        <v>2334</v>
      </c>
      <c r="F178" s="2" t="s">
        <v>2502</v>
      </c>
      <c r="G178" s="1" t="s">
        <v>25</v>
      </c>
      <c r="H178" s="2" t="s">
        <v>2501</v>
      </c>
      <c r="I178" s="1" t="s">
        <v>1579</v>
      </c>
      <c r="J178" s="2" t="s">
        <v>2501</v>
      </c>
      <c r="K178" s="3">
        <v>1.2</v>
      </c>
      <c r="L178" s="13" t="s">
        <v>29</v>
      </c>
      <c r="M178" s="4">
        <v>42872</v>
      </c>
    </row>
    <row r="179" spans="1:13">
      <c r="A179" s="1" t="s">
        <v>2368</v>
      </c>
      <c r="B179" s="1" t="s">
        <v>2354</v>
      </c>
      <c r="C179" s="2" t="s">
        <v>2368</v>
      </c>
      <c r="D179" s="1" t="s">
        <v>2354</v>
      </c>
      <c r="F179" s="1" t="s">
        <v>2503</v>
      </c>
      <c r="G179" s="1" t="s">
        <v>25</v>
      </c>
      <c r="H179" s="2" t="s">
        <v>2368</v>
      </c>
      <c r="I179" s="1" t="s">
        <v>1983</v>
      </c>
      <c r="J179" s="2" t="s">
        <v>2504</v>
      </c>
      <c r="K179" s="3">
        <v>0.75</v>
      </c>
      <c r="L179" s="1" t="s">
        <v>29</v>
      </c>
      <c r="M179" s="4">
        <v>42788</v>
      </c>
    </row>
    <row r="180" spans="1:13">
      <c r="A180" s="2" t="s">
        <v>2505</v>
      </c>
      <c r="B180" s="1" t="s">
        <v>1899</v>
      </c>
      <c r="C180" s="2" t="s">
        <v>2014</v>
      </c>
      <c r="D180" s="1" t="s">
        <v>1899</v>
      </c>
      <c r="F180" s="2" t="s">
        <v>2506</v>
      </c>
      <c r="G180" s="1" t="s">
        <v>25</v>
      </c>
      <c r="H180" s="2" t="s">
        <v>2505</v>
      </c>
      <c r="I180" s="1" t="s">
        <v>1579</v>
      </c>
      <c r="J180" s="2" t="s">
        <v>2505</v>
      </c>
      <c r="K180" s="3">
        <v>1</v>
      </c>
      <c r="L180" s="13" t="s">
        <v>29</v>
      </c>
      <c r="M180" s="4">
        <v>42745</v>
      </c>
    </row>
    <row r="181" spans="1:13">
      <c r="A181" s="1" t="s">
        <v>2507</v>
      </c>
      <c r="B181" s="1" t="s">
        <v>1517</v>
      </c>
      <c r="C181" s="2" t="s">
        <v>2508</v>
      </c>
      <c r="D181" s="1" t="s">
        <v>1517</v>
      </c>
      <c r="F181" s="1" t="s">
        <v>2509</v>
      </c>
      <c r="G181" s="1" t="s">
        <v>25</v>
      </c>
      <c r="H181" s="2" t="s">
        <v>2507</v>
      </c>
      <c r="I181" s="1" t="s">
        <v>1901</v>
      </c>
      <c r="J181" s="1" t="s">
        <v>2507</v>
      </c>
      <c r="K181" s="3">
        <v>1.73</v>
      </c>
      <c r="L181" s="1" t="s">
        <v>29</v>
      </c>
      <c r="M181" s="4">
        <v>42166</v>
      </c>
    </row>
    <row r="182" spans="1:13">
      <c r="A182" s="2" t="s">
        <v>2510</v>
      </c>
      <c r="B182" s="1" t="s">
        <v>1517</v>
      </c>
      <c r="C182" s="2" t="s">
        <v>2165</v>
      </c>
      <c r="D182" s="1" t="s">
        <v>1517</v>
      </c>
      <c r="F182" s="2" t="s">
        <v>2511</v>
      </c>
      <c r="G182" s="1" t="s">
        <v>25</v>
      </c>
      <c r="H182" s="2" t="s">
        <v>2510</v>
      </c>
      <c r="I182" s="1" t="s">
        <v>1901</v>
      </c>
      <c r="J182" s="2" t="s">
        <v>2512</v>
      </c>
      <c r="K182" s="3">
        <v>1.25</v>
      </c>
      <c r="L182" s="13" t="s">
        <v>29</v>
      </c>
      <c r="M182" s="4">
        <v>40778</v>
      </c>
    </row>
    <row r="183" spans="1:13">
      <c r="A183" s="2" t="s">
        <v>2513</v>
      </c>
      <c r="B183" s="1" t="s">
        <v>1517</v>
      </c>
      <c r="C183" s="2" t="s">
        <v>2165</v>
      </c>
      <c r="D183" s="1" t="s">
        <v>1517</v>
      </c>
      <c r="F183" s="2" t="s">
        <v>2514</v>
      </c>
      <c r="G183" s="1" t="s">
        <v>25</v>
      </c>
      <c r="H183" s="2" t="s">
        <v>2513</v>
      </c>
      <c r="I183" s="1" t="s">
        <v>1901</v>
      </c>
      <c r="J183" s="2" t="s">
        <v>2515</v>
      </c>
      <c r="K183" s="3">
        <v>1.5</v>
      </c>
      <c r="L183" s="13" t="s">
        <v>29</v>
      </c>
      <c r="M183" s="4">
        <v>43003</v>
      </c>
    </row>
    <row r="184" spans="1:13">
      <c r="A184" s="2" t="s">
        <v>2516</v>
      </c>
      <c r="B184" s="1" t="s">
        <v>2354</v>
      </c>
      <c r="C184" s="2" t="s">
        <v>2517</v>
      </c>
      <c r="D184" s="1" t="s">
        <v>2518</v>
      </c>
      <c r="F184" s="2" t="s">
        <v>2519</v>
      </c>
      <c r="G184" s="1" t="s">
        <v>25</v>
      </c>
      <c r="H184" s="2" t="s">
        <v>2516</v>
      </c>
      <c r="I184" s="1" t="s">
        <v>1901</v>
      </c>
      <c r="J184" s="2" t="s">
        <v>2516</v>
      </c>
      <c r="K184" s="3">
        <v>1.87</v>
      </c>
      <c r="L184" s="2" t="s">
        <v>29</v>
      </c>
      <c r="M184" s="4">
        <v>42125</v>
      </c>
    </row>
    <row r="185" spans="1:13">
      <c r="A185" s="2" t="s">
        <v>2520</v>
      </c>
      <c r="B185" s="1" t="s">
        <v>1517</v>
      </c>
      <c r="C185" s="2" t="s">
        <v>2165</v>
      </c>
      <c r="D185" s="1" t="s">
        <v>1517</v>
      </c>
      <c r="F185" s="2" t="s">
        <v>2521</v>
      </c>
      <c r="G185" s="1" t="s">
        <v>25</v>
      </c>
      <c r="H185" s="2" t="s">
        <v>2520</v>
      </c>
      <c r="I185" s="1" t="s">
        <v>1901</v>
      </c>
      <c r="J185" s="2" t="s">
        <v>2520</v>
      </c>
      <c r="K185" s="3">
        <v>2.11</v>
      </c>
      <c r="L185" s="2" t="s">
        <v>29</v>
      </c>
      <c r="M185" s="4">
        <v>42469</v>
      </c>
    </row>
    <row r="186" spans="1:13">
      <c r="A186" s="1" t="s">
        <v>2522</v>
      </c>
      <c r="B186" s="1" t="s">
        <v>2523</v>
      </c>
      <c r="C186" s="2" t="s">
        <v>2524</v>
      </c>
      <c r="D186" s="1" t="s">
        <v>2523</v>
      </c>
      <c r="F186" s="1" t="s">
        <v>2525</v>
      </c>
      <c r="G186" s="1" t="s">
        <v>25</v>
      </c>
      <c r="H186" s="2" t="s">
        <v>2522</v>
      </c>
      <c r="I186" s="1" t="s">
        <v>1901</v>
      </c>
      <c r="J186" s="1" t="s">
        <v>2522</v>
      </c>
      <c r="K186" s="3">
        <v>3.09</v>
      </c>
      <c r="L186" s="1" t="s">
        <v>29</v>
      </c>
      <c r="M186" s="4">
        <v>42395</v>
      </c>
    </row>
    <row r="187" spans="1:13">
      <c r="A187" s="2" t="s">
        <v>2526</v>
      </c>
      <c r="B187" s="1" t="s">
        <v>2147</v>
      </c>
      <c r="C187" s="2" t="s">
        <v>2527</v>
      </c>
      <c r="D187" s="1" t="s">
        <v>2147</v>
      </c>
      <c r="F187" s="2" t="s">
        <v>2528</v>
      </c>
      <c r="G187" s="1" t="s">
        <v>25</v>
      </c>
      <c r="H187" s="2" t="s">
        <v>2526</v>
      </c>
      <c r="I187" s="1" t="s">
        <v>1901</v>
      </c>
      <c r="J187" s="2" t="s">
        <v>2526</v>
      </c>
      <c r="K187" s="3">
        <v>2.4500000000000002</v>
      </c>
      <c r="L187" s="2" t="s">
        <v>29</v>
      </c>
      <c r="M187" s="4">
        <v>41941</v>
      </c>
    </row>
    <row r="188" spans="1:13">
      <c r="A188" s="1" t="s">
        <v>2529</v>
      </c>
      <c r="B188" s="1" t="s">
        <v>1899</v>
      </c>
      <c r="C188" s="2" t="s">
        <v>2530</v>
      </c>
      <c r="D188" s="1" t="s">
        <v>1899</v>
      </c>
      <c r="F188" s="1" t="s">
        <v>2531</v>
      </c>
      <c r="G188" s="1" t="s">
        <v>25</v>
      </c>
      <c r="H188" s="2" t="s">
        <v>2529</v>
      </c>
      <c r="I188" s="1" t="s">
        <v>1901</v>
      </c>
      <c r="J188" s="1" t="s">
        <v>2529</v>
      </c>
      <c r="K188" s="3">
        <v>11.34</v>
      </c>
      <c r="L188" s="1" t="s">
        <v>29</v>
      </c>
      <c r="M188" s="4">
        <v>42327</v>
      </c>
    </row>
    <row r="189" spans="1:13">
      <c r="A189" s="1" t="s">
        <v>2532</v>
      </c>
      <c r="B189" s="1" t="s">
        <v>1903</v>
      </c>
      <c r="C189" s="2" t="s">
        <v>2533</v>
      </c>
      <c r="D189" s="1" t="s">
        <v>1903</v>
      </c>
      <c r="F189" s="1" t="s">
        <v>2534</v>
      </c>
      <c r="G189" s="1" t="s">
        <v>25</v>
      </c>
      <c r="H189" s="2" t="s">
        <v>2532</v>
      </c>
      <c r="I189" s="1" t="s">
        <v>1901</v>
      </c>
      <c r="J189" s="1" t="s">
        <v>2532</v>
      </c>
      <c r="K189" s="3">
        <v>12</v>
      </c>
      <c r="L189" s="1" t="s">
        <v>29</v>
      </c>
      <c r="M189" s="4">
        <v>42820</v>
      </c>
    </row>
    <row r="190" spans="1:13">
      <c r="A190" s="2" t="s">
        <v>2535</v>
      </c>
      <c r="B190" s="1" t="s">
        <v>2210</v>
      </c>
      <c r="C190" s="2" t="s">
        <v>2417</v>
      </c>
      <c r="D190" s="1" t="s">
        <v>2210</v>
      </c>
      <c r="F190" s="2" t="s">
        <v>2536</v>
      </c>
      <c r="G190" s="1" t="s">
        <v>25</v>
      </c>
      <c r="H190" s="2" t="s">
        <v>2535</v>
      </c>
      <c r="I190" s="1" t="s">
        <v>1901</v>
      </c>
      <c r="J190" s="2" t="s">
        <v>2535</v>
      </c>
      <c r="K190" s="3">
        <v>1.31</v>
      </c>
      <c r="L190" s="2" t="s">
        <v>29</v>
      </c>
      <c r="M190" s="4">
        <v>42545</v>
      </c>
    </row>
    <row r="191" spans="1:13">
      <c r="A191" s="1" t="s">
        <v>2537</v>
      </c>
      <c r="B191" s="1" t="s">
        <v>2060</v>
      </c>
      <c r="C191" s="1" t="s">
        <v>2061</v>
      </c>
      <c r="D191" s="1" t="s">
        <v>2060</v>
      </c>
      <c r="F191" s="1" t="s">
        <v>2538</v>
      </c>
      <c r="G191" s="1" t="s">
        <v>25</v>
      </c>
      <c r="H191" s="2" t="s">
        <v>2537</v>
      </c>
      <c r="I191" s="1" t="s">
        <v>1901</v>
      </c>
      <c r="J191" s="1" t="s">
        <v>2537</v>
      </c>
      <c r="K191" s="3">
        <v>2.56</v>
      </c>
      <c r="L191" s="1" t="s">
        <v>29</v>
      </c>
      <c r="M191" s="4">
        <v>42469</v>
      </c>
    </row>
    <row r="192" spans="1:13">
      <c r="A192" s="2" t="s">
        <v>2539</v>
      </c>
      <c r="B192" s="1" t="s">
        <v>2060</v>
      </c>
      <c r="C192" s="2" t="s">
        <v>2061</v>
      </c>
      <c r="D192" s="1" t="s">
        <v>2060</v>
      </c>
      <c r="F192" s="2" t="s">
        <v>2540</v>
      </c>
      <c r="G192" s="1" t="s">
        <v>102</v>
      </c>
      <c r="H192" s="2" t="s">
        <v>2541</v>
      </c>
      <c r="I192" s="1" t="s">
        <v>1901</v>
      </c>
      <c r="J192" s="2" t="s">
        <v>2539</v>
      </c>
      <c r="K192" s="3">
        <v>1.69</v>
      </c>
      <c r="L192" s="13" t="s">
        <v>29</v>
      </c>
      <c r="M192" s="4">
        <v>42751</v>
      </c>
    </row>
    <row r="193" spans="1:13">
      <c r="A193" s="2" t="s">
        <v>2542</v>
      </c>
      <c r="B193" s="1" t="s">
        <v>2017</v>
      </c>
      <c r="C193" s="2" t="s">
        <v>2543</v>
      </c>
      <c r="D193" s="1" t="s">
        <v>2017</v>
      </c>
      <c r="F193" s="2" t="s">
        <v>2544</v>
      </c>
      <c r="G193" s="1" t="s">
        <v>25</v>
      </c>
      <c r="H193" s="2" t="s">
        <v>2542</v>
      </c>
      <c r="I193" s="1" t="s">
        <v>1901</v>
      </c>
      <c r="J193" s="2" t="s">
        <v>2542</v>
      </c>
      <c r="K193" s="3">
        <v>2.9</v>
      </c>
      <c r="L193" s="13" t="s">
        <v>29</v>
      </c>
      <c r="M193" s="4">
        <v>41173</v>
      </c>
    </row>
    <row r="194" spans="1:13">
      <c r="A194" s="1" t="s">
        <v>2545</v>
      </c>
      <c r="B194" s="1" t="s">
        <v>2017</v>
      </c>
      <c r="C194" s="1" t="s">
        <v>2546</v>
      </c>
      <c r="D194" s="1" t="s">
        <v>2017</v>
      </c>
      <c r="F194" s="1" t="s">
        <v>2547</v>
      </c>
      <c r="G194" s="1" t="s">
        <v>25</v>
      </c>
      <c r="H194" s="1" t="s">
        <v>2545</v>
      </c>
      <c r="I194" s="1" t="s">
        <v>1901</v>
      </c>
      <c r="J194" s="1" t="s">
        <v>2545</v>
      </c>
      <c r="K194" s="3">
        <v>7.2</v>
      </c>
      <c r="L194" s="1" t="s">
        <v>29</v>
      </c>
      <c r="M194" s="4">
        <v>42920</v>
      </c>
    </row>
    <row r="195" spans="1:13">
      <c r="A195" s="2" t="s">
        <v>2548</v>
      </c>
      <c r="B195" s="1" t="s">
        <v>2549</v>
      </c>
      <c r="C195" s="2" t="s">
        <v>2550</v>
      </c>
      <c r="D195" s="2" t="s">
        <v>2549</v>
      </c>
      <c r="F195" s="2" t="s">
        <v>2551</v>
      </c>
      <c r="G195" s="1" t="s">
        <v>2274</v>
      </c>
      <c r="H195" s="2" t="s">
        <v>2548</v>
      </c>
      <c r="I195" s="1" t="s">
        <v>2552</v>
      </c>
      <c r="J195" s="2" t="s">
        <v>2548</v>
      </c>
      <c r="K195" s="3">
        <f>11.07/1.23</f>
        <v>9</v>
      </c>
      <c r="L195" s="2" t="s">
        <v>29</v>
      </c>
      <c r="M195" s="4">
        <v>42328</v>
      </c>
    </row>
    <row r="196" spans="1:13">
      <c r="A196" s="2" t="s">
        <v>2553</v>
      </c>
      <c r="B196" s="1" t="s">
        <v>2147</v>
      </c>
      <c r="C196" s="2" t="s">
        <v>2148</v>
      </c>
      <c r="D196" s="1" t="s">
        <v>2147</v>
      </c>
      <c r="F196" s="2" t="s">
        <v>2396</v>
      </c>
      <c r="G196" s="1" t="s">
        <v>102</v>
      </c>
      <c r="H196" s="2" t="s">
        <v>2554</v>
      </c>
      <c r="I196" s="1" t="s">
        <v>1519</v>
      </c>
      <c r="J196" s="2" t="s">
        <v>2553</v>
      </c>
      <c r="K196" s="3">
        <v>1.06</v>
      </c>
      <c r="L196" s="13" t="s">
        <v>29</v>
      </c>
      <c r="M196" s="4">
        <v>41315</v>
      </c>
    </row>
    <row r="197" spans="1:13">
      <c r="A197" s="2" t="s">
        <v>2555</v>
      </c>
      <c r="B197" s="1" t="s">
        <v>1899</v>
      </c>
      <c r="C197" s="2" t="s">
        <v>2556</v>
      </c>
      <c r="D197" s="1" t="s">
        <v>1899</v>
      </c>
      <c r="F197" s="2" t="s">
        <v>2557</v>
      </c>
      <c r="G197" s="1" t="s">
        <v>25</v>
      </c>
      <c r="H197" s="2" t="s">
        <v>2558</v>
      </c>
      <c r="I197" s="1" t="s">
        <v>2020</v>
      </c>
      <c r="J197" s="1" t="s">
        <v>2558</v>
      </c>
      <c r="K197" s="3">
        <v>5.18</v>
      </c>
      <c r="L197" s="13" t="s">
        <v>29</v>
      </c>
      <c r="M197" s="4">
        <v>42920</v>
      </c>
    </row>
    <row r="198" spans="1:13">
      <c r="A198" s="2" t="s">
        <v>2559</v>
      </c>
      <c r="B198" s="1" t="s">
        <v>1899</v>
      </c>
      <c r="C198" s="2" t="s">
        <v>2556</v>
      </c>
      <c r="D198" s="1" t="s">
        <v>1899</v>
      </c>
      <c r="F198" s="2" t="s">
        <v>2557</v>
      </c>
      <c r="G198" s="1" t="s">
        <v>25</v>
      </c>
      <c r="H198" s="2" t="s">
        <v>2560</v>
      </c>
      <c r="I198" s="1" t="s">
        <v>2020</v>
      </c>
      <c r="J198" s="1" t="s">
        <v>2560</v>
      </c>
      <c r="K198" s="3">
        <v>5.48</v>
      </c>
      <c r="L198" s="13" t="s">
        <v>29</v>
      </c>
      <c r="M198" s="4">
        <v>41526</v>
      </c>
    </row>
    <row r="199" spans="1:13">
      <c r="A199" s="2" t="s">
        <v>2561</v>
      </c>
      <c r="B199" s="1" t="s">
        <v>1899</v>
      </c>
      <c r="C199" s="2" t="s">
        <v>2556</v>
      </c>
      <c r="D199" s="1" t="s">
        <v>1899</v>
      </c>
      <c r="F199" s="2" t="s">
        <v>2562</v>
      </c>
      <c r="G199" s="1" t="s">
        <v>25</v>
      </c>
      <c r="H199" s="2" t="s">
        <v>2561</v>
      </c>
      <c r="I199" s="1" t="s">
        <v>2020</v>
      </c>
      <c r="J199" s="2" t="s">
        <v>2561</v>
      </c>
      <c r="K199" s="3">
        <v>6</v>
      </c>
      <c r="L199" s="13" t="s">
        <v>29</v>
      </c>
      <c r="M199" s="4">
        <v>42083</v>
      </c>
    </row>
    <row r="200" spans="1:13">
      <c r="A200" s="2" t="s">
        <v>2563</v>
      </c>
      <c r="B200" s="1" t="s">
        <v>1899</v>
      </c>
      <c r="C200" s="2" t="s">
        <v>2556</v>
      </c>
      <c r="D200" s="1" t="s">
        <v>1899</v>
      </c>
      <c r="F200" s="2" t="s">
        <v>2564</v>
      </c>
      <c r="G200" s="1" t="s">
        <v>102</v>
      </c>
      <c r="H200" s="2" t="s">
        <v>2565</v>
      </c>
      <c r="I200" s="1" t="s">
        <v>2020</v>
      </c>
      <c r="J200" s="2" t="s">
        <v>2563</v>
      </c>
      <c r="K200" s="3">
        <v>10.6</v>
      </c>
      <c r="L200" s="13" t="s">
        <v>29</v>
      </c>
      <c r="M200" s="4">
        <v>42751</v>
      </c>
    </row>
    <row r="201" spans="1:13">
      <c r="A201" s="2" t="s">
        <v>2566</v>
      </c>
      <c r="B201" s="1" t="s">
        <v>1899</v>
      </c>
      <c r="C201" s="2" t="s">
        <v>2556</v>
      </c>
      <c r="D201" s="1" t="s">
        <v>1899</v>
      </c>
      <c r="F201" s="2" t="s">
        <v>2567</v>
      </c>
      <c r="G201" s="1" t="s">
        <v>25</v>
      </c>
      <c r="H201" s="2" t="s">
        <v>2568</v>
      </c>
      <c r="I201" s="1" t="s">
        <v>1569</v>
      </c>
      <c r="J201" s="1" t="s">
        <v>2568</v>
      </c>
      <c r="K201" s="3">
        <v>16.899999999999999</v>
      </c>
      <c r="L201" s="13" t="s">
        <v>29</v>
      </c>
      <c r="M201" s="4">
        <v>40692</v>
      </c>
    </row>
    <row r="202" spans="1:13">
      <c r="A202" s="2" t="s">
        <v>2569</v>
      </c>
      <c r="B202" s="1" t="s">
        <v>1903</v>
      </c>
      <c r="C202" s="2" t="s">
        <v>2570</v>
      </c>
      <c r="D202" s="1" t="s">
        <v>1903</v>
      </c>
      <c r="F202" s="2" t="s">
        <v>2571</v>
      </c>
      <c r="G202" s="1" t="s">
        <v>102</v>
      </c>
      <c r="H202" s="2" t="s">
        <v>2572</v>
      </c>
      <c r="I202" s="1" t="s">
        <v>1569</v>
      </c>
      <c r="J202" s="2" t="s">
        <v>2569</v>
      </c>
      <c r="K202" s="3">
        <v>3.72</v>
      </c>
      <c r="L202" s="13" t="s">
        <v>29</v>
      </c>
      <c r="M202" s="4">
        <v>42997</v>
      </c>
    </row>
    <row r="203" spans="1:13">
      <c r="A203" s="2" t="s">
        <v>2573</v>
      </c>
      <c r="B203" s="1" t="s">
        <v>2060</v>
      </c>
      <c r="C203" s="2" t="s">
        <v>2061</v>
      </c>
      <c r="D203" s="1" t="s">
        <v>2060</v>
      </c>
      <c r="F203" s="2" t="s">
        <v>2574</v>
      </c>
      <c r="G203" s="1" t="s">
        <v>102</v>
      </c>
      <c r="H203" s="2" t="s">
        <v>2575</v>
      </c>
      <c r="I203" s="1" t="s">
        <v>1569</v>
      </c>
      <c r="J203" s="2" t="s">
        <v>2573</v>
      </c>
      <c r="K203" s="3">
        <v>6.25</v>
      </c>
      <c r="L203" s="2" t="s">
        <v>29</v>
      </c>
      <c r="M203" s="4">
        <v>43007</v>
      </c>
    </row>
    <row r="204" spans="1:13">
      <c r="A204" s="2" t="s">
        <v>2576</v>
      </c>
      <c r="B204" s="1" t="s">
        <v>2577</v>
      </c>
      <c r="C204" s="2" t="s">
        <v>2556</v>
      </c>
      <c r="D204" s="1" t="s">
        <v>1899</v>
      </c>
      <c r="F204" s="2" t="s">
        <v>2557</v>
      </c>
      <c r="G204" s="1" t="s">
        <v>25</v>
      </c>
      <c r="H204" s="2" t="s">
        <v>2576</v>
      </c>
      <c r="I204" s="1" t="s">
        <v>1569</v>
      </c>
      <c r="J204" s="1" t="s">
        <v>2576</v>
      </c>
      <c r="K204" s="3">
        <v>9</v>
      </c>
      <c r="L204" s="13" t="s">
        <v>29</v>
      </c>
      <c r="M204" s="4">
        <v>42884</v>
      </c>
    </row>
    <row r="205" spans="1:13">
      <c r="A205" s="2" t="s">
        <v>2576</v>
      </c>
      <c r="B205" s="1" t="s">
        <v>2578</v>
      </c>
      <c r="C205" s="2" t="s">
        <v>2556</v>
      </c>
      <c r="D205" s="1" t="s">
        <v>1899</v>
      </c>
      <c r="F205" s="2" t="s">
        <v>2557</v>
      </c>
      <c r="G205" s="1" t="s">
        <v>102</v>
      </c>
      <c r="H205" s="2" t="s">
        <v>2579</v>
      </c>
      <c r="I205" s="1" t="s">
        <v>1569</v>
      </c>
      <c r="J205" s="1" t="s">
        <v>2576</v>
      </c>
      <c r="K205" s="3">
        <v>13.35</v>
      </c>
      <c r="L205" s="13" t="s">
        <v>29</v>
      </c>
      <c r="M205" s="4">
        <v>41844</v>
      </c>
    </row>
    <row r="206" spans="1:13">
      <c r="A206" s="2" t="s">
        <v>2580</v>
      </c>
      <c r="B206" s="1" t="s">
        <v>2060</v>
      </c>
      <c r="C206" s="2" t="s">
        <v>2061</v>
      </c>
      <c r="D206" s="1" t="s">
        <v>2060</v>
      </c>
      <c r="F206" s="2" t="s">
        <v>2581</v>
      </c>
      <c r="G206" s="1" t="s">
        <v>102</v>
      </c>
      <c r="H206" s="2" t="s">
        <v>2582</v>
      </c>
      <c r="I206" s="1" t="s">
        <v>1569</v>
      </c>
      <c r="J206" s="1" t="s">
        <v>2580</v>
      </c>
      <c r="K206" s="3">
        <v>9.3000000000000007</v>
      </c>
      <c r="L206" s="2" t="s">
        <v>29</v>
      </c>
      <c r="M206" s="4">
        <v>41808</v>
      </c>
    </row>
    <row r="207" spans="1:13">
      <c r="A207" s="1" t="s">
        <v>2583</v>
      </c>
      <c r="B207" s="1" t="s">
        <v>1899</v>
      </c>
      <c r="C207" s="2" t="s">
        <v>2556</v>
      </c>
      <c r="D207" s="1" t="s">
        <v>1899</v>
      </c>
      <c r="F207" s="1" t="s">
        <v>2584</v>
      </c>
      <c r="G207" s="1" t="s">
        <v>102</v>
      </c>
      <c r="H207" s="2" t="s">
        <v>2585</v>
      </c>
      <c r="I207" s="1" t="s">
        <v>1569</v>
      </c>
      <c r="J207" s="1" t="s">
        <v>2583</v>
      </c>
      <c r="K207" s="3">
        <v>18.45</v>
      </c>
      <c r="L207" s="1" t="s">
        <v>29</v>
      </c>
      <c r="M207" s="4">
        <v>42123</v>
      </c>
    </row>
    <row r="208" spans="1:13">
      <c r="A208" s="1" t="s">
        <v>2586</v>
      </c>
      <c r="B208" s="1" t="s">
        <v>2060</v>
      </c>
      <c r="C208" s="2" t="s">
        <v>2061</v>
      </c>
      <c r="D208" s="1" t="s">
        <v>2060</v>
      </c>
      <c r="F208" s="1" t="s">
        <v>2584</v>
      </c>
      <c r="G208" s="1" t="s">
        <v>102</v>
      </c>
      <c r="H208" s="2" t="s">
        <v>2587</v>
      </c>
      <c r="I208" s="1" t="s">
        <v>1569</v>
      </c>
      <c r="J208" s="1" t="s">
        <v>2586</v>
      </c>
      <c r="K208" s="3">
        <v>16.84</v>
      </c>
      <c r="L208" s="1" t="s">
        <v>29</v>
      </c>
      <c r="M208" s="4">
        <v>42219</v>
      </c>
    </row>
    <row r="209" spans="1:13">
      <c r="A209" s="2" t="s">
        <v>2588</v>
      </c>
      <c r="B209" s="1" t="s">
        <v>2093</v>
      </c>
      <c r="C209" s="2" t="s">
        <v>2588</v>
      </c>
      <c r="D209" s="1" t="s">
        <v>2093</v>
      </c>
      <c r="F209" s="2" t="s">
        <v>2589</v>
      </c>
      <c r="G209" s="1" t="s">
        <v>102</v>
      </c>
      <c r="H209" s="2" t="s">
        <v>2590</v>
      </c>
      <c r="I209" s="1" t="s">
        <v>1569</v>
      </c>
      <c r="J209" s="2" t="s">
        <v>2591</v>
      </c>
      <c r="K209" s="3">
        <v>30.03</v>
      </c>
      <c r="L209" s="2" t="s">
        <v>29</v>
      </c>
      <c r="M209" s="4">
        <v>42019</v>
      </c>
    </row>
    <row r="210" spans="1:13">
      <c r="A210" s="2" t="s">
        <v>2592</v>
      </c>
      <c r="B210" s="1" t="s">
        <v>1899</v>
      </c>
      <c r="C210" s="2" t="s">
        <v>2593</v>
      </c>
      <c r="D210" s="1" t="s">
        <v>1899</v>
      </c>
      <c r="F210" s="2" t="s">
        <v>2594</v>
      </c>
      <c r="G210" s="1" t="s">
        <v>102</v>
      </c>
      <c r="H210" s="2" t="s">
        <v>2595</v>
      </c>
      <c r="I210" s="1" t="s">
        <v>1569</v>
      </c>
      <c r="J210" s="2" t="s">
        <v>2592</v>
      </c>
      <c r="K210" s="3">
        <v>16.63</v>
      </c>
      <c r="L210" s="2" t="s">
        <v>29</v>
      </c>
      <c r="M210" s="4">
        <v>42523</v>
      </c>
    </row>
    <row r="211" spans="1:13">
      <c r="A211" s="2" t="s">
        <v>2596</v>
      </c>
      <c r="B211" s="1" t="s">
        <v>2093</v>
      </c>
      <c r="C211" s="2" t="s">
        <v>2593</v>
      </c>
      <c r="D211" s="1" t="s">
        <v>2093</v>
      </c>
      <c r="F211" s="2" t="s">
        <v>2594</v>
      </c>
      <c r="G211" s="1" t="s">
        <v>102</v>
      </c>
      <c r="H211" s="2" t="s">
        <v>2597</v>
      </c>
      <c r="I211" s="1" t="s">
        <v>1569</v>
      </c>
      <c r="J211" s="2" t="s">
        <v>2596</v>
      </c>
      <c r="K211" s="3">
        <v>11.54</v>
      </c>
      <c r="L211" s="2" t="s">
        <v>29</v>
      </c>
      <c r="M211" s="4">
        <v>41936</v>
      </c>
    </row>
    <row r="212" spans="1:13">
      <c r="A212" s="1" t="s">
        <v>2598</v>
      </c>
      <c r="B212" s="1" t="s">
        <v>1899</v>
      </c>
      <c r="C212" s="2" t="s">
        <v>2593</v>
      </c>
      <c r="D212" s="1" t="s">
        <v>1899</v>
      </c>
      <c r="F212" s="1" t="s">
        <v>2599</v>
      </c>
      <c r="G212" s="1" t="s">
        <v>102</v>
      </c>
      <c r="H212" s="2" t="s">
        <v>2600</v>
      </c>
      <c r="I212" s="1" t="s">
        <v>1569</v>
      </c>
      <c r="J212" s="1" t="s">
        <v>2598</v>
      </c>
      <c r="K212" s="3">
        <v>23.1</v>
      </c>
      <c r="L212" s="1" t="s">
        <v>29</v>
      </c>
      <c r="M212" s="4">
        <v>42937</v>
      </c>
    </row>
    <row r="213" spans="1:13">
      <c r="A213" s="2" t="s">
        <v>2601</v>
      </c>
      <c r="B213" s="1" t="s">
        <v>1899</v>
      </c>
      <c r="C213" s="2" t="s">
        <v>2593</v>
      </c>
      <c r="D213" s="1" t="s">
        <v>1899</v>
      </c>
      <c r="F213" s="2" t="s">
        <v>2602</v>
      </c>
      <c r="G213" s="1" t="s">
        <v>25</v>
      </c>
      <c r="H213" s="2" t="s">
        <v>2601</v>
      </c>
      <c r="I213" s="1" t="s">
        <v>1569</v>
      </c>
      <c r="J213" s="2" t="s">
        <v>2601</v>
      </c>
      <c r="K213" s="3">
        <v>7.18</v>
      </c>
      <c r="L213" s="2" t="s">
        <v>29</v>
      </c>
      <c r="M213" s="4">
        <v>42019</v>
      </c>
    </row>
    <row r="214" spans="1:13">
      <c r="A214" s="2" t="s">
        <v>2603</v>
      </c>
      <c r="B214" s="1" t="s">
        <v>1899</v>
      </c>
      <c r="C214" s="2" t="s">
        <v>2417</v>
      </c>
      <c r="D214" s="1" t="s">
        <v>1899</v>
      </c>
      <c r="F214" s="2" t="s">
        <v>2604</v>
      </c>
      <c r="G214" s="1" t="s">
        <v>102</v>
      </c>
      <c r="H214" s="2" t="s">
        <v>2605</v>
      </c>
      <c r="I214" s="1" t="s">
        <v>1569</v>
      </c>
      <c r="J214" s="2" t="s">
        <v>2603</v>
      </c>
      <c r="K214" s="3">
        <v>4.99</v>
      </c>
      <c r="L214" s="2" t="s">
        <v>29</v>
      </c>
      <c r="M214" s="4">
        <v>41512</v>
      </c>
    </row>
    <row r="215" spans="1:13">
      <c r="A215" s="2" t="s">
        <v>2606</v>
      </c>
      <c r="B215" s="1" t="s">
        <v>1899</v>
      </c>
      <c r="C215" s="2" t="s">
        <v>2032</v>
      </c>
      <c r="D215" s="1" t="s">
        <v>1899</v>
      </c>
      <c r="F215" s="2" t="s">
        <v>2607</v>
      </c>
      <c r="G215" s="1" t="s">
        <v>102</v>
      </c>
      <c r="H215" s="2" t="s">
        <v>2608</v>
      </c>
      <c r="I215" s="1" t="s">
        <v>1569</v>
      </c>
      <c r="J215" s="2" t="s">
        <v>2606</v>
      </c>
      <c r="K215" s="3">
        <v>14.37</v>
      </c>
      <c r="L215" s="13" t="s">
        <v>29</v>
      </c>
      <c r="M215" s="4">
        <v>42093</v>
      </c>
    </row>
    <row r="216" spans="1:13">
      <c r="A216" s="2" t="s">
        <v>2609</v>
      </c>
      <c r="B216" s="1" t="s">
        <v>1899</v>
      </c>
      <c r="C216" s="2" t="s">
        <v>2417</v>
      </c>
      <c r="D216" s="1" t="s">
        <v>1899</v>
      </c>
      <c r="F216" s="2" t="s">
        <v>2610</v>
      </c>
      <c r="G216" s="1" t="s">
        <v>102</v>
      </c>
      <c r="H216" s="2" t="s">
        <v>2611</v>
      </c>
      <c r="I216" s="1" t="s">
        <v>1569</v>
      </c>
      <c r="J216" s="2" t="s">
        <v>2609</v>
      </c>
      <c r="K216" s="3">
        <v>12.86</v>
      </c>
      <c r="L216" s="2" t="s">
        <v>29</v>
      </c>
      <c r="M216" s="4">
        <v>41512</v>
      </c>
    </row>
    <row r="217" spans="1:13">
      <c r="A217" s="1" t="s">
        <v>2612</v>
      </c>
      <c r="B217" s="1" t="s">
        <v>2060</v>
      </c>
      <c r="C217" s="2" t="s">
        <v>2061</v>
      </c>
      <c r="D217" s="1" t="s">
        <v>2060</v>
      </c>
      <c r="F217" s="1" t="s">
        <v>2613</v>
      </c>
      <c r="G217" s="1" t="s">
        <v>102</v>
      </c>
      <c r="H217" s="2" t="s">
        <v>2614</v>
      </c>
      <c r="I217" s="1" t="s">
        <v>1569</v>
      </c>
      <c r="J217" s="1" t="s">
        <v>2612</v>
      </c>
      <c r="K217" s="3">
        <v>2.08</v>
      </c>
      <c r="L217" s="1" t="s">
        <v>29</v>
      </c>
      <c r="M217" s="4">
        <v>42219</v>
      </c>
    </row>
    <row r="218" spans="1:13">
      <c r="A218" s="2" t="s">
        <v>2615</v>
      </c>
      <c r="B218" s="1" t="s">
        <v>2060</v>
      </c>
      <c r="C218" s="2" t="s">
        <v>2061</v>
      </c>
      <c r="D218" s="1" t="s">
        <v>2060</v>
      </c>
      <c r="F218" s="2" t="s">
        <v>2616</v>
      </c>
      <c r="G218" s="1" t="s">
        <v>102</v>
      </c>
      <c r="H218" s="2" t="s">
        <v>2617</v>
      </c>
      <c r="I218" s="1" t="s">
        <v>1569</v>
      </c>
      <c r="J218" s="2" t="s">
        <v>2615</v>
      </c>
      <c r="K218" s="3">
        <v>8.0500000000000007</v>
      </c>
      <c r="L218" s="13" t="s">
        <v>29</v>
      </c>
      <c r="M218" s="4">
        <v>42424</v>
      </c>
    </row>
    <row r="219" spans="1:13">
      <c r="A219" s="1" t="s">
        <v>2618</v>
      </c>
      <c r="B219" s="1" t="s">
        <v>1899</v>
      </c>
      <c r="C219" s="2" t="s">
        <v>2051</v>
      </c>
      <c r="D219" s="1" t="s">
        <v>1899</v>
      </c>
      <c r="F219" s="1" t="s">
        <v>2619</v>
      </c>
      <c r="G219" s="1" t="s">
        <v>102</v>
      </c>
      <c r="H219" s="2" t="s">
        <v>2620</v>
      </c>
      <c r="I219" s="1" t="s">
        <v>1569</v>
      </c>
      <c r="J219" s="1" t="s">
        <v>2618</v>
      </c>
      <c r="K219" s="3">
        <v>24.75</v>
      </c>
      <c r="L219" s="1" t="s">
        <v>29</v>
      </c>
      <c r="M219" s="4">
        <v>42937</v>
      </c>
    </row>
    <row r="220" spans="1:13">
      <c r="A220" s="1" t="s">
        <v>2621</v>
      </c>
      <c r="B220" s="1" t="s">
        <v>2093</v>
      </c>
      <c r="C220" s="2" t="s">
        <v>2051</v>
      </c>
      <c r="D220" s="1" t="s">
        <v>2093</v>
      </c>
      <c r="F220" s="1" t="s">
        <v>2622</v>
      </c>
      <c r="G220" s="1" t="s">
        <v>102</v>
      </c>
      <c r="H220" s="2" t="s">
        <v>2623</v>
      </c>
      <c r="I220" s="1" t="s">
        <v>1569</v>
      </c>
      <c r="J220" s="1" t="s">
        <v>2621</v>
      </c>
      <c r="K220" s="3">
        <v>8</v>
      </c>
      <c r="L220" s="1" t="s">
        <v>29</v>
      </c>
      <c r="M220" s="4">
        <v>42786</v>
      </c>
    </row>
    <row r="221" spans="1:13">
      <c r="A221" s="2" t="s">
        <v>2624</v>
      </c>
      <c r="B221" s="1" t="s">
        <v>1993</v>
      </c>
      <c r="C221" s="2" t="s">
        <v>2570</v>
      </c>
      <c r="D221" s="1" t="s">
        <v>1993</v>
      </c>
      <c r="F221" s="2" t="s">
        <v>2625</v>
      </c>
      <c r="G221" s="1" t="s">
        <v>102</v>
      </c>
      <c r="H221" s="2" t="s">
        <v>2626</v>
      </c>
      <c r="I221" s="1" t="s">
        <v>1569</v>
      </c>
      <c r="J221" s="2" t="s">
        <v>2624</v>
      </c>
      <c r="K221" s="3">
        <v>12.99</v>
      </c>
      <c r="L221" s="2" t="s">
        <v>29</v>
      </c>
      <c r="M221" s="4">
        <v>42219</v>
      </c>
    </row>
    <row r="222" spans="1:13">
      <c r="A222" s="2" t="s">
        <v>2627</v>
      </c>
      <c r="B222" s="1" t="s">
        <v>1903</v>
      </c>
      <c r="C222" s="2" t="s">
        <v>2570</v>
      </c>
      <c r="D222" s="1" t="s">
        <v>1903</v>
      </c>
      <c r="F222" s="2" t="s">
        <v>2628</v>
      </c>
      <c r="G222" s="1" t="s">
        <v>102</v>
      </c>
      <c r="H222" s="2" t="s">
        <v>2629</v>
      </c>
      <c r="I222" s="1" t="s">
        <v>1569</v>
      </c>
      <c r="J222" s="2" t="s">
        <v>2627</v>
      </c>
      <c r="K222" s="3">
        <v>17.559999999999999</v>
      </c>
      <c r="L222" s="2" t="s">
        <v>29</v>
      </c>
      <c r="M222" s="4">
        <v>41911</v>
      </c>
    </row>
    <row r="223" spans="1:13">
      <c r="A223" s="2" t="s">
        <v>2630</v>
      </c>
      <c r="B223" s="1" t="s">
        <v>1899</v>
      </c>
      <c r="C223" s="2" t="s">
        <v>2051</v>
      </c>
      <c r="D223" s="1" t="s">
        <v>1899</v>
      </c>
      <c r="F223" s="2" t="s">
        <v>2631</v>
      </c>
      <c r="G223" s="1" t="s">
        <v>102</v>
      </c>
      <c r="H223" s="2" t="s">
        <v>2632</v>
      </c>
      <c r="I223" s="1" t="s">
        <v>1569</v>
      </c>
      <c r="J223" s="1" t="s">
        <v>2633</v>
      </c>
      <c r="K223" s="3">
        <v>46.09</v>
      </c>
      <c r="L223" s="13" t="s">
        <v>29</v>
      </c>
      <c r="M223" s="4">
        <v>42167</v>
      </c>
    </row>
    <row r="224" spans="1:13">
      <c r="A224" s="1" t="s">
        <v>2634</v>
      </c>
      <c r="B224" s="1" t="s">
        <v>1613</v>
      </c>
      <c r="C224" s="2" t="s">
        <v>2635</v>
      </c>
      <c r="D224" s="1" t="s">
        <v>1613</v>
      </c>
      <c r="F224" s="1" t="s">
        <v>2636</v>
      </c>
      <c r="G224" s="1" t="s">
        <v>102</v>
      </c>
      <c r="H224" s="2" t="s">
        <v>2637</v>
      </c>
      <c r="I224" s="1" t="s">
        <v>1569</v>
      </c>
      <c r="J224" s="1" t="s">
        <v>2634</v>
      </c>
      <c r="K224" s="3">
        <v>11.51</v>
      </c>
      <c r="L224" s="1" t="s">
        <v>29</v>
      </c>
      <c r="M224" s="4">
        <v>42424</v>
      </c>
    </row>
    <row r="225" spans="1:13">
      <c r="A225" s="2" t="s">
        <v>2638</v>
      </c>
      <c r="B225" s="1" t="s">
        <v>2017</v>
      </c>
      <c r="C225" s="2" t="s">
        <v>2638</v>
      </c>
      <c r="D225" s="1" t="s">
        <v>2017</v>
      </c>
      <c r="F225" s="2" t="s">
        <v>2639</v>
      </c>
      <c r="G225" s="1" t="s">
        <v>102</v>
      </c>
      <c r="H225" s="2" t="s">
        <v>2640</v>
      </c>
      <c r="I225" s="1" t="s">
        <v>1569</v>
      </c>
      <c r="J225" s="2" t="s">
        <v>2638</v>
      </c>
      <c r="K225" s="3">
        <v>14.71</v>
      </c>
      <c r="L225" s="2" t="s">
        <v>29</v>
      </c>
      <c r="M225" s="4">
        <v>42059</v>
      </c>
    </row>
    <row r="226" spans="1:13">
      <c r="A226" s="2" t="s">
        <v>2641</v>
      </c>
      <c r="B226" s="1" t="s">
        <v>2129</v>
      </c>
      <c r="C226" s="2" t="s">
        <v>2642</v>
      </c>
      <c r="D226" s="1" t="s">
        <v>2129</v>
      </c>
      <c r="F226" s="2" t="s">
        <v>2643</v>
      </c>
      <c r="G226" s="1" t="s">
        <v>102</v>
      </c>
      <c r="H226" s="2" t="s">
        <v>2644</v>
      </c>
      <c r="I226" s="1" t="s">
        <v>1569</v>
      </c>
      <c r="J226" s="1" t="s">
        <v>2641</v>
      </c>
      <c r="K226" s="3">
        <v>99.14</v>
      </c>
      <c r="L226" s="13" t="s">
        <v>29</v>
      </c>
      <c r="M226" s="4">
        <v>42606</v>
      </c>
    </row>
    <row r="227" spans="1:13">
      <c r="A227" s="2" t="s">
        <v>2641</v>
      </c>
      <c r="B227" s="1" t="s">
        <v>2645</v>
      </c>
      <c r="C227" s="2" t="s">
        <v>2642</v>
      </c>
      <c r="D227" s="1" t="s">
        <v>2129</v>
      </c>
      <c r="F227" s="2" t="s">
        <v>2643</v>
      </c>
      <c r="G227" s="1" t="s">
        <v>1892</v>
      </c>
      <c r="H227" s="2" t="s">
        <v>2646</v>
      </c>
      <c r="I227" s="1" t="s">
        <v>1569</v>
      </c>
      <c r="J227" s="1" t="s">
        <v>2641</v>
      </c>
      <c r="K227" s="3">
        <v>17.100000000000001</v>
      </c>
      <c r="L227" s="13" t="s">
        <v>1823</v>
      </c>
      <c r="M227" s="4">
        <v>41844</v>
      </c>
    </row>
    <row r="228" spans="1:13">
      <c r="A228" s="2" t="s">
        <v>2647</v>
      </c>
      <c r="B228" s="1" t="s">
        <v>1988</v>
      </c>
      <c r="C228" s="2" t="s">
        <v>2648</v>
      </c>
      <c r="D228" s="1" t="s">
        <v>1988</v>
      </c>
      <c r="F228" s="2" t="s">
        <v>2649</v>
      </c>
      <c r="G228" s="1" t="s">
        <v>102</v>
      </c>
      <c r="H228" s="2" t="s">
        <v>2650</v>
      </c>
      <c r="I228" s="1" t="s">
        <v>1569</v>
      </c>
      <c r="J228" s="2" t="s">
        <v>2647</v>
      </c>
      <c r="K228" s="3">
        <v>41.57</v>
      </c>
      <c r="L228" s="2" t="s">
        <v>29</v>
      </c>
      <c r="M228" s="4">
        <v>41684</v>
      </c>
    </row>
    <row r="229" spans="1:13">
      <c r="A229" s="1" t="s">
        <v>2651</v>
      </c>
      <c r="B229" s="1" t="s">
        <v>2022</v>
      </c>
      <c r="C229" s="2" t="s">
        <v>2652</v>
      </c>
      <c r="D229" s="1" t="s">
        <v>2022</v>
      </c>
      <c r="F229" s="1" t="s">
        <v>2653</v>
      </c>
      <c r="G229" s="1" t="s">
        <v>1892</v>
      </c>
      <c r="H229" s="2" t="s">
        <v>2654</v>
      </c>
      <c r="I229" s="1" t="s">
        <v>1569</v>
      </c>
      <c r="J229" s="1" t="s">
        <v>2651</v>
      </c>
      <c r="K229" s="3">
        <v>26.3</v>
      </c>
      <c r="L229" s="1" t="s">
        <v>29</v>
      </c>
      <c r="M229" s="4">
        <v>43007</v>
      </c>
    </row>
    <row r="230" spans="1:13">
      <c r="A230" s="2" t="s">
        <v>2655</v>
      </c>
      <c r="B230" s="1" t="s">
        <v>1899</v>
      </c>
      <c r="C230" s="2" t="s">
        <v>2656</v>
      </c>
      <c r="D230" s="1" t="s">
        <v>1899</v>
      </c>
      <c r="F230" s="2" t="s">
        <v>2657</v>
      </c>
      <c r="G230" s="1" t="s">
        <v>25</v>
      </c>
      <c r="H230" s="2" t="s">
        <v>2658</v>
      </c>
      <c r="I230" s="1" t="s">
        <v>1569</v>
      </c>
      <c r="J230" s="1" t="s">
        <v>2658</v>
      </c>
      <c r="K230" s="3">
        <v>9.02</v>
      </c>
      <c r="L230" s="13" t="s">
        <v>29</v>
      </c>
      <c r="M230" s="4">
        <v>41626</v>
      </c>
    </row>
    <row r="231" spans="1:13">
      <c r="A231" s="2" t="s">
        <v>2659</v>
      </c>
      <c r="B231" s="1" t="s">
        <v>1899</v>
      </c>
      <c r="C231" s="2" t="s">
        <v>2660</v>
      </c>
      <c r="D231" s="1" t="s">
        <v>1899</v>
      </c>
      <c r="F231" s="2" t="s">
        <v>2661</v>
      </c>
      <c r="G231" s="1" t="s">
        <v>25</v>
      </c>
      <c r="H231" s="2" t="s">
        <v>2662</v>
      </c>
      <c r="K231" s="3">
        <v>9.83</v>
      </c>
      <c r="L231" s="13" t="s">
        <v>29</v>
      </c>
      <c r="M231" s="4">
        <v>41844</v>
      </c>
    </row>
    <row r="232" spans="1:13">
      <c r="A232" s="2" t="s">
        <v>2663</v>
      </c>
      <c r="B232" s="1" t="s">
        <v>1899</v>
      </c>
      <c r="C232" s="2" t="s">
        <v>2660</v>
      </c>
      <c r="D232" s="1" t="s">
        <v>1899</v>
      </c>
      <c r="F232" s="2" t="s">
        <v>2664</v>
      </c>
      <c r="G232" s="1" t="s">
        <v>25</v>
      </c>
      <c r="H232" s="2" t="s">
        <v>2665</v>
      </c>
      <c r="I232" s="1" t="s">
        <v>2020</v>
      </c>
      <c r="J232" s="1" t="s">
        <v>2663</v>
      </c>
      <c r="K232" s="3">
        <v>16.97</v>
      </c>
      <c r="L232" s="13" t="s">
        <v>29</v>
      </c>
      <c r="M232" s="4">
        <v>42606</v>
      </c>
    </row>
    <row r="233" spans="1:13">
      <c r="A233" s="2" t="s">
        <v>2666</v>
      </c>
      <c r="B233" s="1" t="s">
        <v>1899</v>
      </c>
      <c r="C233" s="2" t="s">
        <v>2660</v>
      </c>
      <c r="D233" s="1" t="s">
        <v>1899</v>
      </c>
      <c r="F233" s="2" t="s">
        <v>2667</v>
      </c>
      <c r="G233" s="1" t="s">
        <v>25</v>
      </c>
      <c r="H233" s="2" t="s">
        <v>2668</v>
      </c>
      <c r="I233" s="1" t="s">
        <v>2020</v>
      </c>
      <c r="J233" s="1" t="s">
        <v>2668</v>
      </c>
      <c r="K233" s="3">
        <v>9.64</v>
      </c>
      <c r="L233" s="13" t="s">
        <v>29</v>
      </c>
      <c r="M233" s="4">
        <v>41526</v>
      </c>
    </row>
    <row r="234" spans="1:13">
      <c r="A234" s="2" t="s">
        <v>2669</v>
      </c>
      <c r="B234" s="1" t="s">
        <v>1899</v>
      </c>
      <c r="C234" s="2" t="s">
        <v>2660</v>
      </c>
      <c r="D234" s="1" t="s">
        <v>1899</v>
      </c>
      <c r="F234" s="2" t="s">
        <v>2670</v>
      </c>
      <c r="G234" s="1" t="s">
        <v>25</v>
      </c>
      <c r="H234" s="2" t="s">
        <v>2669</v>
      </c>
      <c r="I234" s="1" t="s">
        <v>2020</v>
      </c>
      <c r="J234" s="1" t="s">
        <v>2669</v>
      </c>
      <c r="K234" s="3">
        <v>11.2</v>
      </c>
      <c r="L234" s="13" t="s">
        <v>29</v>
      </c>
      <c r="M234" s="4">
        <v>42166</v>
      </c>
    </row>
    <row r="235" spans="1:13">
      <c r="A235" s="2" t="s">
        <v>2671</v>
      </c>
      <c r="B235" s="1" t="s">
        <v>1899</v>
      </c>
      <c r="C235" s="2" t="s">
        <v>2660</v>
      </c>
      <c r="D235" s="1" t="s">
        <v>1899</v>
      </c>
      <c r="F235" s="2" t="s">
        <v>2672</v>
      </c>
      <c r="G235" s="1" t="s">
        <v>25</v>
      </c>
      <c r="H235" s="2" t="s">
        <v>2673</v>
      </c>
      <c r="I235" s="1" t="s">
        <v>2020</v>
      </c>
      <c r="J235" s="1" t="s">
        <v>2673</v>
      </c>
      <c r="K235" s="3">
        <v>12.08</v>
      </c>
      <c r="L235" s="13" t="s">
        <v>29</v>
      </c>
      <c r="M235" s="4">
        <v>42606</v>
      </c>
    </row>
    <row r="236" spans="1:13">
      <c r="A236" s="2" t="s">
        <v>2674</v>
      </c>
      <c r="B236" s="1" t="s">
        <v>1517</v>
      </c>
      <c r="C236" s="2" t="s">
        <v>2675</v>
      </c>
      <c r="D236" s="1" t="s">
        <v>1517</v>
      </c>
      <c r="F236" s="2" t="s">
        <v>2676</v>
      </c>
      <c r="G236" s="1" t="s">
        <v>102</v>
      </c>
      <c r="H236" s="2" t="s">
        <v>2677</v>
      </c>
      <c r="I236" s="2" t="s">
        <v>1569</v>
      </c>
      <c r="J236" s="2" t="s">
        <v>2674</v>
      </c>
      <c r="K236" s="3">
        <v>8.1</v>
      </c>
      <c r="L236" s="2" t="s">
        <v>29</v>
      </c>
      <c r="M236" s="4">
        <v>41709</v>
      </c>
    </row>
    <row r="237" spans="1:13">
      <c r="A237" s="2" t="s">
        <v>2678</v>
      </c>
      <c r="B237" s="1" t="s">
        <v>1517</v>
      </c>
      <c r="C237" s="2" t="s">
        <v>2675</v>
      </c>
      <c r="D237" s="1" t="s">
        <v>1517</v>
      </c>
      <c r="F237" s="2" t="s">
        <v>2679</v>
      </c>
      <c r="G237" s="1" t="s">
        <v>102</v>
      </c>
      <c r="H237" s="2" t="s">
        <v>2680</v>
      </c>
      <c r="I237" s="2" t="s">
        <v>1569</v>
      </c>
      <c r="J237" s="2" t="s">
        <v>2678</v>
      </c>
      <c r="K237" s="3">
        <v>7.22</v>
      </c>
      <c r="L237" s="2" t="s">
        <v>29</v>
      </c>
      <c r="M237" s="4">
        <v>43007</v>
      </c>
    </row>
    <row r="238" spans="1:13">
      <c r="A238" s="2" t="s">
        <v>2675</v>
      </c>
      <c r="B238" s="1" t="s">
        <v>1517</v>
      </c>
      <c r="C238" s="2" t="s">
        <v>2675</v>
      </c>
      <c r="D238" s="1" t="s">
        <v>1517</v>
      </c>
      <c r="F238" s="2" t="s">
        <v>2681</v>
      </c>
      <c r="G238" s="1" t="s">
        <v>102</v>
      </c>
      <c r="H238" s="2" t="s">
        <v>2682</v>
      </c>
      <c r="I238" s="1" t="s">
        <v>1569</v>
      </c>
      <c r="J238" s="2" t="s">
        <v>2675</v>
      </c>
      <c r="K238" s="3">
        <v>10.36</v>
      </c>
      <c r="L238" s="2" t="s">
        <v>29</v>
      </c>
      <c r="M238" s="4">
        <v>41369</v>
      </c>
    </row>
    <row r="239" spans="1:13">
      <c r="A239" s="2" t="s">
        <v>2683</v>
      </c>
      <c r="B239" s="1" t="s">
        <v>1517</v>
      </c>
      <c r="C239" s="2" t="s">
        <v>2508</v>
      </c>
      <c r="D239" s="1" t="s">
        <v>1517</v>
      </c>
      <c r="F239" s="2" t="s">
        <v>2684</v>
      </c>
      <c r="G239" s="1" t="s">
        <v>102</v>
      </c>
      <c r="H239" s="2" t="s">
        <v>2685</v>
      </c>
      <c r="I239" s="1" t="s">
        <v>1569</v>
      </c>
      <c r="J239" s="2" t="s">
        <v>2683</v>
      </c>
      <c r="K239" s="3">
        <v>15.17</v>
      </c>
      <c r="L239" s="13" t="s">
        <v>29</v>
      </c>
      <c r="M239" s="4">
        <v>40547</v>
      </c>
    </row>
    <row r="240" spans="1:13">
      <c r="A240" s="1" t="s">
        <v>2686</v>
      </c>
      <c r="B240" s="1" t="s">
        <v>1899</v>
      </c>
      <c r="C240" s="2" t="s">
        <v>2687</v>
      </c>
      <c r="D240" s="1" t="s">
        <v>1899</v>
      </c>
      <c r="F240" s="1" t="s">
        <v>2688</v>
      </c>
      <c r="G240" s="1" t="s">
        <v>102</v>
      </c>
      <c r="H240" s="2" t="s">
        <v>2689</v>
      </c>
      <c r="I240" s="1" t="s">
        <v>1569</v>
      </c>
      <c r="J240" s="1" t="s">
        <v>2686</v>
      </c>
      <c r="K240" s="3">
        <v>16.82</v>
      </c>
      <c r="L240" s="1" t="s">
        <v>29</v>
      </c>
      <c r="M240" s="4">
        <v>42424</v>
      </c>
    </row>
    <row r="241" spans="1:13">
      <c r="A241" s="2" t="s">
        <v>2690</v>
      </c>
      <c r="B241" s="1" t="s">
        <v>2691</v>
      </c>
      <c r="C241" s="2" t="s">
        <v>2692</v>
      </c>
      <c r="D241" s="1" t="s">
        <v>2691</v>
      </c>
      <c r="F241" s="2" t="s">
        <v>2693</v>
      </c>
      <c r="G241" s="1" t="s">
        <v>25</v>
      </c>
      <c r="H241" s="2" t="s">
        <v>2690</v>
      </c>
      <c r="I241" s="1" t="s">
        <v>1569</v>
      </c>
      <c r="J241" s="2" t="s">
        <v>2690</v>
      </c>
      <c r="K241" s="3">
        <v>0.20500000000000002</v>
      </c>
      <c r="L241" s="2" t="s">
        <v>29</v>
      </c>
      <c r="M241" s="4">
        <v>41829</v>
      </c>
    </row>
    <row r="242" spans="1:13">
      <c r="A242" s="1" t="s">
        <v>2694</v>
      </c>
      <c r="B242" s="1" t="s">
        <v>1956</v>
      </c>
      <c r="C242" s="2" t="s">
        <v>1972</v>
      </c>
      <c r="D242" s="1" t="s">
        <v>1956</v>
      </c>
      <c r="F242" s="2" t="s">
        <v>2695</v>
      </c>
      <c r="G242" s="1" t="s">
        <v>25</v>
      </c>
      <c r="H242" s="2" t="s">
        <v>2694</v>
      </c>
      <c r="I242" s="1" t="s">
        <v>1569</v>
      </c>
      <c r="J242" s="2" t="s">
        <v>2694</v>
      </c>
      <c r="K242" s="3">
        <v>0.82</v>
      </c>
      <c r="L242" s="2" t="s">
        <v>29</v>
      </c>
      <c r="M242" s="4">
        <v>42712</v>
      </c>
    </row>
    <row r="243" spans="1:13">
      <c r="A243" s="1" t="s">
        <v>2696</v>
      </c>
      <c r="B243" s="1" t="s">
        <v>1971</v>
      </c>
      <c r="C243" s="2" t="s">
        <v>1972</v>
      </c>
      <c r="D243" s="1" t="s">
        <v>1971</v>
      </c>
      <c r="F243" s="2" t="s">
        <v>2697</v>
      </c>
      <c r="G243" s="1" t="s">
        <v>25</v>
      </c>
      <c r="H243" s="2" t="s">
        <v>2696</v>
      </c>
      <c r="I243" s="1" t="s">
        <v>1569</v>
      </c>
      <c r="J243" s="1" t="s">
        <v>2696</v>
      </c>
      <c r="K243" s="3">
        <v>1</v>
      </c>
      <c r="L243" s="2" t="s">
        <v>29</v>
      </c>
      <c r="M243" s="4">
        <v>42820</v>
      </c>
    </row>
    <row r="244" spans="1:13">
      <c r="A244" s="2" t="s">
        <v>2698</v>
      </c>
      <c r="B244" s="1" t="s">
        <v>1956</v>
      </c>
      <c r="C244" s="2" t="s">
        <v>1961</v>
      </c>
      <c r="D244" s="1" t="s">
        <v>1956</v>
      </c>
      <c r="F244" s="14" t="s">
        <v>1962</v>
      </c>
      <c r="G244" s="1" t="s">
        <v>25</v>
      </c>
      <c r="H244" s="2" t="s">
        <v>2698</v>
      </c>
      <c r="I244" s="1" t="s">
        <v>1569</v>
      </c>
      <c r="J244" s="2" t="s">
        <v>2698</v>
      </c>
      <c r="K244" s="3">
        <v>1.3</v>
      </c>
      <c r="L244" s="2" t="s">
        <v>29</v>
      </c>
      <c r="M244" s="4">
        <v>42895</v>
      </c>
    </row>
    <row r="245" spans="1:13">
      <c r="A245" s="2" t="s">
        <v>2699</v>
      </c>
      <c r="B245" s="1" t="s">
        <v>2700</v>
      </c>
      <c r="C245" s="2" t="s">
        <v>2701</v>
      </c>
      <c r="D245" s="1" t="s">
        <v>2700</v>
      </c>
      <c r="F245" s="2" t="s">
        <v>2702</v>
      </c>
      <c r="G245" s="1" t="s">
        <v>102</v>
      </c>
      <c r="H245" s="2" t="s">
        <v>2703</v>
      </c>
      <c r="I245" s="1" t="s">
        <v>1569</v>
      </c>
      <c r="J245" s="1" t="s">
        <v>2699</v>
      </c>
      <c r="K245" s="3">
        <v>2.2999999999999998</v>
      </c>
      <c r="L245" s="2" t="s">
        <v>29</v>
      </c>
      <c r="M245" s="4">
        <v>41694</v>
      </c>
    </row>
    <row r="246" spans="1:13">
      <c r="A246" s="2" t="s">
        <v>2704</v>
      </c>
      <c r="B246" s="1" t="s">
        <v>2060</v>
      </c>
      <c r="C246" s="2" t="s">
        <v>2705</v>
      </c>
      <c r="D246" s="1" t="s">
        <v>2060</v>
      </c>
      <c r="F246" s="2" t="s">
        <v>2706</v>
      </c>
      <c r="G246" s="1" t="s">
        <v>25</v>
      </c>
      <c r="H246" s="2" t="s">
        <v>2704</v>
      </c>
      <c r="I246" s="1" t="s">
        <v>1569</v>
      </c>
      <c r="J246" s="2" t="s">
        <v>2704</v>
      </c>
      <c r="K246" s="3">
        <v>0.25</v>
      </c>
      <c r="L246" s="2" t="s">
        <v>29</v>
      </c>
      <c r="M246" s="4">
        <v>42766</v>
      </c>
    </row>
    <row r="247" spans="1:13">
      <c r="A247" s="2" t="s">
        <v>2707</v>
      </c>
      <c r="B247" s="1" t="s">
        <v>1613</v>
      </c>
      <c r="C247" s="2" t="s">
        <v>2708</v>
      </c>
      <c r="D247" s="1" t="s">
        <v>1613</v>
      </c>
      <c r="F247" s="2" t="s">
        <v>2709</v>
      </c>
      <c r="G247" s="1" t="s">
        <v>25</v>
      </c>
      <c r="H247" s="2" t="s">
        <v>2707</v>
      </c>
      <c r="I247" s="1" t="s">
        <v>1569</v>
      </c>
      <c r="J247" s="2" t="s">
        <v>2707</v>
      </c>
      <c r="K247" s="3">
        <v>2.12</v>
      </c>
      <c r="L247" s="2" t="s">
        <v>29</v>
      </c>
      <c r="M247" s="4">
        <v>41780</v>
      </c>
    </row>
    <row r="248" spans="1:13">
      <c r="A248" s="2" t="s">
        <v>2710</v>
      </c>
      <c r="B248" s="1" t="s">
        <v>2711</v>
      </c>
      <c r="C248" s="2" t="s">
        <v>1989</v>
      </c>
      <c r="D248" s="1" t="s">
        <v>2711</v>
      </c>
      <c r="E248" s="1" t="s">
        <v>1990</v>
      </c>
      <c r="F248" s="2" t="s">
        <v>2712</v>
      </c>
      <c r="G248" s="1" t="s">
        <v>102</v>
      </c>
      <c r="H248" s="2" t="s">
        <v>2713</v>
      </c>
      <c r="I248" s="1" t="s">
        <v>1569</v>
      </c>
      <c r="J248" s="2" t="s">
        <v>2710</v>
      </c>
      <c r="K248" s="3">
        <v>6.55</v>
      </c>
      <c r="L248" s="13" t="s">
        <v>29</v>
      </c>
      <c r="M248" s="4">
        <v>42139</v>
      </c>
    </row>
    <row r="249" spans="1:13">
      <c r="A249" s="2" t="s">
        <v>2714</v>
      </c>
      <c r="B249" s="1" t="s">
        <v>1903</v>
      </c>
      <c r="C249" s="2" t="s">
        <v>2715</v>
      </c>
      <c r="D249" s="1" t="s">
        <v>1903</v>
      </c>
      <c r="F249" s="2" t="s">
        <v>2716</v>
      </c>
      <c r="G249" s="1" t="s">
        <v>102</v>
      </c>
      <c r="H249" s="2" t="s">
        <v>2717</v>
      </c>
      <c r="I249" s="1" t="s">
        <v>2718</v>
      </c>
      <c r="J249" s="1" t="s">
        <v>2714</v>
      </c>
      <c r="K249" s="3">
        <v>12.8</v>
      </c>
      <c r="L249" s="13" t="s">
        <v>29</v>
      </c>
      <c r="M249" s="4">
        <v>41526</v>
      </c>
    </row>
    <row r="250" spans="1:13">
      <c r="A250" s="2" t="s">
        <v>2719</v>
      </c>
      <c r="B250" s="1" t="s">
        <v>1899</v>
      </c>
      <c r="C250" s="2" t="s">
        <v>2088</v>
      </c>
      <c r="D250" s="1" t="s">
        <v>1899</v>
      </c>
      <c r="F250" s="2" t="s">
        <v>2720</v>
      </c>
      <c r="G250" s="2" t="s">
        <v>102</v>
      </c>
      <c r="H250" s="2" t="s">
        <v>2721</v>
      </c>
      <c r="I250" s="2" t="s">
        <v>2718</v>
      </c>
      <c r="J250" s="2" t="s">
        <v>2722</v>
      </c>
      <c r="K250" s="3">
        <v>7.92</v>
      </c>
      <c r="L250" s="2" t="s">
        <v>29</v>
      </c>
      <c r="M250" s="4">
        <v>40878</v>
      </c>
    </row>
    <row r="251" spans="1:13">
      <c r="A251" s="2" t="s">
        <v>2723</v>
      </c>
      <c r="B251" s="1" t="s">
        <v>2724</v>
      </c>
      <c r="C251" s="2" t="s">
        <v>2725</v>
      </c>
      <c r="D251" s="1" t="s">
        <v>2724</v>
      </c>
      <c r="F251" s="2" t="s">
        <v>2726</v>
      </c>
      <c r="G251" s="1" t="s">
        <v>25</v>
      </c>
      <c r="H251" s="2" t="s">
        <v>2723</v>
      </c>
      <c r="I251" s="1" t="s">
        <v>2718</v>
      </c>
      <c r="J251" s="2" t="s">
        <v>2723</v>
      </c>
      <c r="K251" s="3">
        <v>4.7300000000000004</v>
      </c>
      <c r="L251" s="13" t="s">
        <v>29</v>
      </c>
      <c r="M251" s="4">
        <v>41444</v>
      </c>
    </row>
    <row r="252" spans="1:13">
      <c r="A252" s="2" t="s">
        <v>2727</v>
      </c>
      <c r="B252" s="1" t="s">
        <v>2060</v>
      </c>
      <c r="C252" s="2" t="s">
        <v>2728</v>
      </c>
      <c r="D252" s="1" t="s">
        <v>2060</v>
      </c>
      <c r="F252" s="2" t="s">
        <v>2729</v>
      </c>
      <c r="G252" s="1" t="s">
        <v>25</v>
      </c>
      <c r="H252" s="2" t="s">
        <v>2730</v>
      </c>
      <c r="I252" s="1" t="s">
        <v>2718</v>
      </c>
      <c r="J252" s="1" t="s">
        <v>2727</v>
      </c>
      <c r="K252" s="3">
        <v>1.71</v>
      </c>
      <c r="L252" s="13" t="s">
        <v>29</v>
      </c>
      <c r="M252" s="4">
        <v>40713</v>
      </c>
    </row>
    <row r="253" spans="1:13">
      <c r="A253" s="2" t="s">
        <v>2731</v>
      </c>
      <c r="B253" s="1" t="s">
        <v>2195</v>
      </c>
      <c r="C253" s="2" t="s">
        <v>2732</v>
      </c>
      <c r="D253" s="1" t="s">
        <v>2195</v>
      </c>
      <c r="F253" s="2" t="s">
        <v>2733</v>
      </c>
      <c r="G253" s="1" t="s">
        <v>25</v>
      </c>
      <c r="H253" s="2" t="s">
        <v>2734</v>
      </c>
      <c r="I253" s="1" t="s">
        <v>1901</v>
      </c>
      <c r="J253" s="2" t="s">
        <v>2731</v>
      </c>
      <c r="K253" s="3">
        <v>6.22</v>
      </c>
      <c r="L253" s="13" t="s">
        <v>29</v>
      </c>
      <c r="M253" s="4">
        <v>42344</v>
      </c>
    </row>
    <row r="254" spans="1:13">
      <c r="A254" s="1" t="s">
        <v>2735</v>
      </c>
      <c r="B254" s="1" t="s">
        <v>2195</v>
      </c>
      <c r="C254" s="2" t="s">
        <v>2736</v>
      </c>
      <c r="D254" s="1" t="s">
        <v>2195</v>
      </c>
      <c r="F254" s="1" t="s">
        <v>2737</v>
      </c>
      <c r="G254" s="1" t="s">
        <v>25</v>
      </c>
      <c r="H254" s="2" t="s">
        <v>2738</v>
      </c>
      <c r="I254" s="1" t="s">
        <v>1901</v>
      </c>
      <c r="J254" s="1" t="s">
        <v>2735</v>
      </c>
      <c r="K254" s="3">
        <v>5.27</v>
      </c>
      <c r="L254" s="1" t="s">
        <v>29</v>
      </c>
      <c r="M254" s="4">
        <v>42344</v>
      </c>
    </row>
    <row r="255" spans="1:13">
      <c r="A255" s="2" t="s">
        <v>2739</v>
      </c>
      <c r="B255" s="1" t="s">
        <v>2323</v>
      </c>
      <c r="C255" s="2" t="s">
        <v>2739</v>
      </c>
      <c r="D255" s="1" t="s">
        <v>2323</v>
      </c>
      <c r="F255" s="2" t="s">
        <v>2740</v>
      </c>
      <c r="G255" s="1" t="s">
        <v>25</v>
      </c>
      <c r="H255" s="2" t="s">
        <v>2739</v>
      </c>
      <c r="I255" s="1" t="s">
        <v>2321</v>
      </c>
      <c r="J255" s="2" t="s">
        <v>2739</v>
      </c>
      <c r="K255" s="3">
        <v>5.39</v>
      </c>
      <c r="L255" s="2" t="s">
        <v>29</v>
      </c>
      <c r="M255" s="4">
        <v>41123</v>
      </c>
    </row>
    <row r="256" spans="1:13">
      <c r="A256" s="2" t="s">
        <v>2741</v>
      </c>
      <c r="B256" s="1" t="s">
        <v>1930</v>
      </c>
      <c r="C256" s="2" t="s">
        <v>2742</v>
      </c>
      <c r="D256" s="1" t="s">
        <v>1930</v>
      </c>
      <c r="F256" s="2" t="s">
        <v>2743</v>
      </c>
      <c r="G256" s="1" t="s">
        <v>102</v>
      </c>
      <c r="H256" s="2" t="s">
        <v>2744</v>
      </c>
      <c r="I256" s="1" t="s">
        <v>2321</v>
      </c>
      <c r="J256" s="1" t="s">
        <v>2741</v>
      </c>
      <c r="K256" s="3">
        <v>4.54</v>
      </c>
      <c r="L256" s="13" t="s">
        <v>29</v>
      </c>
      <c r="M256" s="4">
        <v>40622</v>
      </c>
    </row>
    <row r="257" spans="1:13">
      <c r="A257" s="2" t="s">
        <v>2745</v>
      </c>
      <c r="B257" s="1" t="s">
        <v>1930</v>
      </c>
      <c r="C257" s="2" t="s">
        <v>2742</v>
      </c>
      <c r="D257" s="1" t="s">
        <v>1930</v>
      </c>
      <c r="F257" s="2" t="s">
        <v>2743</v>
      </c>
      <c r="G257" s="1" t="s">
        <v>25</v>
      </c>
      <c r="H257" s="2" t="s">
        <v>2745</v>
      </c>
      <c r="I257" s="1" t="s">
        <v>2321</v>
      </c>
      <c r="J257" s="1" t="s">
        <v>2745</v>
      </c>
      <c r="K257" s="3">
        <v>2.5</v>
      </c>
      <c r="L257" s="13" t="s">
        <v>29</v>
      </c>
      <c r="M257" s="4">
        <v>42920</v>
      </c>
    </row>
    <row r="258" spans="1:13">
      <c r="A258" s="2" t="s">
        <v>2746</v>
      </c>
      <c r="B258" s="1" t="s">
        <v>1899</v>
      </c>
      <c r="C258" s="2" t="s">
        <v>2088</v>
      </c>
      <c r="D258" s="1" t="s">
        <v>1899</v>
      </c>
      <c r="F258" s="2" t="s">
        <v>2747</v>
      </c>
      <c r="G258" s="1" t="s">
        <v>25</v>
      </c>
      <c r="H258" s="2" t="s">
        <v>2748</v>
      </c>
      <c r="I258" s="1" t="s">
        <v>2321</v>
      </c>
      <c r="J258" s="1" t="s">
        <v>2748</v>
      </c>
      <c r="K258" s="3">
        <v>3.89</v>
      </c>
      <c r="L258" s="2" t="s">
        <v>29</v>
      </c>
      <c r="M258" s="4">
        <v>43003</v>
      </c>
    </row>
    <row r="259" spans="1:13">
      <c r="A259" s="2" t="s">
        <v>2749</v>
      </c>
      <c r="B259" s="1" t="s">
        <v>2060</v>
      </c>
      <c r="C259" s="2" t="s">
        <v>2749</v>
      </c>
      <c r="D259" s="1" t="s">
        <v>2060</v>
      </c>
      <c r="F259" s="2" t="s">
        <v>2750</v>
      </c>
      <c r="G259" s="1" t="s">
        <v>2274</v>
      </c>
      <c r="H259" s="2" t="s">
        <v>2749</v>
      </c>
      <c r="I259" s="1" t="s">
        <v>2321</v>
      </c>
      <c r="J259" s="2" t="s">
        <v>2749</v>
      </c>
      <c r="K259" s="3">
        <f>7/1.23</f>
        <v>5.691056910569106</v>
      </c>
      <c r="L259" s="2" t="s">
        <v>29</v>
      </c>
      <c r="M259" s="4">
        <v>41123</v>
      </c>
    </row>
    <row r="260" spans="1:13">
      <c r="A260" s="2" t="s">
        <v>2751</v>
      </c>
      <c r="B260" s="1" t="s">
        <v>2074</v>
      </c>
      <c r="C260" s="2" t="s">
        <v>2752</v>
      </c>
      <c r="D260" s="1" t="s">
        <v>2074</v>
      </c>
      <c r="F260" s="2" t="s">
        <v>2753</v>
      </c>
      <c r="G260" s="1" t="s">
        <v>2274</v>
      </c>
      <c r="H260" s="2" t="s">
        <v>2751</v>
      </c>
      <c r="I260" s="1" t="s">
        <v>2321</v>
      </c>
      <c r="J260" s="2" t="s">
        <v>2751</v>
      </c>
      <c r="K260" s="3">
        <f>ROUND(7.03/1.23,4)</f>
        <v>5.7153999999999998</v>
      </c>
      <c r="L260" s="2" t="s">
        <v>29</v>
      </c>
      <c r="M260" s="4">
        <v>42527</v>
      </c>
    </row>
    <row r="261" spans="1:13">
      <c r="A261" s="2" t="s">
        <v>2754</v>
      </c>
      <c r="B261" s="1" t="s">
        <v>2074</v>
      </c>
      <c r="C261" s="2" t="s">
        <v>2754</v>
      </c>
      <c r="D261" s="1" t="s">
        <v>2074</v>
      </c>
      <c r="F261" s="2" t="s">
        <v>2755</v>
      </c>
      <c r="G261" s="1" t="s">
        <v>1892</v>
      </c>
      <c r="H261" s="2" t="s">
        <v>2756</v>
      </c>
      <c r="I261" s="1" t="s">
        <v>2321</v>
      </c>
      <c r="J261" s="2" t="s">
        <v>2754</v>
      </c>
      <c r="K261" s="3">
        <v>1.75</v>
      </c>
      <c r="L261" s="2" t="s">
        <v>1823</v>
      </c>
      <c r="M261" s="4">
        <v>41518</v>
      </c>
    </row>
    <row r="262" spans="1:13">
      <c r="A262" s="2" t="s">
        <v>2757</v>
      </c>
      <c r="B262" s="1" t="s">
        <v>1971</v>
      </c>
      <c r="C262" s="2" t="s">
        <v>2757</v>
      </c>
      <c r="D262" s="1" t="s">
        <v>1971</v>
      </c>
      <c r="F262" s="2" t="s">
        <v>2758</v>
      </c>
      <c r="G262" s="1" t="s">
        <v>2274</v>
      </c>
      <c r="H262" s="2" t="s">
        <v>2757</v>
      </c>
      <c r="I262" s="1" t="s">
        <v>2321</v>
      </c>
      <c r="J262" s="2" t="s">
        <v>2757</v>
      </c>
      <c r="K262" s="3">
        <f>ROUND(4.71/1.23,4)</f>
        <v>3.8292999999999999</v>
      </c>
      <c r="L262" s="2" t="s">
        <v>29</v>
      </c>
      <c r="M262" s="4">
        <v>42469</v>
      </c>
    </row>
    <row r="263" spans="1:13">
      <c r="A263" s="2" t="s">
        <v>2759</v>
      </c>
      <c r="B263" s="1" t="s">
        <v>2760</v>
      </c>
      <c r="C263" s="2" t="s">
        <v>2761</v>
      </c>
      <c r="D263" s="1" t="s">
        <v>2760</v>
      </c>
      <c r="F263" s="2" t="s">
        <v>2753</v>
      </c>
      <c r="G263" s="1" t="s">
        <v>2274</v>
      </c>
      <c r="H263" s="2" t="s">
        <v>2759</v>
      </c>
      <c r="I263" s="1" t="s">
        <v>2321</v>
      </c>
      <c r="J263" s="2" t="s">
        <v>2759</v>
      </c>
      <c r="K263" s="3">
        <v>1</v>
      </c>
      <c r="L263" s="2" t="s">
        <v>29</v>
      </c>
      <c r="M263" s="4">
        <v>41906</v>
      </c>
    </row>
    <row r="264" spans="1:13">
      <c r="A264" s="2" t="s">
        <v>2762</v>
      </c>
      <c r="B264" s="1" t="s">
        <v>2074</v>
      </c>
      <c r="C264" s="2" t="s">
        <v>2762</v>
      </c>
      <c r="D264" s="1" t="s">
        <v>2074</v>
      </c>
      <c r="F264" s="2" t="s">
        <v>2763</v>
      </c>
      <c r="G264" s="1" t="s">
        <v>2274</v>
      </c>
      <c r="H264" s="2" t="s">
        <v>2762</v>
      </c>
      <c r="I264" s="1" t="s">
        <v>2321</v>
      </c>
      <c r="J264" s="2" t="s">
        <v>2762</v>
      </c>
      <c r="K264" s="3">
        <f>ROUND(12.07/1.23,4)</f>
        <v>9.8130000000000006</v>
      </c>
      <c r="L264" s="2" t="s">
        <v>29</v>
      </c>
      <c r="M264" s="4">
        <v>41517</v>
      </c>
    </row>
    <row r="265" spans="1:13">
      <c r="A265" s="2" t="s">
        <v>2764</v>
      </c>
      <c r="B265" s="1" t="s">
        <v>2765</v>
      </c>
      <c r="C265" s="2" t="s">
        <v>2764</v>
      </c>
      <c r="D265" s="1" t="s">
        <v>2765</v>
      </c>
      <c r="F265" s="2" t="s">
        <v>2766</v>
      </c>
      <c r="G265" s="1" t="s">
        <v>102</v>
      </c>
      <c r="H265" s="2" t="s">
        <v>2767</v>
      </c>
      <c r="I265" s="1" t="s">
        <v>2321</v>
      </c>
      <c r="J265" s="2" t="s">
        <v>2764</v>
      </c>
      <c r="K265" s="3">
        <v>9.9700000000000006</v>
      </c>
      <c r="L265" s="2" t="s">
        <v>29</v>
      </c>
      <c r="M265" s="4">
        <v>42125</v>
      </c>
    </row>
    <row r="266" spans="1:13">
      <c r="A266" s="1" t="s">
        <v>2768</v>
      </c>
      <c r="B266" s="1" t="s">
        <v>1971</v>
      </c>
      <c r="C266" s="2" t="s">
        <v>2768</v>
      </c>
      <c r="D266" s="1" t="s">
        <v>1971</v>
      </c>
      <c r="F266" s="2" t="s">
        <v>2769</v>
      </c>
      <c r="G266" s="1" t="s">
        <v>2274</v>
      </c>
      <c r="H266" s="2" t="s">
        <v>2768</v>
      </c>
      <c r="I266" s="1" t="s">
        <v>2321</v>
      </c>
      <c r="J266" s="1" t="s">
        <v>2768</v>
      </c>
      <c r="K266" s="3">
        <f>ROUND(6.18/1.23,4)</f>
        <v>5.0244</v>
      </c>
      <c r="L266" s="2" t="s">
        <v>29</v>
      </c>
      <c r="M266" s="4">
        <v>42381</v>
      </c>
    </row>
    <row r="267" spans="1:13">
      <c r="A267" s="2" t="s">
        <v>2770</v>
      </c>
      <c r="B267" s="1" t="s">
        <v>2074</v>
      </c>
      <c r="C267" s="2" t="s">
        <v>2771</v>
      </c>
      <c r="D267" s="1" t="s">
        <v>2074</v>
      </c>
      <c r="F267" s="2" t="s">
        <v>2772</v>
      </c>
      <c r="G267" s="1" t="s">
        <v>2274</v>
      </c>
      <c r="H267" s="2" t="s">
        <v>2770</v>
      </c>
      <c r="I267" s="1" t="s">
        <v>2321</v>
      </c>
      <c r="J267" s="2" t="s">
        <v>2770</v>
      </c>
      <c r="K267" s="3">
        <v>7.52</v>
      </c>
      <c r="L267" s="13" t="s">
        <v>29</v>
      </c>
      <c r="M267" s="4">
        <v>41197</v>
      </c>
    </row>
    <row r="268" spans="1:13">
      <c r="A268" s="2" t="s">
        <v>2773</v>
      </c>
      <c r="B268" s="1" t="s">
        <v>2074</v>
      </c>
      <c r="C268" s="2" t="s">
        <v>2774</v>
      </c>
      <c r="D268" s="1" t="s">
        <v>2074</v>
      </c>
      <c r="F268" s="2" t="s">
        <v>2775</v>
      </c>
      <c r="G268" s="1" t="s">
        <v>25</v>
      </c>
      <c r="H268" s="14" t="s">
        <v>2773</v>
      </c>
      <c r="I268" s="1" t="s">
        <v>2321</v>
      </c>
      <c r="J268" s="1" t="s">
        <v>2773</v>
      </c>
      <c r="K268" s="3">
        <v>13</v>
      </c>
      <c r="L268" s="13" t="s">
        <v>29</v>
      </c>
      <c r="M268" s="4">
        <v>42751</v>
      </c>
    </row>
    <row r="269" spans="1:13">
      <c r="A269" s="2" t="s">
        <v>2776</v>
      </c>
      <c r="B269" s="1" t="s">
        <v>2074</v>
      </c>
      <c r="C269" s="2" t="s">
        <v>2774</v>
      </c>
      <c r="D269" s="1" t="s">
        <v>2074</v>
      </c>
      <c r="F269" s="2" t="s">
        <v>2777</v>
      </c>
      <c r="G269" s="1" t="s">
        <v>102</v>
      </c>
      <c r="H269" s="14" t="s">
        <v>2778</v>
      </c>
      <c r="I269" s="1" t="s">
        <v>2321</v>
      </c>
      <c r="J269" s="1" t="s">
        <v>2776</v>
      </c>
      <c r="K269" s="3">
        <v>15.21</v>
      </c>
      <c r="L269" s="13" t="s">
        <v>29</v>
      </c>
      <c r="M269" s="4">
        <v>41891</v>
      </c>
    </row>
    <row r="270" spans="1:13">
      <c r="A270" s="2" t="s">
        <v>2779</v>
      </c>
      <c r="B270" s="1" t="s">
        <v>2780</v>
      </c>
      <c r="C270" s="2" t="s">
        <v>2779</v>
      </c>
      <c r="D270" s="1" t="s">
        <v>2780</v>
      </c>
      <c r="F270" s="2" t="s">
        <v>2781</v>
      </c>
      <c r="G270" s="1" t="s">
        <v>102</v>
      </c>
      <c r="H270" s="14" t="s">
        <v>2782</v>
      </c>
      <c r="I270" s="1" t="s">
        <v>2321</v>
      </c>
      <c r="J270" s="2" t="s">
        <v>2779</v>
      </c>
      <c r="K270" s="3">
        <v>15.26</v>
      </c>
      <c r="L270" s="13" t="s">
        <v>29</v>
      </c>
      <c r="M270" s="4">
        <v>41779</v>
      </c>
    </row>
    <row r="271" spans="1:13">
      <c r="A271" s="2" t="s">
        <v>2783</v>
      </c>
      <c r="B271" s="1" t="s">
        <v>2784</v>
      </c>
      <c r="C271" s="2" t="s">
        <v>2783</v>
      </c>
      <c r="D271" s="1" t="s">
        <v>2784</v>
      </c>
      <c r="F271" s="2" t="s">
        <v>2785</v>
      </c>
      <c r="G271" s="1" t="s">
        <v>102</v>
      </c>
      <c r="H271" s="2" t="s">
        <v>2786</v>
      </c>
      <c r="I271" s="1" t="s">
        <v>2321</v>
      </c>
      <c r="J271" s="2" t="s">
        <v>2783</v>
      </c>
      <c r="K271" s="3">
        <v>14.87</v>
      </c>
      <c r="L271" s="2" t="s">
        <v>29</v>
      </c>
      <c r="M271" s="4">
        <v>41369</v>
      </c>
    </row>
    <row r="272" spans="1:13">
      <c r="A272" s="2" t="s">
        <v>2787</v>
      </c>
      <c r="B272" s="1" t="s">
        <v>2074</v>
      </c>
      <c r="C272" s="2" t="s">
        <v>2788</v>
      </c>
      <c r="D272" s="1" t="s">
        <v>2074</v>
      </c>
      <c r="F272" s="2" t="s">
        <v>2789</v>
      </c>
      <c r="G272" s="1" t="s">
        <v>25</v>
      </c>
      <c r="H272" s="2" t="s">
        <v>2788</v>
      </c>
      <c r="I272" s="1" t="s">
        <v>2321</v>
      </c>
      <c r="J272" s="2" t="s">
        <v>2788</v>
      </c>
      <c r="K272" s="3">
        <f>ROUND(11.9/1.23,4)</f>
        <v>9.6747999999999994</v>
      </c>
      <c r="L272" s="2" t="s">
        <v>29</v>
      </c>
      <c r="M272" s="4">
        <v>43001</v>
      </c>
    </row>
    <row r="273" spans="1:13">
      <c r="A273" s="2" t="s">
        <v>2788</v>
      </c>
      <c r="B273" s="1" t="s">
        <v>2074</v>
      </c>
      <c r="C273" s="2" t="s">
        <v>2788</v>
      </c>
      <c r="D273" s="1" t="s">
        <v>2074</v>
      </c>
      <c r="F273" s="2" t="s">
        <v>2790</v>
      </c>
      <c r="G273" s="1" t="s">
        <v>2274</v>
      </c>
      <c r="H273" s="2" t="s">
        <v>2788</v>
      </c>
      <c r="I273" s="1" t="s">
        <v>2321</v>
      </c>
      <c r="J273" s="2" t="s">
        <v>2788</v>
      </c>
      <c r="K273" s="3">
        <f>ROUND(15.89/1.23,4)</f>
        <v>12.918699999999999</v>
      </c>
      <c r="L273" s="2" t="s">
        <v>29</v>
      </c>
      <c r="M273" s="4">
        <v>43002</v>
      </c>
    </row>
    <row r="274" spans="1:13">
      <c r="A274" s="2" t="s">
        <v>2791</v>
      </c>
      <c r="B274" s="1" t="s">
        <v>2113</v>
      </c>
      <c r="C274" s="2" t="s">
        <v>2791</v>
      </c>
      <c r="D274" s="1" t="s">
        <v>2113</v>
      </c>
      <c r="F274" s="2" t="s">
        <v>2792</v>
      </c>
      <c r="G274" s="1" t="s">
        <v>25</v>
      </c>
      <c r="H274" s="2" t="s">
        <v>2791</v>
      </c>
      <c r="I274" s="1" t="s">
        <v>2321</v>
      </c>
      <c r="J274" s="1" t="s">
        <v>2791</v>
      </c>
      <c r="K274" s="3">
        <v>17</v>
      </c>
      <c r="L274" s="13" t="s">
        <v>29</v>
      </c>
      <c r="M274" s="4">
        <v>41886</v>
      </c>
    </row>
    <row r="275" spans="1:13">
      <c r="A275" s="2" t="s">
        <v>2793</v>
      </c>
      <c r="B275" s="1" t="s">
        <v>2794</v>
      </c>
      <c r="C275" s="2" t="s">
        <v>2795</v>
      </c>
      <c r="D275" s="1" t="s">
        <v>2113</v>
      </c>
      <c r="F275" s="2" t="s">
        <v>2796</v>
      </c>
      <c r="G275" s="1" t="s">
        <v>2274</v>
      </c>
      <c r="H275" s="2" t="s">
        <v>2793</v>
      </c>
      <c r="I275" s="1" t="s">
        <v>2321</v>
      </c>
      <c r="J275" s="1" t="s">
        <v>2793</v>
      </c>
      <c r="K275" s="3">
        <f>ROUND(34.45/1.23,4)</f>
        <v>28.008099999999999</v>
      </c>
      <c r="L275" s="13" t="s">
        <v>29</v>
      </c>
      <c r="M275" s="4">
        <v>42523</v>
      </c>
    </row>
    <row r="276" spans="1:13">
      <c r="A276" s="2" t="s">
        <v>2795</v>
      </c>
      <c r="B276" s="1" t="s">
        <v>2113</v>
      </c>
      <c r="C276" s="2" t="s">
        <v>2795</v>
      </c>
      <c r="D276" s="1" t="s">
        <v>2113</v>
      </c>
      <c r="F276" s="2" t="s">
        <v>2797</v>
      </c>
      <c r="G276" s="1" t="s">
        <v>2274</v>
      </c>
      <c r="H276" s="2" t="s">
        <v>2795</v>
      </c>
      <c r="I276" s="1" t="s">
        <v>2321</v>
      </c>
      <c r="J276" s="1" t="s">
        <v>2795</v>
      </c>
      <c r="K276" s="3">
        <f>ROUND(34.45/1.23,5)</f>
        <v>28.008130000000001</v>
      </c>
      <c r="L276" s="13" t="s">
        <v>29</v>
      </c>
      <c r="M276" s="4">
        <v>42411</v>
      </c>
    </row>
    <row r="277" spans="1:13">
      <c r="A277" s="2" t="s">
        <v>2795</v>
      </c>
      <c r="B277" s="1" t="s">
        <v>2794</v>
      </c>
      <c r="C277" s="2" t="s">
        <v>2795</v>
      </c>
      <c r="D277" s="1" t="s">
        <v>2113</v>
      </c>
      <c r="F277" s="2" t="s">
        <v>2797</v>
      </c>
      <c r="G277" s="1" t="s">
        <v>2274</v>
      </c>
      <c r="H277" s="2" t="s">
        <v>2795</v>
      </c>
      <c r="I277" s="1" t="s">
        <v>2321</v>
      </c>
      <c r="J277" s="1" t="s">
        <v>2795</v>
      </c>
      <c r="K277" s="3">
        <f>ROUND(40.7/1.23,4)</f>
        <v>33.089399999999998</v>
      </c>
      <c r="L277" s="13" t="s">
        <v>29</v>
      </c>
      <c r="M277" s="4">
        <v>42152</v>
      </c>
    </row>
    <row r="278" spans="1:13">
      <c r="A278" s="2" t="s">
        <v>2798</v>
      </c>
      <c r="B278" s="1" t="s">
        <v>2794</v>
      </c>
      <c r="C278" s="2" t="s">
        <v>2795</v>
      </c>
      <c r="D278" s="1" t="s">
        <v>2113</v>
      </c>
      <c r="F278" s="2" t="s">
        <v>2799</v>
      </c>
      <c r="G278" s="1" t="s">
        <v>2274</v>
      </c>
      <c r="H278" s="2" t="s">
        <v>2798</v>
      </c>
      <c r="I278" s="1" t="s">
        <v>2321</v>
      </c>
      <c r="J278" s="1" t="s">
        <v>2793</v>
      </c>
      <c r="K278" s="3">
        <f>ROUND(35.4/1.23,4)</f>
        <v>28.7805</v>
      </c>
      <c r="L278" s="13" t="s">
        <v>29</v>
      </c>
      <c r="M278" s="4">
        <v>41379</v>
      </c>
    </row>
    <row r="279" spans="1:13">
      <c r="A279" s="2" t="s">
        <v>2800</v>
      </c>
      <c r="B279" s="1" t="s">
        <v>2267</v>
      </c>
      <c r="C279" s="2" t="s">
        <v>2800</v>
      </c>
      <c r="D279" s="1" t="s">
        <v>2267</v>
      </c>
      <c r="F279" s="2" t="s">
        <v>2801</v>
      </c>
      <c r="G279" s="1" t="s">
        <v>2274</v>
      </c>
      <c r="H279" s="2" t="s">
        <v>2800</v>
      </c>
      <c r="I279" s="1" t="s">
        <v>2321</v>
      </c>
      <c r="J279" s="2" t="s">
        <v>2800</v>
      </c>
      <c r="K279" s="3">
        <f>ROUND(28/1.23, 4)</f>
        <v>22.764199999999999</v>
      </c>
      <c r="L279" s="2" t="s">
        <v>29</v>
      </c>
      <c r="M279" s="4">
        <v>42820</v>
      </c>
    </row>
    <row r="280" spans="1:13">
      <c r="A280" s="2" t="s">
        <v>2802</v>
      </c>
      <c r="B280" s="1" t="s">
        <v>2259</v>
      </c>
      <c r="C280" s="2" t="s">
        <v>2802</v>
      </c>
      <c r="D280" s="1" t="s">
        <v>2259</v>
      </c>
      <c r="F280" s="2" t="s">
        <v>2803</v>
      </c>
      <c r="G280" s="1" t="s">
        <v>25</v>
      </c>
      <c r="H280" s="2" t="s">
        <v>2802</v>
      </c>
      <c r="I280" s="1" t="s">
        <v>2321</v>
      </c>
      <c r="J280" s="2" t="s">
        <v>2802</v>
      </c>
      <c r="K280" s="3">
        <v>43.5</v>
      </c>
      <c r="L280" s="2" t="s">
        <v>29</v>
      </c>
      <c r="M280" s="4">
        <v>42219</v>
      </c>
    </row>
    <row r="281" spans="1:13">
      <c r="A281" s="2" t="s">
        <v>2804</v>
      </c>
      <c r="B281" s="1" t="s">
        <v>2113</v>
      </c>
      <c r="C281" s="2" t="s">
        <v>2804</v>
      </c>
      <c r="D281" s="1" t="s">
        <v>2113</v>
      </c>
      <c r="F281" s="2" t="s">
        <v>2805</v>
      </c>
      <c r="G281" s="1" t="s">
        <v>2274</v>
      </c>
      <c r="H281" s="2" t="s">
        <v>2804</v>
      </c>
      <c r="I281" s="1" t="s">
        <v>2321</v>
      </c>
      <c r="J281" s="2" t="s">
        <v>2804</v>
      </c>
      <c r="K281" s="3">
        <f>ROUND(13.44/1.23,2)</f>
        <v>10.93</v>
      </c>
      <c r="L281" s="13" t="s">
        <v>29</v>
      </c>
      <c r="M281" s="4">
        <v>43007</v>
      </c>
    </row>
    <row r="282" spans="1:13">
      <c r="A282" s="2" t="s">
        <v>2806</v>
      </c>
      <c r="B282" s="1" t="s">
        <v>2267</v>
      </c>
      <c r="C282" s="2" t="s">
        <v>2806</v>
      </c>
      <c r="D282" s="1" t="s">
        <v>2267</v>
      </c>
      <c r="F282" s="2" t="s">
        <v>2807</v>
      </c>
      <c r="G282" s="1" t="s">
        <v>102</v>
      </c>
      <c r="H282" s="2" t="s">
        <v>2808</v>
      </c>
      <c r="I282" s="1" t="s">
        <v>2321</v>
      </c>
      <c r="J282" s="2" t="s">
        <v>2809</v>
      </c>
      <c r="K282" s="3">
        <v>38.56</v>
      </c>
      <c r="L282" s="2" t="s">
        <v>29</v>
      </c>
      <c r="M282" s="4">
        <v>42054</v>
      </c>
    </row>
    <row r="283" spans="1:13">
      <c r="A283" s="1" t="s">
        <v>2810</v>
      </c>
      <c r="B283" s="1" t="s">
        <v>2267</v>
      </c>
      <c r="C283" s="2" t="s">
        <v>2810</v>
      </c>
      <c r="D283" s="1" t="s">
        <v>2267</v>
      </c>
      <c r="F283" s="1" t="s">
        <v>2811</v>
      </c>
      <c r="G283" s="1" t="s">
        <v>2274</v>
      </c>
      <c r="H283" s="2" t="s">
        <v>2810</v>
      </c>
      <c r="I283" s="1" t="s">
        <v>2321</v>
      </c>
      <c r="J283" s="1" t="s">
        <v>2810</v>
      </c>
      <c r="K283" s="3">
        <f>ROUND(56.01/1.23,5)</f>
        <v>45.536589999999997</v>
      </c>
      <c r="L283" s="1" t="s">
        <v>29</v>
      </c>
      <c r="M283" s="4">
        <v>42298</v>
      </c>
    </row>
    <row r="284" spans="1:13">
      <c r="A284" s="2" t="s">
        <v>2812</v>
      </c>
      <c r="B284" s="1" t="s">
        <v>2259</v>
      </c>
      <c r="C284" s="2" t="s">
        <v>2812</v>
      </c>
      <c r="D284" s="1" t="s">
        <v>2259</v>
      </c>
      <c r="F284" s="2" t="s">
        <v>2813</v>
      </c>
      <c r="G284" s="1" t="s">
        <v>2274</v>
      </c>
      <c r="H284" s="2" t="s">
        <v>2812</v>
      </c>
      <c r="I284" s="1" t="s">
        <v>2321</v>
      </c>
      <c r="J284" s="2" t="s">
        <v>2812</v>
      </c>
      <c r="K284" s="3">
        <f>ROUND(66.65/1.23,5)</f>
        <v>54.186990000000002</v>
      </c>
      <c r="L284" s="2" t="s">
        <v>29</v>
      </c>
      <c r="M284" s="4">
        <v>42298</v>
      </c>
    </row>
    <row r="285" spans="1:13">
      <c r="A285" s="2" t="s">
        <v>2814</v>
      </c>
      <c r="B285" s="1" t="s">
        <v>2074</v>
      </c>
      <c r="C285" s="2" t="s">
        <v>2815</v>
      </c>
      <c r="D285" s="1" t="s">
        <v>2074</v>
      </c>
      <c r="F285" s="2" t="s">
        <v>2816</v>
      </c>
      <c r="G285" s="1" t="s">
        <v>102</v>
      </c>
      <c r="H285" s="14" t="s">
        <v>2817</v>
      </c>
      <c r="I285" s="1" t="s">
        <v>2321</v>
      </c>
      <c r="J285" s="2" t="s">
        <v>2814</v>
      </c>
      <c r="K285" s="3">
        <v>18</v>
      </c>
      <c r="L285" s="13" t="s">
        <v>29</v>
      </c>
      <c r="M285" s="4">
        <v>43009</v>
      </c>
    </row>
    <row r="286" spans="1:13">
      <c r="A286" s="2" t="s">
        <v>2818</v>
      </c>
      <c r="B286" s="1" t="s">
        <v>1899</v>
      </c>
      <c r="C286" s="2" t="s">
        <v>2819</v>
      </c>
      <c r="D286" s="1" t="s">
        <v>1899</v>
      </c>
      <c r="F286" s="2" t="s">
        <v>2820</v>
      </c>
      <c r="G286" s="1" t="s">
        <v>102</v>
      </c>
      <c r="H286" s="2" t="s">
        <v>2821</v>
      </c>
      <c r="I286" s="1" t="s">
        <v>1901</v>
      </c>
      <c r="J286" s="2" t="s">
        <v>2818</v>
      </c>
      <c r="K286" s="3">
        <v>12.58</v>
      </c>
      <c r="L286" s="2" t="s">
        <v>29</v>
      </c>
      <c r="M286" s="4">
        <v>41771</v>
      </c>
    </row>
    <row r="287" spans="1:13">
      <c r="A287" s="2" t="s">
        <v>2822</v>
      </c>
      <c r="B287" s="1" t="s">
        <v>1899</v>
      </c>
      <c r="C287" s="2" t="s">
        <v>2823</v>
      </c>
      <c r="D287" s="1" t="s">
        <v>1899</v>
      </c>
      <c r="F287" s="2" t="s">
        <v>2824</v>
      </c>
      <c r="G287" s="1" t="s">
        <v>102</v>
      </c>
      <c r="H287" s="2" t="s">
        <v>2825</v>
      </c>
      <c r="I287" s="1" t="s">
        <v>1901</v>
      </c>
      <c r="J287" s="2" t="s">
        <v>2822</v>
      </c>
      <c r="K287" s="3">
        <v>11.32</v>
      </c>
      <c r="L287" s="2" t="s">
        <v>29</v>
      </c>
      <c r="M287" s="4">
        <v>41771</v>
      </c>
    </row>
    <row r="288" spans="1:13">
      <c r="A288" s="1" t="s">
        <v>2826</v>
      </c>
      <c r="B288" s="1" t="s">
        <v>1899</v>
      </c>
      <c r="C288" s="2" t="s">
        <v>2055</v>
      </c>
      <c r="D288" s="1" t="s">
        <v>1899</v>
      </c>
      <c r="F288" s="1" t="s">
        <v>2827</v>
      </c>
      <c r="G288" s="1" t="s">
        <v>102</v>
      </c>
      <c r="H288" s="2" t="s">
        <v>2828</v>
      </c>
      <c r="I288" s="1" t="s">
        <v>1569</v>
      </c>
      <c r="J288" s="1" t="s">
        <v>2826</v>
      </c>
      <c r="K288" s="3">
        <v>38.9</v>
      </c>
      <c r="L288" s="1" t="s">
        <v>29</v>
      </c>
      <c r="M288" s="4">
        <v>42937</v>
      </c>
    </row>
    <row r="289" spans="1:13">
      <c r="A289" s="1" t="s">
        <v>2829</v>
      </c>
      <c r="B289" s="1" t="s">
        <v>2093</v>
      </c>
      <c r="C289" s="1" t="s">
        <v>2830</v>
      </c>
      <c r="D289" s="1" t="s">
        <v>2483</v>
      </c>
      <c r="F289" s="1" t="s">
        <v>2827</v>
      </c>
      <c r="G289" s="1" t="s">
        <v>102</v>
      </c>
      <c r="H289" s="2" t="s">
        <v>2831</v>
      </c>
      <c r="I289" s="1" t="s">
        <v>1569</v>
      </c>
      <c r="J289" s="1" t="s">
        <v>2829</v>
      </c>
      <c r="K289" s="3">
        <v>34</v>
      </c>
      <c r="L289" s="1" t="s">
        <v>29</v>
      </c>
      <c r="M289" s="4">
        <v>42937</v>
      </c>
    </row>
    <row r="290" spans="1:13">
      <c r="A290" s="1" t="s">
        <v>2832</v>
      </c>
      <c r="B290" s="1" t="s">
        <v>2060</v>
      </c>
      <c r="C290" s="2" t="s">
        <v>2061</v>
      </c>
      <c r="D290" s="1" t="s">
        <v>2060</v>
      </c>
      <c r="F290" s="1" t="s">
        <v>2833</v>
      </c>
      <c r="G290" s="1" t="s">
        <v>102</v>
      </c>
      <c r="H290" s="2" t="s">
        <v>2834</v>
      </c>
      <c r="I290" s="1" t="s">
        <v>1569</v>
      </c>
      <c r="J290" s="1" t="s">
        <v>2832</v>
      </c>
      <c r="K290" s="3">
        <v>12.35</v>
      </c>
      <c r="L290" s="1" t="s">
        <v>29</v>
      </c>
      <c r="M290" s="4">
        <v>42424</v>
      </c>
    </row>
    <row r="291" spans="1:13">
      <c r="A291" s="2" t="s">
        <v>2835</v>
      </c>
      <c r="B291" s="1" t="s">
        <v>1903</v>
      </c>
      <c r="C291" s="2" t="s">
        <v>2570</v>
      </c>
      <c r="D291" s="1" t="s">
        <v>1903</v>
      </c>
      <c r="F291" s="2" t="s">
        <v>2836</v>
      </c>
      <c r="G291" s="1" t="s">
        <v>25</v>
      </c>
      <c r="H291" s="2" t="s">
        <v>2835</v>
      </c>
      <c r="I291" s="1" t="s">
        <v>1569</v>
      </c>
      <c r="J291" s="2" t="s">
        <v>2835</v>
      </c>
      <c r="K291" s="3">
        <v>0.56000000000000005</v>
      </c>
      <c r="L291" s="13" t="s">
        <v>29</v>
      </c>
      <c r="M291" s="4">
        <v>41758</v>
      </c>
    </row>
    <row r="292" spans="1:13">
      <c r="A292" s="1" t="s">
        <v>2837</v>
      </c>
      <c r="B292" s="1" t="s">
        <v>2060</v>
      </c>
      <c r="C292" s="2" t="s">
        <v>2838</v>
      </c>
      <c r="D292" s="1" t="s">
        <v>2060</v>
      </c>
      <c r="F292" s="2" t="s">
        <v>2839</v>
      </c>
      <c r="G292" s="1" t="s">
        <v>102</v>
      </c>
      <c r="H292" s="2" t="s">
        <v>2840</v>
      </c>
      <c r="I292" s="1" t="s">
        <v>1569</v>
      </c>
      <c r="J292" s="1" t="s">
        <v>2837</v>
      </c>
      <c r="K292" s="3">
        <v>2.23</v>
      </c>
      <c r="L292" s="2" t="s">
        <v>29</v>
      </c>
      <c r="M292" s="4">
        <v>41169</v>
      </c>
    </row>
    <row r="293" spans="1:13">
      <c r="A293" s="2" t="s">
        <v>2841</v>
      </c>
      <c r="B293" s="1" t="s">
        <v>1899</v>
      </c>
      <c r="C293" s="2" t="s">
        <v>2417</v>
      </c>
      <c r="D293" s="1" t="s">
        <v>1899</v>
      </c>
      <c r="F293" s="2" t="s">
        <v>2842</v>
      </c>
      <c r="G293" s="1" t="s">
        <v>102</v>
      </c>
      <c r="H293" s="2" t="s">
        <v>2843</v>
      </c>
      <c r="I293" s="1" t="s">
        <v>1569</v>
      </c>
      <c r="J293" s="2" t="s">
        <v>2841</v>
      </c>
      <c r="K293" s="3">
        <v>11</v>
      </c>
      <c r="L293" s="2" t="s">
        <v>29</v>
      </c>
      <c r="M293" s="4">
        <v>41242</v>
      </c>
    </row>
    <row r="294" spans="1:13">
      <c r="A294" s="2" t="s">
        <v>2844</v>
      </c>
      <c r="B294" s="1" t="s">
        <v>2845</v>
      </c>
      <c r="C294" s="2" t="s">
        <v>2556</v>
      </c>
      <c r="D294" s="1" t="s">
        <v>1899</v>
      </c>
      <c r="F294" s="2" t="s">
        <v>2846</v>
      </c>
      <c r="G294" s="1" t="s">
        <v>2847</v>
      </c>
      <c r="H294" s="2" t="s">
        <v>2844</v>
      </c>
      <c r="I294" s="1" t="s">
        <v>1569</v>
      </c>
      <c r="J294" s="2" t="s">
        <v>2844</v>
      </c>
      <c r="K294" s="3">
        <v>12</v>
      </c>
      <c r="L294" s="13" t="s">
        <v>29</v>
      </c>
      <c r="M294" s="4">
        <v>42372</v>
      </c>
    </row>
    <row r="295" spans="1:13">
      <c r="A295" s="2" t="s">
        <v>2848</v>
      </c>
      <c r="B295" s="1" t="s">
        <v>1899</v>
      </c>
      <c r="C295" s="2" t="s">
        <v>2556</v>
      </c>
      <c r="D295" s="1" t="s">
        <v>1899</v>
      </c>
      <c r="F295" s="2" t="s">
        <v>2849</v>
      </c>
      <c r="G295" s="1" t="s">
        <v>25</v>
      </c>
      <c r="H295" s="2" t="s">
        <v>2850</v>
      </c>
      <c r="I295" s="1" t="s">
        <v>1569</v>
      </c>
      <c r="J295" s="1" t="s">
        <v>2848</v>
      </c>
      <c r="K295" s="3">
        <v>5.65</v>
      </c>
      <c r="L295" s="13" t="s">
        <v>29</v>
      </c>
      <c r="M295" s="4">
        <v>42884</v>
      </c>
    </row>
    <row r="296" spans="1:13">
      <c r="A296" s="2" t="s">
        <v>2851</v>
      </c>
      <c r="B296" s="1" t="s">
        <v>2852</v>
      </c>
      <c r="C296" s="2" t="s">
        <v>2556</v>
      </c>
      <c r="D296" s="1" t="s">
        <v>1899</v>
      </c>
      <c r="F296" s="2" t="s">
        <v>2849</v>
      </c>
      <c r="G296" s="1" t="s">
        <v>102</v>
      </c>
      <c r="H296" s="2" t="s">
        <v>2853</v>
      </c>
      <c r="I296" s="1" t="s">
        <v>1569</v>
      </c>
      <c r="J296" s="1" t="s">
        <v>2851</v>
      </c>
      <c r="K296" s="3">
        <v>7.67</v>
      </c>
      <c r="L296" s="13" t="s">
        <v>29</v>
      </c>
      <c r="M296" s="4">
        <v>43007</v>
      </c>
    </row>
    <row r="297" spans="1:13">
      <c r="A297" s="2" t="s">
        <v>2854</v>
      </c>
      <c r="B297" s="1" t="s">
        <v>1899</v>
      </c>
      <c r="C297" s="2" t="s">
        <v>2556</v>
      </c>
      <c r="D297" s="1" t="s">
        <v>1899</v>
      </c>
      <c r="F297" s="2" t="s">
        <v>2849</v>
      </c>
      <c r="G297" s="1" t="s">
        <v>102</v>
      </c>
      <c r="H297" s="2" t="s">
        <v>2855</v>
      </c>
      <c r="I297" s="1" t="s">
        <v>1569</v>
      </c>
      <c r="J297" s="1" t="s">
        <v>2854</v>
      </c>
      <c r="K297" s="3">
        <v>9</v>
      </c>
      <c r="L297" s="13" t="s">
        <v>29</v>
      </c>
      <c r="M297" s="4">
        <v>42745</v>
      </c>
    </row>
    <row r="298" spans="1:13">
      <c r="A298" s="2" t="s">
        <v>2856</v>
      </c>
      <c r="B298" s="1" t="s">
        <v>1899</v>
      </c>
      <c r="C298" s="2" t="s">
        <v>2593</v>
      </c>
      <c r="D298" s="1" t="s">
        <v>1899</v>
      </c>
      <c r="F298" s="2" t="s">
        <v>2857</v>
      </c>
      <c r="G298" s="1" t="s">
        <v>25</v>
      </c>
      <c r="H298" s="2" t="s">
        <v>2856</v>
      </c>
      <c r="I298" s="1" t="s">
        <v>1569</v>
      </c>
      <c r="K298" s="3">
        <v>10.91</v>
      </c>
      <c r="L298" s="13" t="s">
        <v>29</v>
      </c>
      <c r="M298" s="4">
        <v>42424</v>
      </c>
    </row>
    <row r="299" spans="1:13">
      <c r="A299" s="2" t="s">
        <v>2858</v>
      </c>
      <c r="B299" s="1" t="s">
        <v>1899</v>
      </c>
      <c r="C299" s="2" t="s">
        <v>2593</v>
      </c>
      <c r="D299" s="1" t="s">
        <v>1899</v>
      </c>
      <c r="F299" s="2" t="s">
        <v>2857</v>
      </c>
      <c r="G299" s="1" t="s">
        <v>102</v>
      </c>
      <c r="H299" s="2" t="s">
        <v>2859</v>
      </c>
      <c r="I299" s="1" t="s">
        <v>1569</v>
      </c>
      <c r="J299" s="1" t="s">
        <v>2858</v>
      </c>
      <c r="K299" s="3">
        <v>9.24</v>
      </c>
      <c r="L299" s="13" t="s">
        <v>29</v>
      </c>
      <c r="M299" s="4">
        <v>41654</v>
      </c>
    </row>
    <row r="300" spans="1:13">
      <c r="A300" s="2" t="s">
        <v>2860</v>
      </c>
      <c r="B300" s="1" t="s">
        <v>2323</v>
      </c>
      <c r="C300" s="2" t="s">
        <v>2860</v>
      </c>
      <c r="D300" s="1" t="s">
        <v>2323</v>
      </c>
      <c r="F300" s="2" t="s">
        <v>2861</v>
      </c>
      <c r="G300" s="1" t="s">
        <v>102</v>
      </c>
      <c r="H300" s="2" t="s">
        <v>2862</v>
      </c>
      <c r="I300" s="1" t="s">
        <v>1569</v>
      </c>
      <c r="J300" s="2" t="s">
        <v>2860</v>
      </c>
      <c r="K300" s="3">
        <v>19.02</v>
      </c>
      <c r="L300" s="2" t="s">
        <v>29</v>
      </c>
      <c r="M300" s="4">
        <v>41520</v>
      </c>
    </row>
    <row r="301" spans="1:13">
      <c r="A301" s="2" t="s">
        <v>2863</v>
      </c>
      <c r="B301" s="1" t="s">
        <v>2060</v>
      </c>
      <c r="C301" s="2" t="s">
        <v>2863</v>
      </c>
      <c r="D301" s="1" t="s">
        <v>2060</v>
      </c>
      <c r="F301" s="2" t="s">
        <v>2864</v>
      </c>
      <c r="G301" s="1" t="s">
        <v>102</v>
      </c>
      <c r="H301" s="2" t="s">
        <v>2865</v>
      </c>
      <c r="I301" s="1" t="s">
        <v>1569</v>
      </c>
      <c r="J301" s="1" t="s">
        <v>2866</v>
      </c>
      <c r="K301" s="3">
        <v>3.47</v>
      </c>
      <c r="L301" s="13" t="s">
        <v>29</v>
      </c>
      <c r="M301" s="4">
        <v>43007</v>
      </c>
    </row>
    <row r="302" spans="1:13">
      <c r="A302" s="2" t="s">
        <v>2867</v>
      </c>
      <c r="B302" s="1" t="s">
        <v>2483</v>
      </c>
      <c r="C302" s="2" t="s">
        <v>2868</v>
      </c>
      <c r="D302" s="1" t="s">
        <v>2483</v>
      </c>
      <c r="F302" s="2" t="s">
        <v>2869</v>
      </c>
      <c r="G302" s="1" t="s">
        <v>102</v>
      </c>
      <c r="H302" s="2" t="s">
        <v>2870</v>
      </c>
      <c r="I302" s="1" t="s">
        <v>1569</v>
      </c>
      <c r="J302" s="2" t="s">
        <v>2867</v>
      </c>
      <c r="K302" s="3">
        <v>17.16</v>
      </c>
      <c r="L302" s="2" t="s">
        <v>29</v>
      </c>
      <c r="M302" s="4">
        <v>42424</v>
      </c>
    </row>
    <row r="303" spans="1:13">
      <c r="A303" s="2" t="s">
        <v>2871</v>
      </c>
      <c r="B303" s="1" t="s">
        <v>2483</v>
      </c>
      <c r="C303" s="2" t="s">
        <v>2868</v>
      </c>
      <c r="D303" s="1" t="s">
        <v>2483</v>
      </c>
      <c r="F303" s="2" t="s">
        <v>2872</v>
      </c>
      <c r="G303" s="1" t="s">
        <v>102</v>
      </c>
      <c r="H303" s="2" t="s">
        <v>2873</v>
      </c>
      <c r="I303" s="1" t="s">
        <v>1569</v>
      </c>
      <c r="J303" s="2" t="s">
        <v>2871</v>
      </c>
      <c r="K303" s="3">
        <v>12.79</v>
      </c>
      <c r="L303" s="2" t="s">
        <v>29</v>
      </c>
      <c r="M303" s="4">
        <v>42523</v>
      </c>
    </row>
    <row r="304" spans="1:13">
      <c r="A304" s="2" t="s">
        <v>2874</v>
      </c>
      <c r="B304" s="1" t="s">
        <v>2010</v>
      </c>
      <c r="C304" s="2" t="s">
        <v>2372</v>
      </c>
      <c r="D304" s="1" t="s">
        <v>2010</v>
      </c>
      <c r="F304" s="2" t="s">
        <v>2875</v>
      </c>
      <c r="G304" s="1" t="s">
        <v>2876</v>
      </c>
      <c r="H304" s="2" t="s">
        <v>2874</v>
      </c>
      <c r="I304" s="1" t="s">
        <v>2877</v>
      </c>
      <c r="J304" s="2" t="s">
        <v>2874</v>
      </c>
      <c r="K304" s="3">
        <v>1.35</v>
      </c>
      <c r="L304" s="13" t="s">
        <v>29</v>
      </c>
      <c r="M304" s="4">
        <v>40545</v>
      </c>
    </row>
    <row r="305" spans="1:13">
      <c r="A305" s="2" t="s">
        <v>2878</v>
      </c>
      <c r="B305" s="1" t="s">
        <v>2010</v>
      </c>
      <c r="C305" s="2" t="s">
        <v>2328</v>
      </c>
      <c r="D305" s="1" t="s">
        <v>2010</v>
      </c>
      <c r="E305" s="1" t="s">
        <v>2334</v>
      </c>
      <c r="F305" s="2" t="s">
        <v>2879</v>
      </c>
      <c r="G305" s="1" t="s">
        <v>102</v>
      </c>
      <c r="H305" s="2" t="s">
        <v>2880</v>
      </c>
      <c r="I305" s="1" t="s">
        <v>2877</v>
      </c>
      <c r="J305" s="1" t="s">
        <v>2878</v>
      </c>
      <c r="K305" s="3">
        <v>1.1599999999999999</v>
      </c>
      <c r="L305" s="13" t="s">
        <v>29</v>
      </c>
      <c r="M305" s="4">
        <v>40622</v>
      </c>
    </row>
    <row r="306" spans="1:13">
      <c r="A306" s="2" t="s">
        <v>2881</v>
      </c>
      <c r="B306" s="1" t="s">
        <v>1899</v>
      </c>
      <c r="C306" s="2" t="s">
        <v>2014</v>
      </c>
      <c r="D306" s="1" t="s">
        <v>1899</v>
      </c>
      <c r="F306" s="2" t="s">
        <v>2506</v>
      </c>
      <c r="G306" s="1" t="s">
        <v>102</v>
      </c>
      <c r="H306" s="2" t="s">
        <v>2882</v>
      </c>
      <c r="I306" s="1" t="s">
        <v>2877</v>
      </c>
      <c r="J306" s="2" t="s">
        <v>2881</v>
      </c>
      <c r="K306" s="3">
        <v>0.75</v>
      </c>
      <c r="L306" s="13" t="s">
        <v>29</v>
      </c>
      <c r="M306" s="4">
        <v>41395</v>
      </c>
    </row>
    <row r="307" spans="1:13">
      <c r="A307" s="2" t="s">
        <v>2883</v>
      </c>
      <c r="B307" s="1" t="s">
        <v>1613</v>
      </c>
      <c r="C307" s="2" t="s">
        <v>2883</v>
      </c>
      <c r="D307" s="1" t="s">
        <v>1613</v>
      </c>
      <c r="F307" s="2" t="s">
        <v>2884</v>
      </c>
      <c r="G307" s="1" t="s">
        <v>102</v>
      </c>
      <c r="H307" s="2" t="s">
        <v>2885</v>
      </c>
      <c r="I307" s="1" t="s">
        <v>1569</v>
      </c>
      <c r="J307" s="2" t="s">
        <v>2883</v>
      </c>
      <c r="K307" s="3">
        <v>12.36</v>
      </c>
      <c r="L307" s="2" t="s">
        <v>29</v>
      </c>
      <c r="M307" s="4">
        <v>41676</v>
      </c>
    </row>
    <row r="308" spans="1:13">
      <c r="A308" s="2" t="s">
        <v>2886</v>
      </c>
      <c r="B308" s="1" t="s">
        <v>1930</v>
      </c>
      <c r="C308" s="2" t="s">
        <v>2886</v>
      </c>
      <c r="D308" s="1" t="s">
        <v>1930</v>
      </c>
      <c r="F308" s="2" t="s">
        <v>2887</v>
      </c>
      <c r="G308" s="1" t="s">
        <v>25</v>
      </c>
      <c r="H308" s="2" t="s">
        <v>2888</v>
      </c>
      <c r="I308" s="1" t="s">
        <v>1569</v>
      </c>
      <c r="J308" s="2" t="s">
        <v>2888</v>
      </c>
      <c r="K308" s="3">
        <v>0.73499999999999999</v>
      </c>
      <c r="L308" s="13" t="s">
        <v>29</v>
      </c>
      <c r="M308" s="4">
        <v>41694</v>
      </c>
    </row>
    <row r="309" spans="1:13">
      <c r="A309" s="2" t="s">
        <v>2889</v>
      </c>
      <c r="B309" s="1" t="s">
        <v>2045</v>
      </c>
      <c r="C309" s="2" t="s">
        <v>2890</v>
      </c>
      <c r="D309" s="1" t="s">
        <v>2045</v>
      </c>
      <c r="F309" s="2" t="s">
        <v>2891</v>
      </c>
      <c r="G309" s="1" t="s">
        <v>25</v>
      </c>
      <c r="H309" s="2" t="s">
        <v>2892</v>
      </c>
      <c r="I309" s="1" t="s">
        <v>2893</v>
      </c>
      <c r="J309" s="1" t="s">
        <v>2889</v>
      </c>
      <c r="K309" s="3">
        <v>1.4</v>
      </c>
      <c r="L309" s="13" t="s">
        <v>29</v>
      </c>
      <c r="M309" s="4">
        <v>41694</v>
      </c>
    </row>
    <row r="310" spans="1:13">
      <c r="A310" s="2" t="s">
        <v>2894</v>
      </c>
      <c r="B310" s="1" t="s">
        <v>1899</v>
      </c>
      <c r="C310" s="2" t="s">
        <v>2894</v>
      </c>
      <c r="D310" s="1" t="s">
        <v>1899</v>
      </c>
      <c r="F310" s="2" t="s">
        <v>2895</v>
      </c>
      <c r="G310" s="1" t="s">
        <v>102</v>
      </c>
      <c r="H310" s="2" t="s">
        <v>2896</v>
      </c>
      <c r="I310" s="1" t="s">
        <v>1569</v>
      </c>
      <c r="J310" s="2" t="s">
        <v>2894</v>
      </c>
      <c r="K310" s="3">
        <v>11.74</v>
      </c>
      <c r="L310" s="2" t="s">
        <v>29</v>
      </c>
      <c r="M310" s="4">
        <v>41191</v>
      </c>
    </row>
    <row r="311" spans="1:13">
      <c r="A311" s="2" t="s">
        <v>2897</v>
      </c>
      <c r="B311" s="1" t="s">
        <v>2006</v>
      </c>
      <c r="C311" s="2" t="s">
        <v>2152</v>
      </c>
      <c r="D311" s="1" t="s">
        <v>2006</v>
      </c>
      <c r="F311" s="2" t="s">
        <v>2898</v>
      </c>
      <c r="G311" s="1" t="s">
        <v>102</v>
      </c>
      <c r="H311" s="2" t="s">
        <v>2899</v>
      </c>
      <c r="I311" s="1" t="s">
        <v>2145</v>
      </c>
      <c r="J311" s="2" t="s">
        <v>2897</v>
      </c>
      <c r="K311" s="3">
        <v>2.9</v>
      </c>
      <c r="L311" s="13" t="s">
        <v>29</v>
      </c>
      <c r="M311" s="4">
        <v>42920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6" sqref="E46"/>
    </sheetView>
  </sheetViews>
  <sheetFormatPr defaultColWidth="11.5703125" defaultRowHeight="11.25"/>
  <cols>
    <col min="1" max="2" width="11.5703125" style="1"/>
    <col min="3" max="3" width="11.5703125" style="2"/>
    <col min="4" max="12" width="11.5703125" style="1"/>
    <col min="13" max="13" width="11.5703125" style="3"/>
    <col min="14" max="14" width="11.5703125" style="1"/>
    <col min="15" max="15" width="11.5703125" style="4"/>
    <col min="16" max="16384" width="11.5703125" style="1"/>
  </cols>
  <sheetData>
    <row r="1" spans="1:16">
      <c r="A1" s="1" t="s">
        <v>0</v>
      </c>
      <c r="B1" s="2" t="s">
        <v>1</v>
      </c>
      <c r="C1" s="2" t="s">
        <v>2</v>
      </c>
      <c r="D1" s="1" t="s">
        <v>5</v>
      </c>
      <c r="E1" s="2" t="s">
        <v>435</v>
      </c>
      <c r="F1" s="2" t="s">
        <v>7</v>
      </c>
      <c r="G1" s="2" t="s">
        <v>8</v>
      </c>
      <c r="H1" s="8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  <c r="P1" s="3" t="s">
        <v>1481</v>
      </c>
    </row>
    <row r="2" spans="1:16">
      <c r="A2" s="2" t="s">
        <v>2900</v>
      </c>
      <c r="B2" s="2" t="s">
        <v>2901</v>
      </c>
      <c r="C2" s="2" t="s">
        <v>1841</v>
      </c>
      <c r="D2" s="2" t="s">
        <v>2902</v>
      </c>
      <c r="E2" s="2" t="s">
        <v>1841</v>
      </c>
      <c r="F2" s="2"/>
      <c r="G2" s="2"/>
      <c r="H2" s="18" t="s">
        <v>2903</v>
      </c>
      <c r="I2" s="2" t="s">
        <v>481</v>
      </c>
      <c r="J2" s="2" t="s">
        <v>2901</v>
      </c>
      <c r="K2" s="2" t="s">
        <v>2904</v>
      </c>
      <c r="L2" s="2" t="s">
        <v>2905</v>
      </c>
      <c r="M2" s="3">
        <v>0.49</v>
      </c>
      <c r="N2" s="5" t="s">
        <v>29</v>
      </c>
      <c r="O2" s="4">
        <v>42469</v>
      </c>
      <c r="P2" s="3"/>
    </row>
    <row r="3" spans="1:16">
      <c r="A3" s="1" t="s">
        <v>2906</v>
      </c>
      <c r="B3" s="2" t="s">
        <v>2907</v>
      </c>
      <c r="C3" s="2" t="s">
        <v>1841</v>
      </c>
      <c r="D3" s="2" t="s">
        <v>2902</v>
      </c>
      <c r="E3" s="2" t="s">
        <v>1841</v>
      </c>
      <c r="F3" s="2"/>
      <c r="G3" s="2"/>
      <c r="H3" s="18" t="s">
        <v>2908</v>
      </c>
      <c r="I3" s="1" t="s">
        <v>25</v>
      </c>
      <c r="J3" s="2" t="s">
        <v>2907</v>
      </c>
      <c r="K3" s="1" t="s">
        <v>2909</v>
      </c>
      <c r="L3" s="2" t="s">
        <v>2907</v>
      </c>
      <c r="M3" s="3">
        <v>1.99</v>
      </c>
      <c r="N3" s="1" t="s">
        <v>29</v>
      </c>
      <c r="O3" s="4">
        <v>41210</v>
      </c>
      <c r="P3" s="3"/>
    </row>
    <row r="4" spans="1:16">
      <c r="A4" s="1" t="s">
        <v>2910</v>
      </c>
      <c r="B4" s="2" t="s">
        <v>2911</v>
      </c>
      <c r="C4" s="2" t="s">
        <v>2912</v>
      </c>
      <c r="D4" s="2" t="s">
        <v>2902</v>
      </c>
      <c r="E4" s="2" t="s">
        <v>2913</v>
      </c>
      <c r="F4" s="2"/>
      <c r="G4" s="2"/>
      <c r="H4" s="18" t="s">
        <v>2914</v>
      </c>
      <c r="I4" s="1" t="s">
        <v>25</v>
      </c>
      <c r="J4" s="2" t="s">
        <v>2911</v>
      </c>
      <c r="K4" s="1" t="s">
        <v>2915</v>
      </c>
      <c r="L4" s="2" t="s">
        <v>2911</v>
      </c>
      <c r="M4" s="3">
        <v>1.2</v>
      </c>
      <c r="N4" s="1" t="s">
        <v>29</v>
      </c>
      <c r="O4" s="4">
        <v>42750</v>
      </c>
      <c r="P4" s="3"/>
    </row>
    <row r="5" spans="1:16">
      <c r="A5" s="2" t="s">
        <v>2916</v>
      </c>
      <c r="B5" s="2" t="s">
        <v>2917</v>
      </c>
      <c r="C5" s="2" t="s">
        <v>61</v>
      </c>
      <c r="D5" s="2" t="s">
        <v>2902</v>
      </c>
      <c r="E5" s="2" t="s">
        <v>61</v>
      </c>
      <c r="F5" s="2" t="s">
        <v>62</v>
      </c>
      <c r="G5" s="2" t="s">
        <v>57</v>
      </c>
      <c r="H5" s="18" t="s">
        <v>2918</v>
      </c>
      <c r="I5" s="2" t="s">
        <v>25</v>
      </c>
      <c r="J5" s="2" t="s">
        <v>2917</v>
      </c>
      <c r="K5" s="2" t="s">
        <v>2915</v>
      </c>
      <c r="L5" s="2" t="s">
        <v>2917</v>
      </c>
      <c r="M5" s="3">
        <v>0.35</v>
      </c>
      <c r="N5" s="5" t="s">
        <v>29</v>
      </c>
      <c r="O5" s="4">
        <v>40430</v>
      </c>
      <c r="P5" s="3"/>
    </row>
    <row r="6" spans="1:16">
      <c r="A6" s="2" t="s">
        <v>2919</v>
      </c>
      <c r="B6" s="2" t="s">
        <v>2920</v>
      </c>
      <c r="C6" s="2" t="s">
        <v>150</v>
      </c>
      <c r="D6" s="2" t="s">
        <v>2902</v>
      </c>
      <c r="E6" s="2" t="s">
        <v>150</v>
      </c>
      <c r="F6" s="2"/>
      <c r="G6" s="2"/>
      <c r="H6" s="18" t="s">
        <v>2921</v>
      </c>
      <c r="I6" s="2" t="s">
        <v>25</v>
      </c>
      <c r="J6" s="2" t="s">
        <v>2920</v>
      </c>
      <c r="K6" s="2" t="s">
        <v>132</v>
      </c>
      <c r="L6" s="2" t="s">
        <v>2920</v>
      </c>
      <c r="M6" s="3">
        <v>0.49</v>
      </c>
      <c r="N6" s="5" t="s">
        <v>29</v>
      </c>
      <c r="O6" s="4">
        <v>40470</v>
      </c>
      <c r="P6" s="3"/>
    </row>
    <row r="7" spans="1:16">
      <c r="A7" s="2" t="s">
        <v>2922</v>
      </c>
      <c r="B7" s="2" t="s">
        <v>2923</v>
      </c>
      <c r="C7" s="2" t="s">
        <v>1841</v>
      </c>
      <c r="D7" s="2" t="s">
        <v>2902</v>
      </c>
      <c r="E7" s="2" t="s">
        <v>1841</v>
      </c>
      <c r="F7" s="2"/>
      <c r="G7" s="2"/>
      <c r="H7" s="18" t="s">
        <v>2924</v>
      </c>
      <c r="I7" s="2" t="s">
        <v>481</v>
      </c>
      <c r="J7" s="2" t="s">
        <v>2923</v>
      </c>
      <c r="K7" s="2" t="s">
        <v>2904</v>
      </c>
      <c r="L7" s="2" t="s">
        <v>2925</v>
      </c>
      <c r="M7" s="3">
        <v>0.36</v>
      </c>
      <c r="N7" s="5" t="s">
        <v>29</v>
      </c>
      <c r="O7" s="4">
        <v>40372</v>
      </c>
      <c r="P7" s="3"/>
    </row>
    <row r="8" spans="1:16">
      <c r="A8" s="2" t="s">
        <v>2926</v>
      </c>
      <c r="B8" s="2" t="s">
        <v>2927</v>
      </c>
      <c r="C8" s="2" t="s">
        <v>150</v>
      </c>
      <c r="D8" s="2" t="s">
        <v>2902</v>
      </c>
      <c r="E8" s="2" t="s">
        <v>150</v>
      </c>
      <c r="F8" s="2"/>
      <c r="G8" s="2"/>
      <c r="H8" s="18" t="s">
        <v>2928</v>
      </c>
      <c r="I8" s="2" t="s">
        <v>25</v>
      </c>
      <c r="J8" s="2" t="s">
        <v>2927</v>
      </c>
      <c r="K8" s="2" t="s">
        <v>256</v>
      </c>
      <c r="L8" s="2" t="s">
        <v>2927</v>
      </c>
      <c r="M8" s="3">
        <v>0.99</v>
      </c>
      <c r="N8" s="5" t="s">
        <v>29</v>
      </c>
      <c r="O8" s="4">
        <v>40304</v>
      </c>
      <c r="P8" s="3"/>
    </row>
    <row r="9" spans="1:16">
      <c r="A9" s="2" t="s">
        <v>2929</v>
      </c>
      <c r="B9" s="2" t="s">
        <v>2930</v>
      </c>
      <c r="C9" s="2" t="s">
        <v>2931</v>
      </c>
      <c r="D9" s="2" t="s">
        <v>2902</v>
      </c>
      <c r="E9" s="2" t="s">
        <v>2932</v>
      </c>
      <c r="F9" s="2"/>
      <c r="G9" s="2"/>
      <c r="H9" s="18" t="s">
        <v>2933</v>
      </c>
      <c r="I9" s="2" t="s">
        <v>481</v>
      </c>
      <c r="J9" s="2" t="s">
        <v>2934</v>
      </c>
      <c r="K9" s="2" t="s">
        <v>2904</v>
      </c>
      <c r="L9" s="2"/>
      <c r="M9" s="3">
        <v>1.1000000000000001</v>
      </c>
      <c r="N9" s="5" t="s">
        <v>29</v>
      </c>
      <c r="O9" s="4">
        <v>40334</v>
      </c>
      <c r="P9" s="3"/>
    </row>
    <row r="10" spans="1:16">
      <c r="A10" s="2" t="s">
        <v>2935</v>
      </c>
      <c r="B10" s="2" t="s">
        <v>2936</v>
      </c>
      <c r="C10" s="2" t="s">
        <v>2937</v>
      </c>
      <c r="D10" s="2" t="s">
        <v>2902</v>
      </c>
      <c r="E10" s="2" t="s">
        <v>2938</v>
      </c>
      <c r="F10" s="2"/>
      <c r="G10" s="2"/>
      <c r="H10" s="18" t="s">
        <v>2939</v>
      </c>
      <c r="I10" s="2" t="s">
        <v>25</v>
      </c>
      <c r="J10" s="2" t="s">
        <v>2940</v>
      </c>
      <c r="K10" s="2" t="s">
        <v>2915</v>
      </c>
      <c r="L10" s="2" t="s">
        <v>2940</v>
      </c>
      <c r="M10" s="3">
        <v>0.79</v>
      </c>
      <c r="N10" s="5" t="s">
        <v>29</v>
      </c>
      <c r="O10" s="4">
        <v>40253</v>
      </c>
      <c r="P10" s="3"/>
    </row>
    <row r="11" spans="1:16">
      <c r="A11" s="2" t="s">
        <v>2941</v>
      </c>
      <c r="B11" s="2" t="s">
        <v>2942</v>
      </c>
      <c r="C11" s="2" t="s">
        <v>2937</v>
      </c>
      <c r="D11" s="2" t="s">
        <v>2902</v>
      </c>
      <c r="E11" s="2" t="s">
        <v>2938</v>
      </c>
      <c r="F11" s="2"/>
      <c r="G11" s="2"/>
      <c r="H11" s="18" t="s">
        <v>2943</v>
      </c>
      <c r="I11" s="2" t="s">
        <v>102</v>
      </c>
      <c r="J11" s="2" t="s">
        <v>2944</v>
      </c>
      <c r="K11" s="2" t="s">
        <v>2945</v>
      </c>
      <c r="L11" s="2" t="s">
        <v>2946</v>
      </c>
      <c r="M11" s="3">
        <v>9.5</v>
      </c>
      <c r="N11" s="5" t="s">
        <v>29</v>
      </c>
      <c r="O11" s="4">
        <v>42919</v>
      </c>
      <c r="P11" s="3"/>
    </row>
    <row r="12" spans="1:16">
      <c r="A12" s="2" t="s">
        <v>2947</v>
      </c>
      <c r="B12" s="2" t="s">
        <v>2948</v>
      </c>
      <c r="C12" s="2" t="s">
        <v>2949</v>
      </c>
      <c r="D12" s="2" t="s">
        <v>2902</v>
      </c>
      <c r="E12" s="2" t="s">
        <v>2950</v>
      </c>
      <c r="F12" s="2"/>
      <c r="G12" s="2"/>
      <c r="H12" s="18" t="s">
        <v>2951</v>
      </c>
      <c r="I12" s="2" t="s">
        <v>102</v>
      </c>
      <c r="J12" s="2" t="s">
        <v>2952</v>
      </c>
      <c r="K12" s="2" t="s">
        <v>2945</v>
      </c>
      <c r="L12" s="2" t="s">
        <v>2953</v>
      </c>
      <c r="N12" s="5" t="s">
        <v>29</v>
      </c>
      <c r="O12" s="4">
        <v>40157</v>
      </c>
      <c r="P12" s="3"/>
    </row>
    <row r="13" spans="1:16">
      <c r="A13" s="2" t="s">
        <v>2954</v>
      </c>
      <c r="B13" s="2" t="s">
        <v>2955</v>
      </c>
      <c r="C13" s="2" t="s">
        <v>61</v>
      </c>
      <c r="D13" s="2" t="s">
        <v>2902</v>
      </c>
      <c r="E13" s="2" t="s">
        <v>61</v>
      </c>
      <c r="F13" s="2" t="s">
        <v>62</v>
      </c>
      <c r="G13" s="2" t="s">
        <v>57</v>
      </c>
      <c r="H13" s="18" t="s">
        <v>2956</v>
      </c>
      <c r="I13" s="2" t="s">
        <v>25</v>
      </c>
      <c r="J13" s="2" t="s">
        <v>2955</v>
      </c>
      <c r="K13" s="2" t="s">
        <v>2915</v>
      </c>
      <c r="L13" s="2" t="s">
        <v>2955</v>
      </c>
      <c r="M13" s="3">
        <v>0.28999999999999998</v>
      </c>
      <c r="N13" s="5" t="s">
        <v>29</v>
      </c>
      <c r="O13" s="4">
        <v>40430</v>
      </c>
      <c r="P13" s="3"/>
    </row>
    <row r="14" spans="1:16">
      <c r="A14" s="1" t="s">
        <v>2957</v>
      </c>
      <c r="B14" s="2" t="s">
        <v>2958</v>
      </c>
      <c r="C14" s="2" t="s">
        <v>2949</v>
      </c>
      <c r="D14" s="2" t="s">
        <v>2902</v>
      </c>
      <c r="E14" s="2" t="s">
        <v>2950</v>
      </c>
      <c r="F14" s="2"/>
      <c r="G14" s="2"/>
      <c r="H14" s="18" t="s">
        <v>2959</v>
      </c>
      <c r="I14" s="1" t="s">
        <v>102</v>
      </c>
      <c r="J14" s="2" t="s">
        <v>2960</v>
      </c>
      <c r="K14" s="2" t="s">
        <v>2945</v>
      </c>
      <c r="L14" s="2" t="s">
        <v>2958</v>
      </c>
      <c r="M14" s="3">
        <v>10.09</v>
      </c>
      <c r="N14" s="1" t="s">
        <v>29</v>
      </c>
      <c r="O14" s="4">
        <v>41520</v>
      </c>
      <c r="P14" s="3"/>
    </row>
    <row r="15" spans="1:16">
      <c r="A15" s="2" t="s">
        <v>2961</v>
      </c>
      <c r="B15" s="2" t="s">
        <v>2961</v>
      </c>
      <c r="C15" s="2" t="s">
        <v>2962</v>
      </c>
      <c r="D15" s="2" t="s">
        <v>2963</v>
      </c>
      <c r="E15" s="2" t="s">
        <v>2963</v>
      </c>
      <c r="F15" s="2"/>
      <c r="G15" s="2"/>
      <c r="H15" s="18" t="s">
        <v>2964</v>
      </c>
      <c r="I15" s="2" t="s">
        <v>25</v>
      </c>
      <c r="J15" s="2" t="s">
        <v>2961</v>
      </c>
      <c r="K15" s="2" t="s">
        <v>2965</v>
      </c>
      <c r="L15" s="2"/>
      <c r="M15" s="3">
        <v>15.9</v>
      </c>
      <c r="N15" s="5" t="s">
        <v>29</v>
      </c>
      <c r="O15" s="4">
        <v>40457</v>
      </c>
      <c r="P15" s="3"/>
    </row>
    <row r="16" spans="1:16">
      <c r="A16" s="2" t="s">
        <v>2966</v>
      </c>
      <c r="B16" s="2" t="s">
        <v>2967</v>
      </c>
      <c r="C16" s="2" t="s">
        <v>2968</v>
      </c>
      <c r="D16" s="2" t="s">
        <v>2902</v>
      </c>
      <c r="E16" s="2" t="s">
        <v>2969</v>
      </c>
      <c r="F16" s="2"/>
      <c r="G16" s="2"/>
      <c r="H16" s="18" t="s">
        <v>2970</v>
      </c>
      <c r="I16" s="2" t="s">
        <v>25</v>
      </c>
      <c r="J16" s="2" t="s">
        <v>2967</v>
      </c>
      <c r="K16" s="2" t="s">
        <v>2915</v>
      </c>
      <c r="L16" s="2" t="s">
        <v>2967</v>
      </c>
      <c r="M16" s="3">
        <v>1.39</v>
      </c>
      <c r="N16" s="5" t="s">
        <v>29</v>
      </c>
      <c r="O16" s="4">
        <v>40427</v>
      </c>
      <c r="P16" s="3"/>
    </row>
    <row r="17" spans="1:16">
      <c r="A17" s="2" t="s">
        <v>2971</v>
      </c>
      <c r="B17" s="2" t="s">
        <v>2972</v>
      </c>
      <c r="C17" s="2" t="s">
        <v>150</v>
      </c>
      <c r="D17" s="2" t="s">
        <v>2902</v>
      </c>
      <c r="E17" s="2" t="s">
        <v>150</v>
      </c>
      <c r="F17" s="2"/>
      <c r="G17" s="2"/>
      <c r="H17" s="18" t="s">
        <v>2973</v>
      </c>
      <c r="I17" s="2" t="s">
        <v>25</v>
      </c>
      <c r="J17" s="2" t="s">
        <v>2972</v>
      </c>
      <c r="K17" s="2" t="s">
        <v>2915</v>
      </c>
      <c r="L17" s="2" t="s">
        <v>2972</v>
      </c>
      <c r="M17" s="3">
        <v>0.79</v>
      </c>
      <c r="N17" s="5" t="s">
        <v>29</v>
      </c>
      <c r="O17" s="4">
        <v>40304</v>
      </c>
      <c r="P17" s="3"/>
    </row>
    <row r="18" spans="1:16">
      <c r="A18" s="2" t="s">
        <v>2971</v>
      </c>
      <c r="B18" s="2" t="s">
        <v>2974</v>
      </c>
      <c r="C18" s="2" t="s">
        <v>150</v>
      </c>
      <c r="D18" s="2" t="s">
        <v>2902</v>
      </c>
      <c r="E18" s="2" t="s">
        <v>150</v>
      </c>
      <c r="F18" s="2"/>
      <c r="G18" s="2"/>
      <c r="H18" s="18" t="s">
        <v>2973</v>
      </c>
      <c r="I18" s="2" t="s">
        <v>481</v>
      </c>
      <c r="J18" s="2" t="s">
        <v>2974</v>
      </c>
      <c r="K18" s="2"/>
      <c r="L18" s="2"/>
      <c r="M18" s="3">
        <v>3.6</v>
      </c>
      <c r="N18" s="5" t="s">
        <v>29</v>
      </c>
      <c r="O18" s="4">
        <v>40217</v>
      </c>
      <c r="P18" s="3"/>
    </row>
    <row r="19" spans="1:16">
      <c r="A19" s="1" t="s">
        <v>2975</v>
      </c>
      <c r="B19" s="2" t="s">
        <v>2976</v>
      </c>
      <c r="C19" s="2" t="s">
        <v>61</v>
      </c>
      <c r="D19" s="2" t="s">
        <v>2902</v>
      </c>
      <c r="E19" s="2" t="s">
        <v>61</v>
      </c>
      <c r="F19" s="2" t="s">
        <v>62</v>
      </c>
      <c r="G19" s="2" t="s">
        <v>57</v>
      </c>
      <c r="H19" s="18" t="s">
        <v>2977</v>
      </c>
      <c r="I19" s="2" t="s">
        <v>25</v>
      </c>
      <c r="J19" s="2" t="s">
        <v>2976</v>
      </c>
      <c r="K19" s="2" t="s">
        <v>2915</v>
      </c>
      <c r="L19" s="2" t="s">
        <v>2976</v>
      </c>
      <c r="M19" s="3">
        <v>0.35</v>
      </c>
      <c r="N19" s="5" t="s">
        <v>29</v>
      </c>
      <c r="O19" s="4">
        <v>40430</v>
      </c>
      <c r="P19" s="3"/>
    </row>
    <row r="20" spans="1:16">
      <c r="A20" s="2" t="s">
        <v>2978</v>
      </c>
      <c r="B20" s="2" t="s">
        <v>2979</v>
      </c>
      <c r="C20" s="2" t="s">
        <v>2937</v>
      </c>
      <c r="D20" s="2" t="s">
        <v>2902</v>
      </c>
      <c r="E20" s="2" t="s">
        <v>2938</v>
      </c>
      <c r="F20" s="2"/>
      <c r="G20" s="2"/>
      <c r="H20" s="18" t="s">
        <v>2980</v>
      </c>
      <c r="I20" s="2" t="s">
        <v>102</v>
      </c>
      <c r="J20" s="2" t="s">
        <v>2981</v>
      </c>
      <c r="K20" s="2" t="s">
        <v>2945</v>
      </c>
      <c r="L20" s="2" t="s">
        <v>2982</v>
      </c>
      <c r="N20" s="5" t="s">
        <v>29</v>
      </c>
      <c r="O20" s="4">
        <v>40215</v>
      </c>
      <c r="P20" s="3"/>
    </row>
    <row r="21" spans="1:16">
      <c r="A21" s="2" t="s">
        <v>2983</v>
      </c>
      <c r="B21" s="2" t="s">
        <v>2984</v>
      </c>
      <c r="C21" s="2" t="s">
        <v>2985</v>
      </c>
      <c r="D21" s="2" t="s">
        <v>2902</v>
      </c>
      <c r="E21" s="2" t="s">
        <v>2986</v>
      </c>
      <c r="F21" s="2"/>
      <c r="G21" s="2"/>
      <c r="H21" s="18" t="s">
        <v>2987</v>
      </c>
      <c r="I21" s="2" t="s">
        <v>102</v>
      </c>
      <c r="J21" s="2" t="s">
        <v>2988</v>
      </c>
      <c r="K21" s="2" t="s">
        <v>2945</v>
      </c>
      <c r="L21" s="2" t="s">
        <v>2989</v>
      </c>
      <c r="N21" s="5" t="s">
        <v>29</v>
      </c>
      <c r="O21" s="4">
        <v>40215</v>
      </c>
      <c r="P21" s="3"/>
    </row>
    <row r="22" spans="1:16">
      <c r="A22" s="2" t="s">
        <v>2990</v>
      </c>
      <c r="B22" s="2" t="s">
        <v>2991</v>
      </c>
      <c r="C22" s="2" t="s">
        <v>52</v>
      </c>
      <c r="D22" s="2" t="s">
        <v>2902</v>
      </c>
      <c r="E22" s="2" t="s">
        <v>52</v>
      </c>
      <c r="F22" s="2" t="s">
        <v>57</v>
      </c>
      <c r="G22" s="2"/>
      <c r="H22" s="18" t="s">
        <v>2992</v>
      </c>
      <c r="I22" s="2" t="s">
        <v>25</v>
      </c>
      <c r="J22" s="2" t="s">
        <v>2993</v>
      </c>
      <c r="K22" s="2" t="s">
        <v>2915</v>
      </c>
      <c r="L22" s="2" t="s">
        <v>2993</v>
      </c>
      <c r="M22" s="3">
        <v>0.28999999999999998</v>
      </c>
      <c r="N22" s="5" t="s">
        <v>29</v>
      </c>
      <c r="O22" s="4">
        <v>40519</v>
      </c>
      <c r="P22" s="3"/>
    </row>
    <row r="23" spans="1:16">
      <c r="A23" s="1" t="s">
        <v>2994</v>
      </c>
      <c r="B23" s="1" t="s">
        <v>2995</v>
      </c>
      <c r="C23" s="2" t="s">
        <v>2996</v>
      </c>
      <c r="D23" s="1" t="s">
        <v>2997</v>
      </c>
      <c r="E23" s="1" t="s">
        <v>2998</v>
      </c>
      <c r="H23" s="1" t="s">
        <v>2999</v>
      </c>
      <c r="I23" s="1" t="s">
        <v>25</v>
      </c>
      <c r="J23" s="1" t="s">
        <v>2995</v>
      </c>
      <c r="K23" s="1" t="s">
        <v>3000</v>
      </c>
      <c r="L23" s="1" t="s">
        <v>2995</v>
      </c>
      <c r="M23" s="3">
        <v>11</v>
      </c>
      <c r="N23" s="1" t="s">
        <v>29</v>
      </c>
      <c r="O23" s="4">
        <v>42919</v>
      </c>
    </row>
    <row r="24" spans="1:16">
      <c r="A24" s="2" t="s">
        <v>3001</v>
      </c>
      <c r="B24" s="2" t="s">
        <v>3002</v>
      </c>
      <c r="C24" s="2" t="s">
        <v>3003</v>
      </c>
      <c r="D24" s="2" t="s">
        <v>3004</v>
      </c>
      <c r="E24" s="2" t="s">
        <v>3004</v>
      </c>
      <c r="F24" s="2"/>
      <c r="G24" s="2"/>
      <c r="H24" s="18" t="s">
        <v>3005</v>
      </c>
      <c r="I24" s="2" t="s">
        <v>25</v>
      </c>
      <c r="J24" s="2" t="s">
        <v>3006</v>
      </c>
      <c r="K24" s="2" t="s">
        <v>3007</v>
      </c>
      <c r="L24" s="2" t="s">
        <v>3002</v>
      </c>
      <c r="M24" s="3">
        <v>3.82</v>
      </c>
      <c r="N24" s="5" t="s">
        <v>29</v>
      </c>
      <c r="O24" s="4">
        <v>41774</v>
      </c>
      <c r="P24" s="3"/>
    </row>
    <row r="25" spans="1:16">
      <c r="A25" s="2" t="s">
        <v>3008</v>
      </c>
      <c r="B25" s="2" t="s">
        <v>3009</v>
      </c>
      <c r="C25" s="2" t="s">
        <v>3004</v>
      </c>
      <c r="D25" s="2" t="s">
        <v>3004</v>
      </c>
      <c r="E25" s="2" t="s">
        <v>3004</v>
      </c>
      <c r="F25" s="2"/>
      <c r="G25" s="2"/>
      <c r="H25" s="18" t="s">
        <v>3005</v>
      </c>
      <c r="I25" s="2" t="s">
        <v>102</v>
      </c>
      <c r="J25" s="2" t="s">
        <v>3010</v>
      </c>
      <c r="K25" s="2" t="s">
        <v>2945</v>
      </c>
      <c r="L25" s="2" t="s">
        <v>3011</v>
      </c>
      <c r="M25" s="3">
        <v>9.48</v>
      </c>
      <c r="N25" s="5" t="s">
        <v>29</v>
      </c>
      <c r="O25" s="4">
        <v>42894</v>
      </c>
      <c r="P25" s="3"/>
    </row>
    <row r="26" spans="1:16">
      <c r="A26" s="2" t="s">
        <v>3012</v>
      </c>
      <c r="B26" s="2" t="s">
        <v>3013</v>
      </c>
      <c r="C26" s="2" t="s">
        <v>2998</v>
      </c>
      <c r="D26" s="2" t="s">
        <v>2997</v>
      </c>
      <c r="E26" s="2" t="s">
        <v>2998</v>
      </c>
      <c r="F26" s="2"/>
      <c r="G26" s="2"/>
      <c r="H26" s="18" t="s">
        <v>3014</v>
      </c>
      <c r="I26" s="1" t="s">
        <v>3015</v>
      </c>
      <c r="J26" s="2" t="s">
        <v>3016</v>
      </c>
      <c r="K26" s="1" t="s">
        <v>3017</v>
      </c>
      <c r="L26" s="1">
        <v>744821150</v>
      </c>
      <c r="M26" s="3">
        <v>14.2</v>
      </c>
      <c r="N26" s="5" t="s">
        <v>29</v>
      </c>
      <c r="O26" s="4">
        <v>42751</v>
      </c>
      <c r="P26" s="3"/>
    </row>
    <row r="27" spans="1:16">
      <c r="A27" s="2" t="s">
        <v>3018</v>
      </c>
      <c r="B27" s="2" t="s">
        <v>3019</v>
      </c>
      <c r="C27" s="2" t="s">
        <v>3020</v>
      </c>
      <c r="D27" s="2" t="s">
        <v>3004</v>
      </c>
      <c r="E27" s="2" t="s">
        <v>3021</v>
      </c>
      <c r="F27" s="2"/>
      <c r="G27" s="2"/>
      <c r="H27" s="18" t="s">
        <v>3022</v>
      </c>
      <c r="I27" s="2" t="s">
        <v>25</v>
      </c>
      <c r="J27" s="2" t="s">
        <v>3019</v>
      </c>
      <c r="K27" s="2" t="s">
        <v>2915</v>
      </c>
      <c r="L27" s="2" t="s">
        <v>3019</v>
      </c>
      <c r="M27" s="3">
        <v>4.99</v>
      </c>
      <c r="N27" s="5" t="s">
        <v>29</v>
      </c>
      <c r="O27" s="4">
        <v>41759</v>
      </c>
      <c r="P27" s="3"/>
    </row>
    <row r="28" spans="1:16">
      <c r="A28" s="1" t="s">
        <v>3023</v>
      </c>
      <c r="B28" s="2" t="s">
        <v>3024</v>
      </c>
      <c r="C28" s="2" t="s">
        <v>2937</v>
      </c>
      <c r="D28" s="2" t="s">
        <v>2902</v>
      </c>
      <c r="E28" s="2" t="s">
        <v>2938</v>
      </c>
      <c r="F28" s="2"/>
      <c r="G28" s="2"/>
      <c r="H28" s="18" t="s">
        <v>3025</v>
      </c>
      <c r="I28" s="2" t="s">
        <v>25</v>
      </c>
      <c r="J28" s="2" t="s">
        <v>3024</v>
      </c>
      <c r="K28" s="2" t="s">
        <v>2915</v>
      </c>
      <c r="L28" s="2" t="s">
        <v>3024</v>
      </c>
      <c r="M28" s="3">
        <v>0.85099999999999998</v>
      </c>
      <c r="N28" s="5" t="s">
        <v>29</v>
      </c>
      <c r="O28" s="4">
        <v>41705</v>
      </c>
      <c r="P28" s="3"/>
    </row>
    <row r="29" spans="1:16">
      <c r="A29" s="2" t="s">
        <v>3026</v>
      </c>
      <c r="B29" s="2" t="s">
        <v>3027</v>
      </c>
      <c r="C29" s="2" t="s">
        <v>2949</v>
      </c>
      <c r="D29" s="2" t="s">
        <v>2902</v>
      </c>
      <c r="E29" s="2" t="s">
        <v>2950</v>
      </c>
      <c r="F29" s="2"/>
      <c r="G29" s="2"/>
      <c r="H29" s="18" t="s">
        <v>3028</v>
      </c>
      <c r="I29" s="1" t="s">
        <v>102</v>
      </c>
      <c r="J29" s="2" t="s">
        <v>3029</v>
      </c>
      <c r="K29" s="1" t="s">
        <v>3017</v>
      </c>
      <c r="L29" s="1" t="s">
        <v>3030</v>
      </c>
      <c r="M29" s="3">
        <v>10.29</v>
      </c>
      <c r="N29" s="5" t="s">
        <v>29</v>
      </c>
      <c r="O29" s="4">
        <v>42750</v>
      </c>
      <c r="P29" s="3"/>
    </row>
    <row r="30" spans="1:16">
      <c r="A30" s="2" t="s">
        <v>3031</v>
      </c>
      <c r="B30" s="2" t="s">
        <v>3032</v>
      </c>
      <c r="C30" s="2" t="s">
        <v>2937</v>
      </c>
      <c r="D30" s="2" t="s">
        <v>2902</v>
      </c>
      <c r="E30" s="2" t="s">
        <v>2938</v>
      </c>
      <c r="F30" s="2"/>
      <c r="G30" s="2"/>
      <c r="H30" s="18" t="s">
        <v>3033</v>
      </c>
      <c r="I30" s="2" t="s">
        <v>25</v>
      </c>
      <c r="J30" s="2" t="s">
        <v>3034</v>
      </c>
      <c r="K30" s="2" t="s">
        <v>2915</v>
      </c>
      <c r="L30" s="2" t="s">
        <v>3034</v>
      </c>
      <c r="M30" s="3">
        <v>0.79</v>
      </c>
      <c r="N30" s="5" t="s">
        <v>29</v>
      </c>
      <c r="O30" s="4">
        <v>40388</v>
      </c>
      <c r="P30" s="3"/>
    </row>
    <row r="31" spans="1:16">
      <c r="A31" s="2" t="s">
        <v>3035</v>
      </c>
      <c r="B31" s="2" t="s">
        <v>3036</v>
      </c>
      <c r="C31" s="2" t="s">
        <v>61</v>
      </c>
      <c r="D31" s="2" t="s">
        <v>2902</v>
      </c>
      <c r="E31" s="2" t="s">
        <v>61</v>
      </c>
      <c r="F31" s="2" t="s">
        <v>62</v>
      </c>
      <c r="G31" s="2" t="s">
        <v>57</v>
      </c>
      <c r="H31" s="18" t="s">
        <v>3037</v>
      </c>
      <c r="I31" s="2" t="s">
        <v>25</v>
      </c>
      <c r="J31" s="2" t="s">
        <v>3036</v>
      </c>
      <c r="K31" s="2" t="s">
        <v>2915</v>
      </c>
      <c r="L31" s="2" t="s">
        <v>3036</v>
      </c>
      <c r="M31" s="3">
        <v>0.19</v>
      </c>
      <c r="N31" s="5" t="s">
        <v>29</v>
      </c>
      <c r="O31" s="4">
        <v>40427</v>
      </c>
      <c r="P31" s="3"/>
    </row>
    <row r="32" spans="1:16">
      <c r="A32" s="1" t="s">
        <v>3038</v>
      </c>
      <c r="B32" s="2" t="s">
        <v>3039</v>
      </c>
      <c r="C32" s="2" t="s">
        <v>3040</v>
      </c>
      <c r="D32" s="2" t="s">
        <v>2902</v>
      </c>
      <c r="E32" s="2" t="s">
        <v>3039</v>
      </c>
      <c r="F32" s="2"/>
      <c r="G32" s="2"/>
      <c r="H32" s="18" t="s">
        <v>3041</v>
      </c>
      <c r="I32" s="2" t="s">
        <v>102</v>
      </c>
      <c r="J32" s="2" t="s">
        <v>3042</v>
      </c>
      <c r="K32" s="2" t="s">
        <v>256</v>
      </c>
      <c r="L32" s="2" t="s">
        <v>3039</v>
      </c>
      <c r="M32" s="3">
        <v>1.22</v>
      </c>
      <c r="N32" s="5" t="s">
        <v>29</v>
      </c>
      <c r="O32" s="4">
        <v>41123</v>
      </c>
      <c r="P32" s="3"/>
    </row>
    <row r="33" spans="1:16">
      <c r="A33" s="1" t="s">
        <v>3043</v>
      </c>
      <c r="B33" s="2" t="s">
        <v>3044</v>
      </c>
      <c r="C33" s="2" t="s">
        <v>61</v>
      </c>
      <c r="D33" s="2" t="s">
        <v>2902</v>
      </c>
      <c r="E33" s="2" t="s">
        <v>61</v>
      </c>
      <c r="F33" s="2" t="s">
        <v>62</v>
      </c>
      <c r="G33" s="2" t="s">
        <v>57</v>
      </c>
      <c r="H33" s="18" t="s">
        <v>3045</v>
      </c>
      <c r="I33" s="2" t="s">
        <v>25</v>
      </c>
      <c r="J33" s="2" t="s">
        <v>3044</v>
      </c>
      <c r="K33" s="2" t="s">
        <v>2915</v>
      </c>
      <c r="L33" s="2" t="s">
        <v>3044</v>
      </c>
      <c r="M33" s="3">
        <v>0.35</v>
      </c>
      <c r="N33" s="5" t="s">
        <v>29</v>
      </c>
      <c r="O33" s="4">
        <v>40430</v>
      </c>
      <c r="P33" s="3"/>
    </row>
    <row r="34" spans="1:16">
      <c r="A34" s="1" t="s">
        <v>3046</v>
      </c>
      <c r="B34" s="2" t="s">
        <v>3047</v>
      </c>
      <c r="C34" s="2" t="s">
        <v>52</v>
      </c>
      <c r="D34" s="2" t="s">
        <v>2902</v>
      </c>
      <c r="E34" s="2" t="s">
        <v>56</v>
      </c>
      <c r="F34" s="2"/>
      <c r="G34" s="2"/>
      <c r="H34" s="18" t="s">
        <v>3048</v>
      </c>
      <c r="I34" s="1" t="s">
        <v>25</v>
      </c>
      <c r="J34" s="2" t="s">
        <v>3047</v>
      </c>
      <c r="K34" s="1" t="s">
        <v>2915</v>
      </c>
      <c r="L34" s="2" t="s">
        <v>3047</v>
      </c>
      <c r="M34" s="3">
        <v>0.22</v>
      </c>
      <c r="N34" s="1" t="s">
        <v>29</v>
      </c>
      <c r="O34" s="4">
        <v>41123</v>
      </c>
      <c r="P34" s="3"/>
    </row>
    <row r="35" spans="1:16">
      <c r="A35" s="2" t="s">
        <v>3049</v>
      </c>
      <c r="B35" s="2" t="s">
        <v>3050</v>
      </c>
      <c r="C35" s="2" t="s">
        <v>3051</v>
      </c>
      <c r="D35" s="1" t="s">
        <v>3050</v>
      </c>
      <c r="E35" s="2" t="s">
        <v>3052</v>
      </c>
      <c r="F35" s="2"/>
      <c r="G35" s="2"/>
      <c r="H35" s="18" t="s">
        <v>3053</v>
      </c>
      <c r="I35" s="1" t="s">
        <v>481</v>
      </c>
      <c r="J35" s="2" t="s">
        <v>3054</v>
      </c>
      <c r="K35" s="1" t="s">
        <v>2904</v>
      </c>
      <c r="L35" s="2" t="s">
        <v>3050</v>
      </c>
      <c r="M35" s="3">
        <v>1.3</v>
      </c>
      <c r="N35" s="5" t="s">
        <v>29</v>
      </c>
      <c r="O35" s="4">
        <v>41328</v>
      </c>
      <c r="P35" s="3"/>
    </row>
    <row r="36" spans="1:16">
      <c r="A36" s="2" t="s">
        <v>3055</v>
      </c>
      <c r="B36" s="2" t="s">
        <v>3056</v>
      </c>
      <c r="C36" s="2" t="s">
        <v>3057</v>
      </c>
      <c r="D36" s="2" t="s">
        <v>2902</v>
      </c>
      <c r="E36" s="2" t="s">
        <v>2950</v>
      </c>
      <c r="F36" s="2"/>
      <c r="G36" s="2"/>
      <c r="H36" s="18" t="s">
        <v>3058</v>
      </c>
      <c r="I36" s="2" t="s">
        <v>25</v>
      </c>
      <c r="J36" s="2" t="s">
        <v>3056</v>
      </c>
      <c r="K36" s="2" t="s">
        <v>2915</v>
      </c>
      <c r="L36" s="2" t="s">
        <v>3056</v>
      </c>
      <c r="M36" s="3">
        <v>1.3613</v>
      </c>
      <c r="N36" s="5" t="s">
        <v>29</v>
      </c>
      <c r="O36" s="4">
        <v>42139</v>
      </c>
      <c r="P36" s="3"/>
    </row>
    <row r="37" spans="1:16">
      <c r="A37" s="2" t="s">
        <v>3055</v>
      </c>
      <c r="B37" s="2" t="s">
        <v>3059</v>
      </c>
      <c r="C37" s="2" t="s">
        <v>2949</v>
      </c>
      <c r="D37" s="2" t="s">
        <v>2902</v>
      </c>
      <c r="E37" s="2" t="s">
        <v>2950</v>
      </c>
      <c r="F37" s="2"/>
      <c r="G37" s="2"/>
      <c r="H37" s="18" t="s">
        <v>3060</v>
      </c>
      <c r="I37" s="2" t="s">
        <v>481</v>
      </c>
      <c r="J37" s="2" t="s">
        <v>3061</v>
      </c>
      <c r="K37" s="2" t="s">
        <v>2904</v>
      </c>
      <c r="L37" s="2" t="s">
        <v>3059</v>
      </c>
      <c r="M37" s="3">
        <v>1.19</v>
      </c>
      <c r="N37" s="5" t="s">
        <v>29</v>
      </c>
      <c r="O37" s="4">
        <v>41785</v>
      </c>
      <c r="P37" s="3"/>
    </row>
    <row r="38" spans="1:16">
      <c r="A38" s="2" t="s">
        <v>3062</v>
      </c>
      <c r="B38" s="2" t="s">
        <v>3063</v>
      </c>
      <c r="C38" s="2" t="s">
        <v>2949</v>
      </c>
      <c r="D38" s="2" t="s">
        <v>2902</v>
      </c>
      <c r="E38" s="2" t="s">
        <v>2950</v>
      </c>
      <c r="F38" s="2"/>
      <c r="G38" s="2"/>
      <c r="H38" s="18" t="s">
        <v>3064</v>
      </c>
      <c r="I38" s="1" t="s">
        <v>102</v>
      </c>
      <c r="J38" s="2" t="s">
        <v>3065</v>
      </c>
      <c r="K38" s="1" t="s">
        <v>3017</v>
      </c>
      <c r="L38" s="1">
        <v>7447709680</v>
      </c>
      <c r="M38" s="3">
        <v>10.9</v>
      </c>
      <c r="N38" s="5" t="s">
        <v>29</v>
      </c>
      <c r="O38" s="4">
        <v>42919</v>
      </c>
      <c r="P38" s="3"/>
    </row>
    <row r="39" spans="1:16">
      <c r="A39" s="2" t="s">
        <v>3066</v>
      </c>
      <c r="B39" s="2" t="s">
        <v>3067</v>
      </c>
      <c r="C39" s="2" t="s">
        <v>3068</v>
      </c>
      <c r="D39" s="2" t="s">
        <v>2902</v>
      </c>
      <c r="E39" s="2" t="s">
        <v>3068</v>
      </c>
      <c r="F39" s="2"/>
      <c r="G39" s="2"/>
      <c r="H39" s="18" t="s">
        <v>3069</v>
      </c>
      <c r="I39" s="2" t="s">
        <v>102</v>
      </c>
      <c r="J39" s="2" t="s">
        <v>3070</v>
      </c>
      <c r="K39" s="2" t="s">
        <v>2945</v>
      </c>
      <c r="L39" s="2" t="s">
        <v>3071</v>
      </c>
      <c r="N39" s="5" t="s">
        <v>29</v>
      </c>
      <c r="P39" s="3"/>
    </row>
    <row r="40" spans="1:16">
      <c r="A40" s="1" t="s">
        <v>3072</v>
      </c>
      <c r="B40" s="1" t="s">
        <v>3073</v>
      </c>
      <c r="C40" s="2" t="s">
        <v>3074</v>
      </c>
      <c r="D40" s="1" t="s">
        <v>3072</v>
      </c>
      <c r="E40" s="1" t="s">
        <v>3072</v>
      </c>
      <c r="H40" s="1" t="s">
        <v>3075</v>
      </c>
      <c r="I40" s="1" t="s">
        <v>25</v>
      </c>
      <c r="J40" s="1" t="s">
        <v>3072</v>
      </c>
      <c r="K40" s="1" t="s">
        <v>3007</v>
      </c>
      <c r="L40" s="1" t="s">
        <v>3072</v>
      </c>
      <c r="M40" s="3">
        <v>9.1999999999999993</v>
      </c>
      <c r="N40" s="1" t="s">
        <v>29</v>
      </c>
      <c r="O40" s="4">
        <v>42919</v>
      </c>
    </row>
    <row r="41" spans="1:16">
      <c r="A41" s="1" t="s">
        <v>3076</v>
      </c>
      <c r="B41" s="1" t="s">
        <v>3076</v>
      </c>
      <c r="C41" s="2" t="s">
        <v>3077</v>
      </c>
      <c r="D41" s="2" t="s">
        <v>2902</v>
      </c>
      <c r="E41" s="2" t="s">
        <v>3077</v>
      </c>
      <c r="F41" s="2"/>
      <c r="G41" s="2"/>
      <c r="H41" s="18" t="s">
        <v>3078</v>
      </c>
      <c r="I41" s="1" t="s">
        <v>25</v>
      </c>
      <c r="J41" s="1" t="s">
        <v>3076</v>
      </c>
      <c r="K41" s="1" t="s">
        <v>256</v>
      </c>
      <c r="L41" s="1" t="s">
        <v>3076</v>
      </c>
      <c r="M41" s="3">
        <v>0.4</v>
      </c>
      <c r="N41" s="1" t="s">
        <v>29</v>
      </c>
      <c r="O41" s="4">
        <v>42919</v>
      </c>
      <c r="P41" s="3"/>
    </row>
    <row r="42" spans="1:16">
      <c r="A42" s="1" t="s">
        <v>3079</v>
      </c>
      <c r="B42" s="1" t="s">
        <v>3079</v>
      </c>
      <c r="C42" s="2" t="s">
        <v>52</v>
      </c>
      <c r="D42" s="2" t="s">
        <v>2902</v>
      </c>
      <c r="E42" s="2" t="s">
        <v>56</v>
      </c>
      <c r="F42" s="2" t="s">
        <v>57</v>
      </c>
      <c r="G42" s="2"/>
      <c r="H42" s="18" t="s">
        <v>3080</v>
      </c>
      <c r="I42" s="1" t="s">
        <v>25</v>
      </c>
      <c r="J42" s="1" t="s">
        <v>3079</v>
      </c>
      <c r="K42" s="1" t="s">
        <v>256</v>
      </c>
      <c r="L42" s="1" t="s">
        <v>3079</v>
      </c>
      <c r="M42" s="3">
        <v>0.1</v>
      </c>
      <c r="N42" s="1" t="s">
        <v>29</v>
      </c>
      <c r="O42" s="4">
        <v>43003</v>
      </c>
      <c r="P42" s="3"/>
    </row>
    <row r="43" spans="1:16">
      <c r="A43" s="1" t="s">
        <v>3081</v>
      </c>
      <c r="B43" s="1" t="s">
        <v>3081</v>
      </c>
      <c r="C43" s="2" t="s">
        <v>61</v>
      </c>
      <c r="D43" s="2" t="s">
        <v>2902</v>
      </c>
      <c r="E43" s="2" t="s">
        <v>61</v>
      </c>
      <c r="F43" s="2" t="s">
        <v>62</v>
      </c>
      <c r="G43" s="2" t="s">
        <v>57</v>
      </c>
      <c r="H43" s="18" t="s">
        <v>3082</v>
      </c>
      <c r="I43" s="2" t="s">
        <v>25</v>
      </c>
      <c r="J43" s="2" t="s">
        <v>3081</v>
      </c>
      <c r="K43" s="2"/>
      <c r="L43" s="2"/>
      <c r="M43" s="3">
        <v>0.249</v>
      </c>
      <c r="N43" s="5" t="s">
        <v>29</v>
      </c>
      <c r="O43" s="4">
        <v>42219</v>
      </c>
      <c r="P43" s="3"/>
    </row>
    <row r="44" spans="1:16">
      <c r="A44" s="2" t="s">
        <v>3083</v>
      </c>
      <c r="B44" s="2" t="s">
        <v>3083</v>
      </c>
      <c r="C44" s="2" t="s">
        <v>61</v>
      </c>
      <c r="D44" s="2" t="s">
        <v>2902</v>
      </c>
      <c r="E44" s="2" t="s">
        <v>61</v>
      </c>
      <c r="F44" s="2" t="s">
        <v>62</v>
      </c>
      <c r="G44" s="2" t="s">
        <v>57</v>
      </c>
      <c r="H44" s="18" t="s">
        <v>3084</v>
      </c>
      <c r="I44" s="2" t="s">
        <v>25</v>
      </c>
      <c r="J44" s="2" t="s">
        <v>3085</v>
      </c>
      <c r="K44" s="2" t="s">
        <v>256</v>
      </c>
      <c r="L44" s="2" t="s">
        <v>3085</v>
      </c>
      <c r="M44" s="3">
        <v>0.42</v>
      </c>
      <c r="N44" s="5" t="s">
        <v>29</v>
      </c>
      <c r="O44" s="4">
        <v>42884</v>
      </c>
      <c r="P44" s="3"/>
    </row>
    <row r="45" spans="1:16">
      <c r="A45" s="2" t="s">
        <v>3086</v>
      </c>
      <c r="B45" s="2" t="s">
        <v>3086</v>
      </c>
      <c r="C45" s="2" t="s">
        <v>65</v>
      </c>
      <c r="D45" s="2" t="s">
        <v>2902</v>
      </c>
      <c r="E45" s="2" t="s">
        <v>65</v>
      </c>
      <c r="F45" s="2" t="s">
        <v>62</v>
      </c>
      <c r="G45" s="2"/>
      <c r="H45" s="18" t="s">
        <v>3087</v>
      </c>
      <c r="I45" s="2" t="s">
        <v>25</v>
      </c>
      <c r="J45" s="2" t="s">
        <v>3086</v>
      </c>
      <c r="K45" s="2" t="s">
        <v>256</v>
      </c>
      <c r="L45" s="2" t="s">
        <v>3086</v>
      </c>
      <c r="M45" s="3">
        <v>0.7</v>
      </c>
      <c r="N45" s="5" t="s">
        <v>29</v>
      </c>
      <c r="O45" s="4">
        <v>42884</v>
      </c>
      <c r="P45" s="3"/>
    </row>
    <row r="46" spans="1:16">
      <c r="A46" s="1" t="s">
        <v>3088</v>
      </c>
      <c r="B46" s="1" t="s">
        <v>3088</v>
      </c>
      <c r="C46" s="2" t="s">
        <v>3089</v>
      </c>
      <c r="D46" s="1" t="s">
        <v>3090</v>
      </c>
      <c r="E46" s="1" t="s">
        <v>3090</v>
      </c>
      <c r="H46" s="18" t="s">
        <v>3091</v>
      </c>
      <c r="I46" s="1" t="s">
        <v>25</v>
      </c>
      <c r="J46" s="2" t="s">
        <v>3088</v>
      </c>
      <c r="K46" s="1" t="s">
        <v>3007</v>
      </c>
      <c r="L46" s="1" t="s">
        <v>3088</v>
      </c>
      <c r="M46" s="3">
        <v>4.49</v>
      </c>
      <c r="N46" s="1" t="s">
        <v>29</v>
      </c>
      <c r="O46" s="4">
        <v>41261</v>
      </c>
      <c r="P46" s="3"/>
    </row>
    <row r="47" spans="1:16">
      <c r="A47" s="15" t="s">
        <v>3092</v>
      </c>
      <c r="B47" s="15" t="s">
        <v>3092</v>
      </c>
      <c r="C47" s="2">
        <v>44485</v>
      </c>
      <c r="D47" s="1" t="s">
        <v>2997</v>
      </c>
      <c r="E47" s="15" t="s">
        <v>3093</v>
      </c>
      <c r="H47" s="1" t="s">
        <v>3094</v>
      </c>
      <c r="I47" s="1" t="s">
        <v>25</v>
      </c>
      <c r="J47" s="15" t="s">
        <v>3092</v>
      </c>
      <c r="K47" s="1" t="s">
        <v>3095</v>
      </c>
      <c r="L47" s="15" t="s">
        <v>3092</v>
      </c>
      <c r="M47" s="3">
        <v>5.2</v>
      </c>
      <c r="N47" s="1" t="s">
        <v>29</v>
      </c>
      <c r="O47" s="4">
        <v>42769</v>
      </c>
    </row>
    <row r="48" spans="1:16">
      <c r="A48" s="2" t="s">
        <v>3096</v>
      </c>
      <c r="B48" s="2" t="s">
        <v>3096</v>
      </c>
      <c r="C48" s="2" t="s">
        <v>3097</v>
      </c>
      <c r="D48" s="2" t="s">
        <v>2902</v>
      </c>
      <c r="E48" s="2" t="s">
        <v>3097</v>
      </c>
      <c r="F48" s="2"/>
      <c r="G48" s="2"/>
      <c r="H48" s="18" t="s">
        <v>3098</v>
      </c>
      <c r="J48" s="2"/>
      <c r="N48" s="5" t="s">
        <v>29</v>
      </c>
      <c r="P48" s="3"/>
    </row>
    <row r="49" spans="1:16">
      <c r="A49" s="1" t="s">
        <v>3099</v>
      </c>
      <c r="B49" s="1" t="s">
        <v>3099</v>
      </c>
      <c r="C49" s="2" t="s">
        <v>61</v>
      </c>
      <c r="D49" s="2" t="s">
        <v>2902</v>
      </c>
      <c r="E49" s="2" t="s">
        <v>61</v>
      </c>
      <c r="F49" s="2" t="s">
        <v>62</v>
      </c>
      <c r="G49" s="2" t="s">
        <v>57</v>
      </c>
      <c r="H49" s="18" t="s">
        <v>3100</v>
      </c>
      <c r="I49" s="2" t="s">
        <v>25</v>
      </c>
      <c r="J49" s="2" t="s">
        <v>3099</v>
      </c>
      <c r="K49" s="2" t="s">
        <v>2915</v>
      </c>
      <c r="L49" s="1" t="s">
        <v>3099</v>
      </c>
      <c r="M49" s="3">
        <v>0.16</v>
      </c>
      <c r="N49" s="5" t="s">
        <v>29</v>
      </c>
      <c r="O49" s="4">
        <v>41046</v>
      </c>
      <c r="P49" s="3"/>
    </row>
    <row r="50" spans="1:16">
      <c r="A50" s="1" t="s">
        <v>3101</v>
      </c>
      <c r="B50" s="2" t="s">
        <v>3101</v>
      </c>
      <c r="C50" s="2" t="s">
        <v>61</v>
      </c>
      <c r="D50" s="2" t="s">
        <v>2902</v>
      </c>
      <c r="E50" s="2" t="s">
        <v>61</v>
      </c>
      <c r="F50" s="2" t="s">
        <v>62</v>
      </c>
      <c r="G50" s="2" t="s">
        <v>57</v>
      </c>
      <c r="H50" s="18" t="s">
        <v>3102</v>
      </c>
      <c r="I50" s="1" t="s">
        <v>25</v>
      </c>
      <c r="J50" s="1" t="s">
        <v>3101</v>
      </c>
      <c r="K50" s="1" t="s">
        <v>132</v>
      </c>
      <c r="L50" s="1" t="s">
        <v>3101</v>
      </c>
      <c r="M50" s="3">
        <v>6.4000000000000001E-2</v>
      </c>
      <c r="N50" s="1" t="s">
        <v>29</v>
      </c>
      <c r="O50" s="4">
        <v>42605</v>
      </c>
      <c r="P50" s="3"/>
    </row>
    <row r="51" spans="1:16">
      <c r="A51" s="1" t="s">
        <v>3103</v>
      </c>
      <c r="B51" s="1" t="s">
        <v>3103</v>
      </c>
      <c r="C51" s="2" t="s">
        <v>3104</v>
      </c>
      <c r="D51" s="1" t="s">
        <v>3103</v>
      </c>
      <c r="E51" s="1" t="s">
        <v>3103</v>
      </c>
      <c r="H51" s="18" t="s">
        <v>3105</v>
      </c>
      <c r="I51" s="1" t="s">
        <v>3106</v>
      </c>
      <c r="J51" s="2" t="s">
        <v>3103</v>
      </c>
      <c r="K51" s="1" t="s">
        <v>3107</v>
      </c>
      <c r="L51" s="1" t="s">
        <v>3103</v>
      </c>
      <c r="M51" s="3">
        <v>1.71</v>
      </c>
      <c r="N51" s="1" t="s">
        <v>3108</v>
      </c>
      <c r="O51" s="4">
        <v>41237</v>
      </c>
      <c r="P51" s="3"/>
    </row>
    <row r="52" spans="1:16">
      <c r="A52" s="1" t="s">
        <v>3109</v>
      </c>
      <c r="B52" s="1" t="s">
        <v>3109</v>
      </c>
      <c r="C52" s="2" t="s">
        <v>3110</v>
      </c>
      <c r="D52" s="2" t="s">
        <v>2902</v>
      </c>
      <c r="E52" s="2" t="s">
        <v>3111</v>
      </c>
      <c r="F52" s="2"/>
      <c r="G52" s="2"/>
      <c r="H52" s="18" t="s">
        <v>3112</v>
      </c>
      <c r="I52" s="2" t="s">
        <v>481</v>
      </c>
      <c r="J52" s="2" t="s">
        <v>3113</v>
      </c>
      <c r="K52" s="2"/>
      <c r="L52" s="2"/>
      <c r="M52" s="3">
        <v>6.8000000000000005E-2</v>
      </c>
      <c r="N52" s="5" t="s">
        <v>29</v>
      </c>
      <c r="O52" s="4">
        <v>40532</v>
      </c>
      <c r="P52" s="3"/>
    </row>
    <row r="53" spans="1:16">
      <c r="A53" s="2" t="s">
        <v>3114</v>
      </c>
      <c r="B53" s="2" t="s">
        <v>3114</v>
      </c>
      <c r="C53" s="2" t="s">
        <v>3114</v>
      </c>
      <c r="D53" s="2" t="s">
        <v>2902</v>
      </c>
      <c r="E53" s="2" t="s">
        <v>3114</v>
      </c>
      <c r="F53" s="2"/>
      <c r="G53" s="2"/>
      <c r="H53" s="18" t="s">
        <v>3115</v>
      </c>
      <c r="I53" s="2" t="s">
        <v>481</v>
      </c>
      <c r="J53" s="2" t="s">
        <v>3116</v>
      </c>
      <c r="K53" s="2" t="s">
        <v>3117</v>
      </c>
      <c r="L53" s="2" t="s">
        <v>3114</v>
      </c>
      <c r="M53" s="3">
        <v>0.12</v>
      </c>
      <c r="N53" s="5" t="s">
        <v>29</v>
      </c>
      <c r="P53" s="3"/>
    </row>
    <row r="54" spans="1:16">
      <c r="A54" s="1" t="s">
        <v>3118</v>
      </c>
      <c r="B54" s="1" t="s">
        <v>3118</v>
      </c>
      <c r="C54" s="2" t="s">
        <v>3118</v>
      </c>
      <c r="D54" s="1" t="s">
        <v>2902</v>
      </c>
      <c r="E54" s="1" t="s">
        <v>3118</v>
      </c>
      <c r="H54" s="19" t="s">
        <v>3119</v>
      </c>
      <c r="J54" s="2"/>
      <c r="N54" s="5" t="s">
        <v>29</v>
      </c>
      <c r="P54" s="3"/>
    </row>
    <row r="55" spans="1:16">
      <c r="A55" s="1" t="s">
        <v>3120</v>
      </c>
      <c r="B55" s="1" t="s">
        <v>3120</v>
      </c>
      <c r="C55" s="2" t="s">
        <v>3121</v>
      </c>
      <c r="D55" s="1" t="s">
        <v>3120</v>
      </c>
      <c r="E55" s="1" t="s">
        <v>3120</v>
      </c>
      <c r="F55" s="2"/>
      <c r="G55" s="2"/>
      <c r="H55" s="18" t="s">
        <v>3122</v>
      </c>
      <c r="I55" s="1" t="s">
        <v>3123</v>
      </c>
      <c r="J55" s="1" t="s">
        <v>3120</v>
      </c>
      <c r="K55" s="1" t="s">
        <v>3000</v>
      </c>
      <c r="L55" s="1" t="s">
        <v>3120</v>
      </c>
      <c r="M55" s="3">
        <v>10</v>
      </c>
      <c r="N55" s="1" t="s">
        <v>29</v>
      </c>
      <c r="O55" s="4">
        <v>42607</v>
      </c>
      <c r="P55" s="3"/>
    </row>
    <row r="56" spans="1:16">
      <c r="A56" s="1" t="s">
        <v>3124</v>
      </c>
      <c r="B56" s="1" t="s">
        <v>3124</v>
      </c>
      <c r="C56" s="2" t="s">
        <v>3125</v>
      </c>
      <c r="D56" s="1" t="s">
        <v>3124</v>
      </c>
      <c r="E56" s="2" t="s">
        <v>3126</v>
      </c>
      <c r="F56" s="2"/>
      <c r="G56" s="2"/>
      <c r="H56" s="18" t="s">
        <v>3127</v>
      </c>
      <c r="I56" s="1" t="s">
        <v>3123</v>
      </c>
      <c r="J56" s="1" t="s">
        <v>3124</v>
      </c>
      <c r="K56" s="1" t="s">
        <v>3000</v>
      </c>
      <c r="L56" s="1" t="s">
        <v>3124</v>
      </c>
      <c r="M56" s="3">
        <v>13</v>
      </c>
      <c r="N56" s="1" t="s">
        <v>29</v>
      </c>
      <c r="O56" s="4">
        <v>42352</v>
      </c>
      <c r="P56" s="3"/>
    </row>
    <row r="57" spans="1:16">
      <c r="A57" s="1" t="s">
        <v>3128</v>
      </c>
      <c r="B57" s="1" t="s">
        <v>3128</v>
      </c>
      <c r="C57" s="2" t="s">
        <v>3129</v>
      </c>
      <c r="D57" s="2" t="s">
        <v>3130</v>
      </c>
      <c r="E57" s="2" t="s">
        <v>3131</v>
      </c>
      <c r="F57" s="2"/>
      <c r="G57" s="2"/>
      <c r="H57" s="18" t="s">
        <v>3132</v>
      </c>
      <c r="I57" s="1" t="s">
        <v>3123</v>
      </c>
      <c r="J57" s="2" t="s">
        <v>3133</v>
      </c>
      <c r="K57" s="1" t="s">
        <v>3123</v>
      </c>
      <c r="L57" s="2" t="s">
        <v>3133</v>
      </c>
      <c r="M57" s="3">
        <v>15</v>
      </c>
      <c r="N57" s="1" t="s">
        <v>29</v>
      </c>
      <c r="O57" s="4">
        <v>42593</v>
      </c>
      <c r="P57" s="3"/>
    </row>
    <row r="58" spans="1:16">
      <c r="A58" s="1" t="s">
        <v>3134</v>
      </c>
      <c r="B58" s="1" t="s">
        <v>3134</v>
      </c>
      <c r="C58" s="2" t="s">
        <v>3135</v>
      </c>
      <c r="D58" s="1" t="s">
        <v>3136</v>
      </c>
      <c r="E58" s="2" t="s">
        <v>3137</v>
      </c>
      <c r="F58" s="2"/>
      <c r="G58" s="2"/>
      <c r="H58" s="18" t="s">
        <v>3138</v>
      </c>
      <c r="J58" s="2"/>
      <c r="N58" s="5" t="s">
        <v>29</v>
      </c>
      <c r="P58" s="3"/>
    </row>
    <row r="59" spans="1:16">
      <c r="A59" s="1" t="s">
        <v>3139</v>
      </c>
      <c r="B59" s="1" t="s">
        <v>3139</v>
      </c>
      <c r="C59" s="2" t="s">
        <v>3140</v>
      </c>
      <c r="D59" s="1" t="s">
        <v>3141</v>
      </c>
      <c r="E59" s="2" t="s">
        <v>3142</v>
      </c>
      <c r="F59" s="2"/>
      <c r="G59" s="2"/>
      <c r="H59" s="18" t="s">
        <v>3143</v>
      </c>
      <c r="J59" s="2"/>
      <c r="N59" s="5" t="s">
        <v>29</v>
      </c>
      <c r="P59" s="3"/>
    </row>
    <row r="60" spans="1:16">
      <c r="A60" s="1" t="s">
        <v>3144</v>
      </c>
      <c r="B60" s="1" t="s">
        <v>3144</v>
      </c>
      <c r="C60" s="2" t="s">
        <v>3145</v>
      </c>
      <c r="D60" s="1" t="s">
        <v>3146</v>
      </c>
      <c r="E60" s="1" t="s">
        <v>3147</v>
      </c>
      <c r="H60" s="18" t="s">
        <v>3148</v>
      </c>
      <c r="I60" s="2" t="s">
        <v>3149</v>
      </c>
      <c r="J60" s="2" t="s">
        <v>3150</v>
      </c>
      <c r="K60" s="2" t="s">
        <v>3149</v>
      </c>
      <c r="L60" s="2"/>
      <c r="M60" s="3">
        <f>75.64/1.22</f>
        <v>62</v>
      </c>
      <c r="N60" s="5" t="s">
        <v>29</v>
      </c>
      <c r="O60" s="4">
        <v>40528</v>
      </c>
      <c r="P60" s="3"/>
    </row>
    <row r="61" spans="1:16">
      <c r="A61" s="2" t="s">
        <v>3151</v>
      </c>
      <c r="B61" s="2" t="s">
        <v>3151</v>
      </c>
      <c r="D61" s="2" t="s">
        <v>3152</v>
      </c>
      <c r="E61" s="2"/>
      <c r="F61" s="2"/>
      <c r="G61" s="2"/>
      <c r="H61" s="18" t="s">
        <v>3153</v>
      </c>
      <c r="I61" s="2" t="s">
        <v>3154</v>
      </c>
      <c r="J61" s="2" t="s">
        <v>3151</v>
      </c>
      <c r="K61" s="2" t="s">
        <v>3155</v>
      </c>
      <c r="L61" s="2" t="s">
        <v>3151</v>
      </c>
      <c r="M61" s="3">
        <v>24.59</v>
      </c>
      <c r="N61" s="5" t="s">
        <v>29</v>
      </c>
      <c r="O61" s="4">
        <v>40071</v>
      </c>
      <c r="P61" s="3"/>
    </row>
    <row r="62" spans="1:16">
      <c r="A62" s="1" t="s">
        <v>3150</v>
      </c>
      <c r="B62" s="1" t="s">
        <v>3150</v>
      </c>
      <c r="C62" s="2" t="s">
        <v>3156</v>
      </c>
      <c r="D62" s="1" t="s">
        <v>3146</v>
      </c>
      <c r="E62" s="1" t="s">
        <v>3146</v>
      </c>
      <c r="H62" s="18" t="s">
        <v>3157</v>
      </c>
      <c r="I62" s="2" t="s">
        <v>3149</v>
      </c>
      <c r="J62" s="2" t="s">
        <v>3150</v>
      </c>
      <c r="K62" s="2" t="s">
        <v>3149</v>
      </c>
      <c r="L62" s="2"/>
      <c r="M62" s="3">
        <f>75.64/1.22</f>
        <v>62</v>
      </c>
      <c r="N62" s="5" t="s">
        <v>29</v>
      </c>
      <c r="O62" s="4">
        <v>40528</v>
      </c>
      <c r="P62" s="3"/>
    </row>
    <row r="63" spans="1:16">
      <c r="A63" s="1" t="s">
        <v>3158</v>
      </c>
      <c r="B63" s="1" t="s">
        <v>3158</v>
      </c>
      <c r="C63" s="2" t="s">
        <v>3156</v>
      </c>
      <c r="D63" s="1" t="s">
        <v>3159</v>
      </c>
      <c r="E63" s="1" t="s">
        <v>3159</v>
      </c>
      <c r="H63" s="18" t="s">
        <v>3157</v>
      </c>
      <c r="I63" s="2" t="s">
        <v>3149</v>
      </c>
      <c r="J63" s="2" t="s">
        <v>3158</v>
      </c>
      <c r="K63" s="2" t="s">
        <v>3149</v>
      </c>
      <c r="L63" s="1" t="s">
        <v>3158</v>
      </c>
      <c r="M63" s="3">
        <v>90</v>
      </c>
      <c r="N63" s="5" t="s">
        <v>29</v>
      </c>
      <c r="O63" s="4">
        <v>41071</v>
      </c>
      <c r="P63" s="3"/>
    </row>
    <row r="64" spans="1:16">
      <c r="A64" s="1" t="s">
        <v>3160</v>
      </c>
      <c r="B64" s="1" t="s">
        <v>3160</v>
      </c>
      <c r="C64" s="2" t="s">
        <v>3161</v>
      </c>
      <c r="D64" s="1" t="s">
        <v>3146</v>
      </c>
      <c r="E64" s="1" t="s">
        <v>3162</v>
      </c>
      <c r="H64" s="18" t="s">
        <v>3163</v>
      </c>
      <c r="I64" s="2" t="s">
        <v>3149</v>
      </c>
      <c r="J64" s="2" t="s">
        <v>3160</v>
      </c>
      <c r="K64" s="2"/>
      <c r="L64" s="2"/>
      <c r="M64" s="3">
        <f>34.5/1.23</f>
        <v>28.04878048780488</v>
      </c>
      <c r="N64" s="5" t="s">
        <v>29</v>
      </c>
      <c r="O64" s="4">
        <v>40587</v>
      </c>
      <c r="P64" s="3"/>
    </row>
    <row r="65" spans="1:16">
      <c r="A65" s="1" t="s">
        <v>3164</v>
      </c>
      <c r="B65" s="1" t="s">
        <v>3164</v>
      </c>
      <c r="C65" s="2" t="s">
        <v>3165</v>
      </c>
      <c r="D65" s="1" t="s">
        <v>3166</v>
      </c>
      <c r="E65" s="1" t="s">
        <v>3166</v>
      </c>
      <c r="H65" s="18" t="s">
        <v>3167</v>
      </c>
      <c r="I65" s="2" t="s">
        <v>3149</v>
      </c>
      <c r="J65" s="2" t="s">
        <v>3164</v>
      </c>
      <c r="K65" s="2" t="s">
        <v>3149</v>
      </c>
      <c r="L65" s="1" t="s">
        <v>3164</v>
      </c>
      <c r="P65" s="3"/>
    </row>
    <row r="66" spans="1:16">
      <c r="A66" s="1" t="s">
        <v>3168</v>
      </c>
      <c r="B66" s="1" t="s">
        <v>3168</v>
      </c>
      <c r="C66" s="2" t="s">
        <v>3165</v>
      </c>
      <c r="D66" s="1" t="s">
        <v>3169</v>
      </c>
      <c r="E66" s="1" t="s">
        <v>3169</v>
      </c>
      <c r="H66" s="18" t="s">
        <v>3170</v>
      </c>
      <c r="I66" s="2" t="s">
        <v>3149</v>
      </c>
      <c r="J66" s="2" t="s">
        <v>3168</v>
      </c>
      <c r="K66" s="2"/>
      <c r="L66" s="2"/>
      <c r="M66" s="3">
        <f>40.87/1.22</f>
        <v>33.5</v>
      </c>
      <c r="N66" s="5" t="s">
        <v>29</v>
      </c>
      <c r="O66" s="4">
        <v>40528</v>
      </c>
      <c r="P66" s="3"/>
    </row>
    <row r="67" spans="1:16">
      <c r="A67" s="2" t="s">
        <v>3171</v>
      </c>
      <c r="B67" s="2" t="s">
        <v>3171</v>
      </c>
      <c r="D67" s="2" t="s">
        <v>3172</v>
      </c>
      <c r="E67" s="2"/>
      <c r="F67" s="2"/>
      <c r="G67" s="2"/>
      <c r="H67" s="18" t="s">
        <v>3173</v>
      </c>
      <c r="I67" s="2" t="s">
        <v>3154</v>
      </c>
      <c r="J67" s="2" t="s">
        <v>3171</v>
      </c>
      <c r="K67" s="2" t="s">
        <v>3155</v>
      </c>
      <c r="L67" s="2" t="s">
        <v>3171</v>
      </c>
      <c r="M67" s="3">
        <v>15.57</v>
      </c>
      <c r="N67" s="5" t="s">
        <v>29</v>
      </c>
      <c r="O67" s="4">
        <v>40071</v>
      </c>
      <c r="P67" s="3"/>
    </row>
    <row r="68" spans="1:16">
      <c r="A68" s="1" t="s">
        <v>3174</v>
      </c>
      <c r="B68" s="1" t="s">
        <v>3174</v>
      </c>
      <c r="C68" s="2" t="s">
        <v>3175</v>
      </c>
      <c r="D68" s="1" t="s">
        <v>3176</v>
      </c>
      <c r="E68" s="1" t="s">
        <v>3176</v>
      </c>
      <c r="H68" s="18" t="s">
        <v>3177</v>
      </c>
      <c r="I68" s="1" t="s">
        <v>3154</v>
      </c>
      <c r="J68" s="2" t="s">
        <v>3174</v>
      </c>
      <c r="K68" s="1" t="s">
        <v>3155</v>
      </c>
      <c r="L68" s="1" t="s">
        <v>3174</v>
      </c>
      <c r="M68" s="3">
        <v>59.35</v>
      </c>
      <c r="N68" s="1" t="s">
        <v>29</v>
      </c>
      <c r="O68" s="4">
        <v>41375</v>
      </c>
      <c r="P68" s="3"/>
    </row>
    <row r="69" spans="1:16">
      <c r="A69" s="2" t="s">
        <v>3178</v>
      </c>
      <c r="B69" s="2" t="s">
        <v>3178</v>
      </c>
      <c r="C69" s="2" t="s">
        <v>3179</v>
      </c>
      <c r="D69" s="2" t="s">
        <v>3180</v>
      </c>
      <c r="E69" s="2" t="s">
        <v>3181</v>
      </c>
      <c r="F69" s="2"/>
      <c r="G69" s="2"/>
      <c r="H69" s="18" t="s">
        <v>3182</v>
      </c>
      <c r="J69" s="2"/>
      <c r="N69" s="5" t="s">
        <v>29</v>
      </c>
      <c r="P69" s="3"/>
    </row>
    <row r="70" spans="1:16">
      <c r="A70" s="2" t="s">
        <v>3183</v>
      </c>
      <c r="B70" s="2" t="s">
        <v>3184</v>
      </c>
      <c r="C70" s="2" t="s">
        <v>3185</v>
      </c>
      <c r="D70" s="2" t="s">
        <v>3186</v>
      </c>
      <c r="E70" s="2" t="s">
        <v>3187</v>
      </c>
      <c r="F70" s="2"/>
      <c r="G70" s="2"/>
      <c r="H70" s="18" t="s">
        <v>3188</v>
      </c>
      <c r="I70" s="2" t="s">
        <v>3154</v>
      </c>
      <c r="J70" s="2" t="s">
        <v>3183</v>
      </c>
      <c r="K70" s="2" t="s">
        <v>3155</v>
      </c>
      <c r="L70" s="2" t="s">
        <v>3183</v>
      </c>
      <c r="M70" s="3">
        <v>8.1999999999999993</v>
      </c>
      <c r="N70" s="5" t="s">
        <v>29</v>
      </c>
      <c r="O70" s="4">
        <v>40511</v>
      </c>
      <c r="P70" s="3"/>
    </row>
    <row r="71" spans="1:16">
      <c r="A71" s="2" t="s">
        <v>3189</v>
      </c>
      <c r="B71" s="2" t="s">
        <v>3189</v>
      </c>
      <c r="C71" s="2" t="s">
        <v>3185</v>
      </c>
      <c r="D71" s="2" t="s">
        <v>3186</v>
      </c>
      <c r="E71" s="2" t="s">
        <v>3187</v>
      </c>
      <c r="F71" s="2"/>
      <c r="G71" s="2"/>
      <c r="H71" s="18" t="s">
        <v>3190</v>
      </c>
      <c r="J71" s="2"/>
      <c r="N71" s="5" t="s">
        <v>29</v>
      </c>
      <c r="P71" s="3"/>
    </row>
    <row r="72" spans="1:16">
      <c r="A72" s="2" t="s">
        <v>3191</v>
      </c>
      <c r="B72" s="2" t="s">
        <v>3191</v>
      </c>
      <c r="C72" s="2" t="s">
        <v>3185</v>
      </c>
      <c r="D72" s="2" t="s">
        <v>3186</v>
      </c>
      <c r="E72" s="2" t="s">
        <v>3187</v>
      </c>
      <c r="F72" s="2"/>
      <c r="G72" s="2"/>
      <c r="H72" s="18" t="s">
        <v>3192</v>
      </c>
      <c r="J72" s="2"/>
      <c r="N72" s="5" t="s">
        <v>29</v>
      </c>
      <c r="P72" s="3"/>
    </row>
    <row r="73" spans="1:16">
      <c r="A73" s="2" t="s">
        <v>3184</v>
      </c>
      <c r="B73" s="2" t="s">
        <v>3184</v>
      </c>
      <c r="C73" s="2" t="s">
        <v>3185</v>
      </c>
      <c r="D73" s="2" t="s">
        <v>3186</v>
      </c>
      <c r="E73" s="2" t="s">
        <v>3187</v>
      </c>
      <c r="F73" s="2"/>
      <c r="G73" s="2"/>
      <c r="H73" s="18" t="s">
        <v>3193</v>
      </c>
      <c r="J73" s="2"/>
      <c r="N73" s="5" t="s">
        <v>29</v>
      </c>
      <c r="P73" s="3"/>
    </row>
    <row r="74" spans="1:16">
      <c r="A74" s="1" t="s">
        <v>3194</v>
      </c>
      <c r="B74" s="1" t="s">
        <v>3194</v>
      </c>
      <c r="C74" s="2" t="s">
        <v>3185</v>
      </c>
      <c r="D74" s="2" t="s">
        <v>3186</v>
      </c>
      <c r="E74" s="2" t="s">
        <v>3195</v>
      </c>
      <c r="F74" s="2"/>
      <c r="G74" s="2"/>
      <c r="H74" s="18" t="s">
        <v>3196</v>
      </c>
      <c r="I74" s="2" t="s">
        <v>3154</v>
      </c>
      <c r="J74" s="2" t="s">
        <v>3197</v>
      </c>
      <c r="K74" s="2" t="s">
        <v>3155</v>
      </c>
      <c r="L74" s="2" t="s">
        <v>3194</v>
      </c>
      <c r="M74" s="3">
        <v>8.99</v>
      </c>
      <c r="N74" s="5" t="s">
        <v>29</v>
      </c>
      <c r="O74" s="4">
        <v>41837</v>
      </c>
      <c r="P74" s="3"/>
    </row>
    <row r="75" spans="1:16">
      <c r="A75" s="2" t="s">
        <v>3198</v>
      </c>
      <c r="B75" s="2" t="s">
        <v>3198</v>
      </c>
      <c r="C75" s="2" t="s">
        <v>3185</v>
      </c>
      <c r="D75" s="2" t="s">
        <v>3186</v>
      </c>
      <c r="E75" s="2" t="s">
        <v>3195</v>
      </c>
      <c r="F75" s="2"/>
      <c r="G75" s="2"/>
      <c r="H75" s="18" t="s">
        <v>3199</v>
      </c>
      <c r="I75" s="2" t="s">
        <v>3154</v>
      </c>
      <c r="J75" s="2" t="s">
        <v>3200</v>
      </c>
      <c r="K75" s="2" t="s">
        <v>3155</v>
      </c>
      <c r="L75" s="2" t="s">
        <v>3200</v>
      </c>
      <c r="M75" s="3">
        <v>15</v>
      </c>
      <c r="N75" s="5" t="s">
        <v>29</v>
      </c>
      <c r="O75" s="4">
        <v>40343</v>
      </c>
      <c r="P75" s="3"/>
    </row>
    <row r="76" spans="1:16">
      <c r="A76" s="1" t="s">
        <v>3201</v>
      </c>
      <c r="B76" s="1" t="s">
        <v>3201</v>
      </c>
      <c r="C76" s="2" t="s">
        <v>3202</v>
      </c>
      <c r="D76" s="1" t="s">
        <v>3203</v>
      </c>
      <c r="H76" s="1" t="s">
        <v>3204</v>
      </c>
      <c r="I76" s="1" t="s">
        <v>25</v>
      </c>
      <c r="J76" s="1" t="s">
        <v>3205</v>
      </c>
      <c r="K76" s="1" t="s">
        <v>3206</v>
      </c>
      <c r="L76" s="1" t="s">
        <v>3201</v>
      </c>
      <c r="M76" s="3">
        <v>36</v>
      </c>
      <c r="N76" s="1" t="s">
        <v>29</v>
      </c>
      <c r="O76" s="4">
        <v>42884</v>
      </c>
    </row>
    <row r="77" spans="1:16">
      <c r="A77" s="1" t="s">
        <v>3207</v>
      </c>
      <c r="B77" s="1" t="s">
        <v>3207</v>
      </c>
      <c r="C77" s="2" t="s">
        <v>3208</v>
      </c>
      <c r="D77" s="1" t="s">
        <v>3209</v>
      </c>
      <c r="E77" s="1" t="s">
        <v>3209</v>
      </c>
      <c r="F77" s="2"/>
      <c r="G77" s="2"/>
      <c r="H77" s="18" t="s">
        <v>3210</v>
      </c>
      <c r="I77" s="1" t="s">
        <v>3149</v>
      </c>
      <c r="J77" s="1" t="s">
        <v>3211</v>
      </c>
      <c r="K77" s="1" t="s">
        <v>3149</v>
      </c>
      <c r="L77" s="1" t="s">
        <v>3207</v>
      </c>
      <c r="M77" s="3">
        <f>ROUND(65.02/1.23,5)</f>
        <v>52.861789999999999</v>
      </c>
      <c r="N77" s="1" t="s">
        <v>29</v>
      </c>
      <c r="O77" s="4">
        <v>42593</v>
      </c>
      <c r="P77" s="3"/>
    </row>
    <row r="78" spans="1:16">
      <c r="A78" s="1" t="s">
        <v>3212</v>
      </c>
      <c r="B78" s="1" t="s">
        <v>3212</v>
      </c>
      <c r="C78" s="2" t="s">
        <v>3208</v>
      </c>
      <c r="D78" s="1" t="s">
        <v>3209</v>
      </c>
      <c r="E78" s="1" t="s">
        <v>3209</v>
      </c>
      <c r="F78" s="2"/>
      <c r="G78" s="2"/>
      <c r="H78" s="18" t="s">
        <v>3213</v>
      </c>
      <c r="I78" s="1" t="s">
        <v>3149</v>
      </c>
      <c r="J78" s="1" t="s">
        <v>3214</v>
      </c>
      <c r="K78" s="1" t="s">
        <v>3149</v>
      </c>
      <c r="L78" s="1" t="s">
        <v>3212</v>
      </c>
      <c r="M78" s="3">
        <f>ROUND(65.02/1.23,5)</f>
        <v>52.861789999999999</v>
      </c>
      <c r="N78" s="1" t="s">
        <v>29</v>
      </c>
      <c r="O78" s="4">
        <v>42606</v>
      </c>
      <c r="P78" s="3"/>
    </row>
    <row r="79" spans="1:16">
      <c r="A79" s="1" t="s">
        <v>3215</v>
      </c>
      <c r="B79" s="1" t="s">
        <v>3215</v>
      </c>
      <c r="C79" s="2" t="s">
        <v>3208</v>
      </c>
      <c r="D79" s="1" t="s">
        <v>3216</v>
      </c>
      <c r="E79" s="1" t="s">
        <v>3216</v>
      </c>
      <c r="F79" s="2"/>
      <c r="G79" s="2"/>
      <c r="H79" s="18" t="s">
        <v>3217</v>
      </c>
      <c r="I79" s="1" t="s">
        <v>3149</v>
      </c>
      <c r="J79" s="1" t="s">
        <v>3215</v>
      </c>
      <c r="K79" s="1" t="s">
        <v>3149</v>
      </c>
      <c r="L79" s="1" t="s">
        <v>3215</v>
      </c>
      <c r="M79" s="3">
        <v>74</v>
      </c>
      <c r="N79" s="1" t="s">
        <v>29</v>
      </c>
      <c r="O79" s="4">
        <v>42572</v>
      </c>
      <c r="P79" s="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defaultColWidth="11.5703125" defaultRowHeight="11.25"/>
  <cols>
    <col min="1" max="1" width="17.42578125" style="1" customWidth="1"/>
    <col min="2" max="9" width="11.5703125" style="1"/>
    <col min="10" max="10" width="8" style="3" customWidth="1"/>
    <col min="11" max="11" width="8.85546875" style="1" customWidth="1"/>
    <col min="12" max="12" width="11.5703125" style="4"/>
    <col min="13" max="16384" width="11.5703125" style="1"/>
  </cols>
  <sheetData>
    <row r="1" spans="1:13">
      <c r="A1" s="2" t="s">
        <v>1</v>
      </c>
      <c r="B1" s="2" t="s">
        <v>2</v>
      </c>
      <c r="C1" s="1" t="s">
        <v>5</v>
      </c>
      <c r="D1" s="2" t="s">
        <v>435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3" t="s">
        <v>14</v>
      </c>
      <c r="K1" s="2" t="s">
        <v>15</v>
      </c>
      <c r="L1" s="4" t="s">
        <v>16</v>
      </c>
      <c r="M1" s="3" t="s">
        <v>1481</v>
      </c>
    </row>
    <row r="2" spans="1:13">
      <c r="A2" s="2" t="s">
        <v>3218</v>
      </c>
      <c r="B2" s="2" t="s">
        <v>3219</v>
      </c>
      <c r="C2" s="2" t="s">
        <v>3218</v>
      </c>
      <c r="D2" s="2"/>
      <c r="E2" s="2" t="s">
        <v>3220</v>
      </c>
      <c r="F2" s="2" t="s">
        <v>25</v>
      </c>
      <c r="G2" s="2" t="s">
        <v>3221</v>
      </c>
      <c r="H2" s="2" t="s">
        <v>3222</v>
      </c>
      <c r="I2" s="2"/>
      <c r="J2" s="3">
        <v>2.1999999999999999E-2</v>
      </c>
      <c r="K2" s="5" t="s">
        <v>29</v>
      </c>
      <c r="L2" s="4">
        <v>40305</v>
      </c>
      <c r="M2" s="3"/>
    </row>
    <row r="3" spans="1:13">
      <c r="A3" s="2" t="s">
        <v>3223</v>
      </c>
      <c r="B3" s="2" t="s">
        <v>3224</v>
      </c>
      <c r="C3" s="2" t="s">
        <v>3225</v>
      </c>
      <c r="D3" s="2"/>
      <c r="E3" s="2" t="s">
        <v>3226</v>
      </c>
      <c r="F3" s="2" t="s">
        <v>25</v>
      </c>
      <c r="G3" s="2" t="s">
        <v>3223</v>
      </c>
      <c r="H3" s="2" t="s">
        <v>3222</v>
      </c>
      <c r="I3" s="2" t="s">
        <v>3223</v>
      </c>
      <c r="J3" s="3">
        <v>4.3999999999999997E-2</v>
      </c>
      <c r="K3" s="5" t="s">
        <v>29</v>
      </c>
      <c r="L3" s="4">
        <v>40305</v>
      </c>
      <c r="M3" s="3"/>
    </row>
    <row r="4" spans="1:13">
      <c r="A4" s="2" t="s">
        <v>3227</v>
      </c>
      <c r="B4" s="2" t="s">
        <v>3224</v>
      </c>
      <c r="C4" s="2" t="s">
        <v>3225</v>
      </c>
      <c r="D4" s="2"/>
      <c r="E4" s="2" t="s">
        <v>3228</v>
      </c>
      <c r="F4" s="2" t="s">
        <v>25</v>
      </c>
      <c r="G4" s="2" t="s">
        <v>3227</v>
      </c>
      <c r="H4" s="2" t="s">
        <v>3222</v>
      </c>
      <c r="I4" s="2" t="s">
        <v>3227</v>
      </c>
      <c r="J4" s="3">
        <v>4.5999999999999999E-2</v>
      </c>
      <c r="K4" s="5" t="s">
        <v>29</v>
      </c>
      <c r="L4" s="4">
        <v>40305</v>
      </c>
      <c r="M4" s="3"/>
    </row>
    <row r="5" spans="1:13">
      <c r="A5" s="2" t="s">
        <v>3229</v>
      </c>
      <c r="B5" s="2" t="s">
        <v>3230</v>
      </c>
      <c r="C5" s="2" t="s">
        <v>3229</v>
      </c>
      <c r="D5" s="2"/>
      <c r="E5" s="2" t="s">
        <v>3231</v>
      </c>
      <c r="F5" s="2" t="s">
        <v>25</v>
      </c>
      <c r="G5" s="2" t="s">
        <v>3232</v>
      </c>
      <c r="H5" s="2" t="s">
        <v>3222</v>
      </c>
      <c r="I5" s="2" t="s">
        <v>3233</v>
      </c>
      <c r="J5" s="3">
        <v>3.3000000000000002E-2</v>
      </c>
      <c r="K5" s="5" t="s">
        <v>29</v>
      </c>
      <c r="L5" s="4">
        <v>40457</v>
      </c>
      <c r="M5" s="3"/>
    </row>
    <row r="6" spans="1:13">
      <c r="A6" s="2" t="s">
        <v>3234</v>
      </c>
      <c r="B6" s="2" t="s">
        <v>3235</v>
      </c>
      <c r="C6" s="2" t="s">
        <v>3218</v>
      </c>
      <c r="D6" s="2"/>
      <c r="E6" s="2" t="s">
        <v>3236</v>
      </c>
      <c r="F6" s="2" t="s">
        <v>25</v>
      </c>
      <c r="G6" s="2" t="s">
        <v>3234</v>
      </c>
      <c r="H6" s="2" t="s">
        <v>3222</v>
      </c>
      <c r="I6" s="2" t="s">
        <v>3237</v>
      </c>
      <c r="J6" s="3">
        <v>3.85E-2</v>
      </c>
      <c r="K6" s="5" t="s">
        <v>29</v>
      </c>
      <c r="L6" s="4">
        <v>41889</v>
      </c>
      <c r="M6" s="3"/>
    </row>
    <row r="7" spans="1:13">
      <c r="A7" s="2" t="s">
        <v>3225</v>
      </c>
      <c r="B7" s="2" t="s">
        <v>3238</v>
      </c>
      <c r="C7" s="2" t="s">
        <v>3225</v>
      </c>
      <c r="D7" s="2"/>
      <c r="E7" s="2" t="s">
        <v>3239</v>
      </c>
      <c r="F7" s="2" t="s">
        <v>25</v>
      </c>
      <c r="G7" s="2" t="s">
        <v>3240</v>
      </c>
      <c r="H7" s="2" t="s">
        <v>3222</v>
      </c>
      <c r="I7" s="2" t="s">
        <v>3240</v>
      </c>
      <c r="J7" s="3">
        <v>6.9400000000000003E-2</v>
      </c>
      <c r="K7" s="5" t="s">
        <v>29</v>
      </c>
      <c r="L7" s="4">
        <v>41889</v>
      </c>
      <c r="M7" s="3"/>
    </row>
    <row r="8" spans="1:13">
      <c r="A8" s="2" t="s">
        <v>3241</v>
      </c>
      <c r="B8" s="2" t="s">
        <v>3238</v>
      </c>
      <c r="C8" s="2" t="s">
        <v>3241</v>
      </c>
      <c r="D8" s="2"/>
      <c r="E8" s="2" t="s">
        <v>3242</v>
      </c>
      <c r="F8" s="2" t="s">
        <v>25</v>
      </c>
      <c r="G8" s="2" t="s">
        <v>3243</v>
      </c>
      <c r="H8" s="2" t="s">
        <v>3222</v>
      </c>
      <c r="I8" s="2" t="s">
        <v>3243</v>
      </c>
      <c r="J8" s="3">
        <v>0.12</v>
      </c>
      <c r="K8" s="5" t="s">
        <v>29</v>
      </c>
      <c r="L8" s="4">
        <v>40209</v>
      </c>
      <c r="M8" s="3"/>
    </row>
    <row r="9" spans="1:13">
      <c r="A9" s="2" t="s">
        <v>3244</v>
      </c>
      <c r="B9" s="2" t="s">
        <v>3245</v>
      </c>
      <c r="C9" s="2" t="s">
        <v>3225</v>
      </c>
      <c r="D9" s="2"/>
      <c r="E9" s="2" t="s">
        <v>3246</v>
      </c>
      <c r="F9" s="2" t="s">
        <v>25</v>
      </c>
      <c r="G9" s="2" t="s">
        <v>3247</v>
      </c>
      <c r="H9" s="2" t="s">
        <v>3222</v>
      </c>
      <c r="I9" s="2"/>
      <c r="J9" s="3">
        <v>5.9000000000000004E-2</v>
      </c>
      <c r="K9" s="5" t="s">
        <v>29</v>
      </c>
      <c r="L9" s="4">
        <v>40504</v>
      </c>
      <c r="M9" s="3"/>
    </row>
    <row r="10" spans="1:13">
      <c r="A10" s="1" t="s">
        <v>3248</v>
      </c>
      <c r="B10" s="1" t="s">
        <v>3249</v>
      </c>
      <c r="C10" s="1" t="s">
        <v>3250</v>
      </c>
      <c r="E10" s="1" t="s">
        <v>3251</v>
      </c>
      <c r="F10" s="1" t="s">
        <v>3252</v>
      </c>
      <c r="G10" s="1" t="s">
        <v>3248</v>
      </c>
      <c r="H10" s="1" t="s">
        <v>3253</v>
      </c>
      <c r="I10" s="1" t="s">
        <v>3248</v>
      </c>
      <c r="J10" s="3">
        <v>1</v>
      </c>
      <c r="K10" s="1" t="s">
        <v>29</v>
      </c>
      <c r="L10" s="4">
        <v>42844</v>
      </c>
    </row>
    <row r="11" spans="1:13">
      <c r="A11" s="1" t="s">
        <v>3254</v>
      </c>
      <c r="B11" s="1" t="s">
        <v>3249</v>
      </c>
      <c r="C11" s="1" t="s">
        <v>3255</v>
      </c>
      <c r="D11" s="1" t="s">
        <v>3256</v>
      </c>
      <c r="E11" s="1" t="s">
        <v>3257</v>
      </c>
      <c r="F11" s="1" t="s">
        <v>3252</v>
      </c>
      <c r="G11" s="1" t="s">
        <v>3254</v>
      </c>
      <c r="H11" s="1" t="s">
        <v>3253</v>
      </c>
      <c r="I11" s="1" t="s">
        <v>3254</v>
      </c>
      <c r="J11" s="3">
        <v>1</v>
      </c>
      <c r="K11" s="1" t="s">
        <v>29</v>
      </c>
      <c r="L11" s="4">
        <v>42844</v>
      </c>
    </row>
    <row r="12" spans="1:13">
      <c r="A12" s="1" t="s">
        <v>3258</v>
      </c>
      <c r="B12" s="1" t="s">
        <v>3259</v>
      </c>
      <c r="C12" s="1" t="s">
        <v>3260</v>
      </c>
      <c r="D12" s="1" t="s">
        <v>3258</v>
      </c>
      <c r="E12" s="1" t="s">
        <v>3261</v>
      </c>
      <c r="F12" s="1" t="s">
        <v>3252</v>
      </c>
      <c r="G12" s="1" t="s">
        <v>3258</v>
      </c>
      <c r="H12" s="1" t="s">
        <v>3253</v>
      </c>
      <c r="I12" s="1" t="s">
        <v>3258</v>
      </c>
    </row>
    <row r="13" spans="1:13">
      <c r="A13" s="1" t="s">
        <v>3250</v>
      </c>
      <c r="B13" s="1" t="s">
        <v>3262</v>
      </c>
      <c r="C13" s="1" t="s">
        <v>3250</v>
      </c>
      <c r="E13" s="1" t="s">
        <v>3263</v>
      </c>
      <c r="F13" s="1" t="s">
        <v>3252</v>
      </c>
      <c r="G13" s="1" t="s">
        <v>3250</v>
      </c>
      <c r="H13" s="1" t="s">
        <v>3253</v>
      </c>
      <c r="I13" s="1" t="s">
        <v>3264</v>
      </c>
      <c r="J13" s="3">
        <v>1</v>
      </c>
      <c r="K13" s="1" t="s">
        <v>29</v>
      </c>
      <c r="L13" s="4">
        <v>42844</v>
      </c>
    </row>
    <row r="14" spans="1:13">
      <c r="A14" s="1" t="s">
        <v>3264</v>
      </c>
      <c r="B14" s="1" t="s">
        <v>3262</v>
      </c>
      <c r="C14" s="1" t="s">
        <v>3265</v>
      </c>
      <c r="D14" s="1" t="s">
        <v>3266</v>
      </c>
      <c r="E14" s="1" t="s">
        <v>3267</v>
      </c>
      <c r="F14" s="1" t="s">
        <v>3252</v>
      </c>
      <c r="G14" s="1" t="s">
        <v>3264</v>
      </c>
      <c r="H14" s="1" t="s">
        <v>3253</v>
      </c>
      <c r="I14" s="1" t="s">
        <v>3266</v>
      </c>
      <c r="J14" s="3">
        <v>1</v>
      </c>
      <c r="K14" s="1" t="s">
        <v>29</v>
      </c>
      <c r="L14" s="4">
        <v>42844</v>
      </c>
    </row>
    <row r="15" spans="1:13">
      <c r="A15" s="1" t="s">
        <v>3268</v>
      </c>
      <c r="B15" s="1" t="s">
        <v>3269</v>
      </c>
      <c r="C15" s="1" t="s">
        <v>3250</v>
      </c>
      <c r="E15" s="1" t="s">
        <v>3270</v>
      </c>
      <c r="F15" s="1" t="s">
        <v>3252</v>
      </c>
      <c r="G15" s="1" t="s">
        <v>3268</v>
      </c>
      <c r="H15" s="1" t="s">
        <v>3253</v>
      </c>
      <c r="I15" s="1" t="s">
        <v>3268</v>
      </c>
      <c r="J15" s="3">
        <v>1</v>
      </c>
      <c r="K15" s="1" t="s">
        <v>29</v>
      </c>
      <c r="L15" s="4">
        <v>42860</v>
      </c>
    </row>
    <row r="16" spans="1:13">
      <c r="A16" s="1" t="s">
        <v>3271</v>
      </c>
      <c r="B16" s="1" t="s">
        <v>3269</v>
      </c>
      <c r="C16" s="1" t="s">
        <v>3265</v>
      </c>
      <c r="D16" s="1" t="s">
        <v>3272</v>
      </c>
      <c r="E16" s="1" t="s">
        <v>3273</v>
      </c>
      <c r="F16" s="1" t="s">
        <v>3252</v>
      </c>
      <c r="G16" s="1" t="s">
        <v>3272</v>
      </c>
      <c r="H16" s="1" t="s">
        <v>3253</v>
      </c>
      <c r="I16" s="1" t="s">
        <v>3272</v>
      </c>
      <c r="J16" s="3">
        <v>1</v>
      </c>
      <c r="K16" s="1" t="s">
        <v>29</v>
      </c>
      <c r="L16" s="4">
        <v>42860</v>
      </c>
    </row>
    <row r="17" spans="1:14">
      <c r="A17" s="2" t="s">
        <v>3274</v>
      </c>
      <c r="B17" s="2" t="s">
        <v>3275</v>
      </c>
      <c r="C17" s="2" t="s">
        <v>3276</v>
      </c>
      <c r="D17" s="2"/>
      <c r="E17" s="2" t="s">
        <v>3277</v>
      </c>
      <c r="F17" s="2" t="s">
        <v>25</v>
      </c>
      <c r="G17" s="2" t="s">
        <v>3278</v>
      </c>
      <c r="H17" s="2" t="s">
        <v>3279</v>
      </c>
      <c r="I17" s="2" t="s">
        <v>3278</v>
      </c>
      <c r="J17" s="3">
        <v>3</v>
      </c>
      <c r="K17" s="5" t="s">
        <v>29</v>
      </c>
      <c r="L17" s="4">
        <v>41889</v>
      </c>
      <c r="M17" s="3"/>
    </row>
    <row r="18" spans="1:14">
      <c r="A18" s="2" t="s">
        <v>3280</v>
      </c>
      <c r="B18" s="2" t="s">
        <v>3280</v>
      </c>
      <c r="C18" s="2" t="s">
        <v>3281</v>
      </c>
      <c r="D18" s="2" t="s">
        <v>3282</v>
      </c>
      <c r="E18" s="2" t="s">
        <v>3283</v>
      </c>
      <c r="F18" s="2" t="s">
        <v>25</v>
      </c>
      <c r="G18" s="2" t="s">
        <v>3280</v>
      </c>
      <c r="H18" s="2"/>
      <c r="I18" s="2"/>
      <c r="J18" s="3">
        <v>0.43869000000000002</v>
      </c>
      <c r="K18" s="5" t="s">
        <v>29</v>
      </c>
      <c r="L18" s="4">
        <v>42139</v>
      </c>
    </row>
    <row r="19" spans="1:14">
      <c r="A19" s="2" t="s">
        <v>3284</v>
      </c>
      <c r="B19" s="2" t="s">
        <v>3275</v>
      </c>
      <c r="C19" s="2" t="s">
        <v>3285</v>
      </c>
      <c r="D19" s="2"/>
      <c r="E19" s="2" t="s">
        <v>3286</v>
      </c>
      <c r="F19" s="1" t="s">
        <v>25</v>
      </c>
      <c r="G19" s="2" t="s">
        <v>3275</v>
      </c>
      <c r="H19" s="1" t="s">
        <v>3279</v>
      </c>
      <c r="I19" s="1" t="s">
        <v>3275</v>
      </c>
      <c r="J19" s="3">
        <v>17.8</v>
      </c>
      <c r="K19" s="1" t="s">
        <v>29</v>
      </c>
      <c r="L19" s="4">
        <v>41889</v>
      </c>
      <c r="M19" s="3"/>
    </row>
    <row r="20" spans="1:14">
      <c r="A20" s="2" t="s">
        <v>3287</v>
      </c>
      <c r="B20" s="2" t="s">
        <v>3288</v>
      </c>
      <c r="C20" s="2" t="s">
        <v>3285</v>
      </c>
      <c r="D20" s="2"/>
      <c r="E20" s="2" t="s">
        <v>3289</v>
      </c>
    </row>
    <row r="21" spans="1:14">
      <c r="A21" s="2" t="s">
        <v>3290</v>
      </c>
      <c r="B21" s="2" t="s">
        <v>3291</v>
      </c>
      <c r="C21" s="2" t="s">
        <v>3285</v>
      </c>
      <c r="D21" s="2"/>
      <c r="E21" s="2" t="s">
        <v>3292</v>
      </c>
      <c r="F21" s="1" t="s">
        <v>233</v>
      </c>
      <c r="G21" s="2" t="s">
        <v>3293</v>
      </c>
      <c r="J21" s="3">
        <v>22.51</v>
      </c>
      <c r="K21" s="1" t="s">
        <v>29</v>
      </c>
      <c r="L21" s="4">
        <v>40343</v>
      </c>
    </row>
    <row r="22" spans="1:14">
      <c r="A22" s="1" t="s">
        <v>3294</v>
      </c>
      <c r="B22" s="1" t="s">
        <v>3295</v>
      </c>
      <c r="C22" s="1" t="s">
        <v>3296</v>
      </c>
      <c r="E22" s="1" t="s">
        <v>3297</v>
      </c>
      <c r="F22" s="1" t="s">
        <v>25</v>
      </c>
      <c r="G22" s="1" t="s">
        <v>3298</v>
      </c>
      <c r="H22" s="1" t="s">
        <v>3299</v>
      </c>
      <c r="I22" s="1" t="s">
        <v>3294</v>
      </c>
      <c r="J22" s="3">
        <v>15.6</v>
      </c>
      <c r="K22" s="1" t="s">
        <v>29</v>
      </c>
      <c r="L22" s="4">
        <v>42357</v>
      </c>
    </row>
    <row r="23" spans="1:14">
      <c r="A23" s="2" t="s">
        <v>3300</v>
      </c>
      <c r="B23" s="2" t="s">
        <v>3301</v>
      </c>
      <c r="C23" s="2" t="s">
        <v>1859</v>
      </c>
      <c r="D23" s="2" t="s">
        <v>3302</v>
      </c>
      <c r="E23" s="2" t="s">
        <v>3303</v>
      </c>
      <c r="F23" s="2" t="s">
        <v>25</v>
      </c>
      <c r="G23" s="2" t="s">
        <v>3300</v>
      </c>
      <c r="H23" s="2" t="s">
        <v>3304</v>
      </c>
      <c r="I23" s="2" t="s">
        <v>3300</v>
      </c>
      <c r="J23" s="3">
        <v>3.52</v>
      </c>
      <c r="K23" s="5" t="s">
        <v>29</v>
      </c>
      <c r="L23" s="4">
        <v>42016</v>
      </c>
      <c r="M23" s="3"/>
    </row>
    <row r="24" spans="1:14">
      <c r="A24" s="2" t="s">
        <v>3305</v>
      </c>
      <c r="B24" s="2" t="s">
        <v>3306</v>
      </c>
      <c r="C24" s="2" t="s">
        <v>3307</v>
      </c>
      <c r="D24" s="2" t="s">
        <v>3308</v>
      </c>
      <c r="E24" s="2" t="s">
        <v>3309</v>
      </c>
      <c r="F24" s="2" t="s">
        <v>25</v>
      </c>
      <c r="G24" s="2" t="s">
        <v>3305</v>
      </c>
      <c r="H24" s="2" t="s">
        <v>3304</v>
      </c>
      <c r="I24" s="2" t="s">
        <v>3305</v>
      </c>
      <c r="J24" s="3">
        <v>5.3</v>
      </c>
      <c r="K24" s="5" t="s">
        <v>29</v>
      </c>
      <c r="L24" s="4">
        <v>42751</v>
      </c>
      <c r="M24" s="3"/>
    </row>
    <row r="25" spans="1:14">
      <c r="A25" s="2" t="s">
        <v>3310</v>
      </c>
      <c r="B25" s="2" t="s">
        <v>3311</v>
      </c>
      <c r="C25" s="2" t="s">
        <v>1859</v>
      </c>
      <c r="D25" s="2" t="s">
        <v>3312</v>
      </c>
      <c r="E25" s="2" t="s">
        <v>3313</v>
      </c>
      <c r="F25" s="2" t="s">
        <v>25</v>
      </c>
      <c r="G25" s="2" t="s">
        <v>3310</v>
      </c>
      <c r="H25" s="2" t="s">
        <v>3304</v>
      </c>
      <c r="I25" s="2" t="s">
        <v>3310</v>
      </c>
      <c r="J25" s="3">
        <v>2.66</v>
      </c>
      <c r="K25" s="5" t="s">
        <v>29</v>
      </c>
      <c r="L25" s="4">
        <v>40134</v>
      </c>
      <c r="M25" s="3"/>
    </row>
    <row r="26" spans="1:14">
      <c r="A26" s="2" t="s">
        <v>3314</v>
      </c>
      <c r="B26" s="2" t="s">
        <v>3315</v>
      </c>
      <c r="C26" s="2" t="s">
        <v>3307</v>
      </c>
      <c r="D26" s="2" t="s">
        <v>3316</v>
      </c>
      <c r="E26" s="2" t="s">
        <v>3317</v>
      </c>
      <c r="F26" s="2" t="s">
        <v>25</v>
      </c>
      <c r="G26" s="2" t="s">
        <v>3314</v>
      </c>
      <c r="H26" s="2" t="s">
        <v>3304</v>
      </c>
      <c r="I26" s="2" t="s">
        <v>3314</v>
      </c>
      <c r="J26" s="3">
        <v>4.7</v>
      </c>
      <c r="K26" s="5" t="s">
        <v>29</v>
      </c>
      <c r="L26" s="4">
        <v>42398</v>
      </c>
      <c r="M26" s="3"/>
    </row>
    <row r="27" spans="1:14">
      <c r="A27" s="2" t="s">
        <v>3318</v>
      </c>
      <c r="B27" s="2" t="s">
        <v>3319</v>
      </c>
      <c r="C27" s="2" t="s">
        <v>3307</v>
      </c>
      <c r="D27" s="2" t="s">
        <v>3320</v>
      </c>
      <c r="E27" s="2" t="s">
        <v>3321</v>
      </c>
      <c r="F27" s="2" t="s">
        <v>25</v>
      </c>
      <c r="G27" s="2" t="s">
        <v>3318</v>
      </c>
      <c r="H27" s="2" t="s">
        <v>3304</v>
      </c>
      <c r="I27" s="2" t="s">
        <v>3318</v>
      </c>
      <c r="J27" s="3">
        <v>5.7</v>
      </c>
      <c r="K27" s="5" t="s">
        <v>29</v>
      </c>
      <c r="L27" s="4">
        <v>42751</v>
      </c>
      <c r="M27" s="3"/>
    </row>
    <row r="28" spans="1:14">
      <c r="A28" s="2" t="s">
        <v>3322</v>
      </c>
      <c r="B28" s="2" t="s">
        <v>3323</v>
      </c>
      <c r="C28" s="2" t="s">
        <v>3307</v>
      </c>
      <c r="D28" s="2" t="s">
        <v>3324</v>
      </c>
      <c r="E28" s="2" t="s">
        <v>3325</v>
      </c>
      <c r="F28" s="2" t="s">
        <v>25</v>
      </c>
      <c r="G28" s="2" t="s">
        <v>3322</v>
      </c>
      <c r="H28" s="2" t="s">
        <v>3304</v>
      </c>
      <c r="I28" s="2" t="s">
        <v>3322</v>
      </c>
      <c r="J28" s="3">
        <v>4.54</v>
      </c>
      <c r="K28" s="5" t="s">
        <v>29</v>
      </c>
      <c r="L28" s="4">
        <v>41806</v>
      </c>
      <c r="M28" s="3"/>
    </row>
    <row r="29" spans="1:14">
      <c r="A29" s="2" t="s">
        <v>3326</v>
      </c>
      <c r="B29" s="2" t="s">
        <v>3327</v>
      </c>
      <c r="C29" s="2" t="s">
        <v>3307</v>
      </c>
      <c r="D29" s="2" t="s">
        <v>3328</v>
      </c>
      <c r="E29" s="2" t="s">
        <v>3329</v>
      </c>
      <c r="F29" s="2" t="s">
        <v>25</v>
      </c>
      <c r="G29" s="2" t="s">
        <v>3326</v>
      </c>
      <c r="H29" s="2" t="s">
        <v>3304</v>
      </c>
      <c r="I29" s="2" t="s">
        <v>3326</v>
      </c>
      <c r="J29" s="3">
        <v>7</v>
      </c>
      <c r="K29" s="5" t="s">
        <v>29</v>
      </c>
      <c r="L29" s="4">
        <v>42751</v>
      </c>
      <c r="M29" s="3"/>
    </row>
    <row r="30" spans="1:14">
      <c r="A30" s="1" t="s">
        <v>3330</v>
      </c>
      <c r="B30" s="1" t="s">
        <v>3331</v>
      </c>
      <c r="C30" s="1" t="s">
        <v>3332</v>
      </c>
      <c r="D30" s="1" t="s">
        <v>3330</v>
      </c>
      <c r="E30" s="1" t="s">
        <v>3333</v>
      </c>
      <c r="F30" s="1" t="s">
        <v>25</v>
      </c>
      <c r="G30" s="1" t="s">
        <v>3334</v>
      </c>
      <c r="H30" s="1" t="s">
        <v>3335</v>
      </c>
      <c r="I30" s="1" t="s">
        <v>3334</v>
      </c>
      <c r="J30" s="3">
        <v>6.1</v>
      </c>
      <c r="K30" s="1" t="s">
        <v>29</v>
      </c>
      <c r="L30" s="4">
        <v>42593</v>
      </c>
      <c r="N30" s="4"/>
    </row>
    <row r="31" spans="1:14">
      <c r="A31" s="1" t="s">
        <v>3336</v>
      </c>
      <c r="B31" s="1" t="s">
        <v>3331</v>
      </c>
      <c r="C31" s="1" t="s">
        <v>3307</v>
      </c>
      <c r="D31" s="1" t="s">
        <v>3336</v>
      </c>
      <c r="E31" s="1" t="s">
        <v>3333</v>
      </c>
      <c r="F31" s="1" t="s">
        <v>25</v>
      </c>
      <c r="G31" s="1" t="s">
        <v>3334</v>
      </c>
      <c r="H31" s="1" t="s">
        <v>3335</v>
      </c>
      <c r="I31" s="1" t="s">
        <v>3334</v>
      </c>
      <c r="J31" s="3">
        <v>6.23</v>
      </c>
      <c r="K31" s="1" t="s">
        <v>29</v>
      </c>
      <c r="L31" s="4">
        <v>42577</v>
      </c>
    </row>
    <row r="32" spans="1:14">
      <c r="A32" s="1" t="s">
        <v>3337</v>
      </c>
      <c r="B32" s="1" t="s">
        <v>3338</v>
      </c>
      <c r="C32" s="1" t="s">
        <v>3337</v>
      </c>
      <c r="F32" s="1" t="s">
        <v>3149</v>
      </c>
      <c r="G32" s="1" t="s">
        <v>3339</v>
      </c>
      <c r="H32" s="1" t="s">
        <v>3340</v>
      </c>
      <c r="I32" s="1" t="s">
        <v>3339</v>
      </c>
      <c r="J32" s="3">
        <v>7</v>
      </c>
      <c r="K32" s="1" t="s">
        <v>29</v>
      </c>
      <c r="L32" s="4">
        <v>42618</v>
      </c>
    </row>
    <row r="33" spans="1:13">
      <c r="A33" s="1" t="s">
        <v>3341</v>
      </c>
      <c r="B33" s="1">
        <v>70</v>
      </c>
      <c r="C33" s="1" t="s">
        <v>3337</v>
      </c>
      <c r="F33" s="1" t="s">
        <v>3149</v>
      </c>
      <c r="G33" s="1" t="s">
        <v>3342</v>
      </c>
      <c r="H33" s="1" t="s">
        <v>3340</v>
      </c>
      <c r="I33" s="1" t="s">
        <v>3339</v>
      </c>
      <c r="J33" s="3">
        <v>8</v>
      </c>
      <c r="K33" s="1" t="s">
        <v>29</v>
      </c>
      <c r="L33" s="4">
        <v>42823</v>
      </c>
    </row>
    <row r="34" spans="1:13">
      <c r="A34" s="1" t="s">
        <v>3343</v>
      </c>
      <c r="B34" s="1" t="s">
        <v>3344</v>
      </c>
      <c r="C34" s="1" t="s">
        <v>3296</v>
      </c>
      <c r="E34" s="1" t="s">
        <v>3345</v>
      </c>
      <c r="F34" s="1" t="s">
        <v>25</v>
      </c>
      <c r="G34" s="1" t="s">
        <v>3343</v>
      </c>
      <c r="H34" s="1" t="s">
        <v>3299</v>
      </c>
      <c r="I34" s="1" t="s">
        <v>3343</v>
      </c>
      <c r="J34" s="3">
        <v>24</v>
      </c>
      <c r="K34" s="1" t="s">
        <v>29</v>
      </c>
      <c r="L34" s="4">
        <v>42593</v>
      </c>
    </row>
    <row r="35" spans="1:13">
      <c r="A35" s="2" t="s">
        <v>3346</v>
      </c>
      <c r="B35" s="2" t="s">
        <v>3347</v>
      </c>
      <c r="C35" s="2" t="s">
        <v>3307</v>
      </c>
      <c r="D35" s="2" t="s">
        <v>3348</v>
      </c>
      <c r="E35" s="2" t="s">
        <v>3349</v>
      </c>
      <c r="F35" s="1" t="s">
        <v>620</v>
      </c>
      <c r="G35" s="2" t="s">
        <v>3350</v>
      </c>
      <c r="H35" s="1" t="s">
        <v>3351</v>
      </c>
      <c r="I35" s="2" t="s">
        <v>3346</v>
      </c>
      <c r="J35" s="3">
        <v>13.5</v>
      </c>
      <c r="K35" s="1" t="s">
        <v>29</v>
      </c>
      <c r="L35" s="4">
        <v>42824</v>
      </c>
      <c r="M35" s="3"/>
    </row>
    <row r="36" spans="1:13">
      <c r="A36" s="2" t="s">
        <v>3352</v>
      </c>
      <c r="B36" s="2" t="s">
        <v>3353</v>
      </c>
      <c r="C36" s="2" t="s">
        <v>3352</v>
      </c>
      <c r="D36" s="2"/>
      <c r="E36" s="2" t="s">
        <v>3354</v>
      </c>
      <c r="F36" s="2" t="s">
        <v>620</v>
      </c>
      <c r="G36" s="2" t="s">
        <v>3355</v>
      </c>
      <c r="H36" s="2" t="s">
        <v>3356</v>
      </c>
      <c r="I36" s="2" t="s">
        <v>3352</v>
      </c>
      <c r="J36" s="3">
        <v>3</v>
      </c>
      <c r="K36" s="5" t="s">
        <v>29</v>
      </c>
      <c r="L36" s="4">
        <v>41882</v>
      </c>
      <c r="M36" s="3"/>
    </row>
    <row r="37" spans="1:13">
      <c r="A37" s="2" t="s">
        <v>3357</v>
      </c>
      <c r="B37" s="2" t="s">
        <v>3358</v>
      </c>
      <c r="C37" s="2" t="s">
        <v>1859</v>
      </c>
      <c r="D37" s="2" t="s">
        <v>3359</v>
      </c>
      <c r="E37" s="2" t="s">
        <v>3360</v>
      </c>
      <c r="F37" s="2" t="s">
        <v>25</v>
      </c>
      <c r="G37" s="2" t="s">
        <v>3361</v>
      </c>
      <c r="H37" s="2" t="s">
        <v>3304</v>
      </c>
      <c r="I37" s="2" t="s">
        <v>3361</v>
      </c>
      <c r="J37" s="3">
        <v>1.44</v>
      </c>
      <c r="K37" s="5" t="s">
        <v>29</v>
      </c>
      <c r="L37" s="4">
        <v>41929</v>
      </c>
      <c r="M37" s="3"/>
    </row>
    <row r="38" spans="1:13">
      <c r="A38" s="2" t="s">
        <v>3362</v>
      </c>
      <c r="B38" s="2" t="s">
        <v>3363</v>
      </c>
      <c r="C38" s="2" t="s">
        <v>1859</v>
      </c>
      <c r="D38" s="2" t="s">
        <v>3359</v>
      </c>
      <c r="E38" s="2" t="s">
        <v>3364</v>
      </c>
      <c r="F38" s="2" t="s">
        <v>25</v>
      </c>
      <c r="G38" s="2" t="s">
        <v>3365</v>
      </c>
      <c r="H38" s="2" t="s">
        <v>3304</v>
      </c>
      <c r="I38" s="2" t="s">
        <v>3365</v>
      </c>
      <c r="J38" s="3">
        <v>1.6</v>
      </c>
      <c r="K38" s="5" t="s">
        <v>29</v>
      </c>
      <c r="L38" s="4">
        <v>42751</v>
      </c>
      <c r="M38" s="3"/>
    </row>
    <row r="39" spans="1:13">
      <c r="A39" s="2" t="s">
        <v>1858</v>
      </c>
      <c r="B39" s="2" t="s">
        <v>1858</v>
      </c>
      <c r="C39" s="2" t="s">
        <v>1859</v>
      </c>
      <c r="D39" s="2" t="s">
        <v>1858</v>
      </c>
      <c r="E39" s="2"/>
      <c r="F39" s="2"/>
      <c r="G39" s="2"/>
      <c r="M39" s="3"/>
    </row>
    <row r="40" spans="1:13">
      <c r="A40" s="2" t="s">
        <v>3366</v>
      </c>
      <c r="B40" s="2" t="s">
        <v>3367</v>
      </c>
      <c r="C40" s="2" t="s">
        <v>3307</v>
      </c>
      <c r="D40" s="2" t="s">
        <v>3368</v>
      </c>
      <c r="E40" s="2" t="s">
        <v>3369</v>
      </c>
      <c r="F40" s="1" t="s">
        <v>620</v>
      </c>
      <c r="G40" s="2" t="s">
        <v>3370</v>
      </c>
      <c r="H40" s="1" t="s">
        <v>3335</v>
      </c>
      <c r="I40" s="2" t="s">
        <v>3366</v>
      </c>
      <c r="J40" s="3">
        <v>12.41</v>
      </c>
      <c r="K40" s="1" t="s">
        <v>29</v>
      </c>
      <c r="L40" s="4">
        <v>42072</v>
      </c>
      <c r="M40" s="3"/>
    </row>
    <row r="41" spans="1:13">
      <c r="A41" s="2" t="s">
        <v>3371</v>
      </c>
      <c r="B41" s="2" t="s">
        <v>3372</v>
      </c>
      <c r="C41" s="2" t="s">
        <v>3307</v>
      </c>
      <c r="D41" s="2" t="s">
        <v>3373</v>
      </c>
      <c r="E41" s="2"/>
      <c r="F41" s="1" t="s">
        <v>25</v>
      </c>
      <c r="G41" s="2" t="s">
        <v>3371</v>
      </c>
      <c r="H41" s="1" t="s">
        <v>3335</v>
      </c>
      <c r="I41" s="2" t="s">
        <v>3371</v>
      </c>
      <c r="J41" s="3">
        <v>9.6999999999999993</v>
      </c>
      <c r="K41" s="1" t="s">
        <v>29</v>
      </c>
      <c r="L41" s="4">
        <v>41897</v>
      </c>
      <c r="M41" s="3"/>
    </row>
    <row r="42" spans="1:13">
      <c r="A42" s="2" t="s">
        <v>3374</v>
      </c>
      <c r="B42" s="2" t="s">
        <v>3375</v>
      </c>
      <c r="C42" s="2" t="s">
        <v>3376</v>
      </c>
      <c r="D42" s="2"/>
      <c r="E42" s="2" t="s">
        <v>3377</v>
      </c>
      <c r="F42" s="2" t="s">
        <v>25</v>
      </c>
      <c r="G42" s="2" t="s">
        <v>3378</v>
      </c>
      <c r="H42" s="2" t="s">
        <v>3379</v>
      </c>
      <c r="I42" s="2" t="s">
        <v>3378</v>
      </c>
      <c r="J42" s="3">
        <v>0.96</v>
      </c>
      <c r="K42" s="5" t="s">
        <v>29</v>
      </c>
      <c r="L42" s="4">
        <v>40498</v>
      </c>
      <c r="M42" s="3"/>
    </row>
    <row r="43" spans="1:13">
      <c r="A43" s="2" t="s">
        <v>3380</v>
      </c>
      <c r="B43" s="2" t="s">
        <v>3381</v>
      </c>
      <c r="C43" s="2" t="s">
        <v>3376</v>
      </c>
      <c r="D43" s="2"/>
      <c r="E43" s="2" t="s">
        <v>3382</v>
      </c>
      <c r="F43" s="2" t="s">
        <v>25</v>
      </c>
      <c r="G43" s="2" t="s">
        <v>3380</v>
      </c>
      <c r="H43" s="2" t="s">
        <v>3383</v>
      </c>
      <c r="I43" s="2" t="s">
        <v>3384</v>
      </c>
      <c r="J43" s="3">
        <v>0.90300000000000002</v>
      </c>
      <c r="K43" s="5" t="s">
        <v>29</v>
      </c>
      <c r="L43" s="4">
        <v>41889</v>
      </c>
      <c r="M43" s="3"/>
    </row>
    <row r="44" spans="1:13">
      <c r="A44" s="2" t="s">
        <v>3385</v>
      </c>
      <c r="B44" s="2" t="s">
        <v>3386</v>
      </c>
      <c r="C44" s="2" t="s">
        <v>3376</v>
      </c>
      <c r="D44" s="2"/>
      <c r="E44" s="2" t="s">
        <v>3387</v>
      </c>
      <c r="F44" s="2" t="s">
        <v>25</v>
      </c>
      <c r="G44" s="2" t="s">
        <v>3388</v>
      </c>
      <c r="H44" s="2" t="s">
        <v>3379</v>
      </c>
      <c r="I44" s="2" t="s">
        <v>3388</v>
      </c>
      <c r="J44" s="3">
        <v>0.68</v>
      </c>
      <c r="K44" s="5" t="s">
        <v>29</v>
      </c>
      <c r="L44" s="4">
        <v>40457</v>
      </c>
      <c r="M44" s="3"/>
    </row>
    <row r="45" spans="1:13">
      <c r="A45" s="2" t="s">
        <v>3389</v>
      </c>
      <c r="B45" s="2" t="s">
        <v>3389</v>
      </c>
      <c r="C45" s="2" t="s">
        <v>3389</v>
      </c>
      <c r="D45" s="2" t="s">
        <v>3389</v>
      </c>
      <c r="E45" s="2" t="s">
        <v>3390</v>
      </c>
      <c r="F45" s="1" t="s">
        <v>3391</v>
      </c>
      <c r="G45" s="2" t="s">
        <v>3389</v>
      </c>
      <c r="H45" s="1" t="s">
        <v>3392</v>
      </c>
      <c r="I45" s="2" t="s">
        <v>3389</v>
      </c>
      <c r="J45" s="3">
        <v>0.65500000000000003</v>
      </c>
      <c r="K45" s="1" t="s">
        <v>29</v>
      </c>
      <c r="L45" s="4">
        <v>41512</v>
      </c>
      <c r="M45" s="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zoomScale="90" zoomScaleNormal="90" workbookViewId="0">
      <pane xSplit="1" ySplit="1" topLeftCell="B44" activePane="bottomRight" state="frozen"/>
      <selection pane="topRight" activeCell="B1" sqref="B1"/>
      <selection pane="bottomLeft" activeCell="A44" sqref="A44"/>
      <selection pane="bottomRight" activeCell="A86" sqref="A86"/>
    </sheetView>
  </sheetViews>
  <sheetFormatPr defaultColWidth="11.5703125" defaultRowHeight="11.25"/>
  <cols>
    <col min="1" max="2" width="11.5703125" style="1"/>
    <col min="3" max="3" width="33.5703125" style="1" customWidth="1"/>
    <col min="4" max="5" width="11.5703125" style="1"/>
    <col min="6" max="6" width="71.140625" style="1" customWidth="1"/>
    <col min="7" max="7" width="9.7109375" style="1" customWidth="1"/>
    <col min="8" max="10" width="11.5703125" style="1"/>
    <col min="11" max="11" width="11.5703125" style="20"/>
    <col min="12" max="12" width="11.5703125" style="1"/>
    <col min="13" max="13" width="11.5703125" style="4"/>
    <col min="14" max="16384" width="11.5703125" style="1"/>
  </cols>
  <sheetData>
    <row r="1" spans="1:13">
      <c r="A1" s="2" t="s">
        <v>1</v>
      </c>
      <c r="B1" s="1" t="s">
        <v>2</v>
      </c>
      <c r="C1" s="2" t="s">
        <v>5</v>
      </c>
      <c r="D1" s="2" t="s">
        <v>6</v>
      </c>
      <c r="E1" s="2" t="s">
        <v>1887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0" t="s">
        <v>14</v>
      </c>
      <c r="L1" s="2" t="s">
        <v>15</v>
      </c>
      <c r="M1" s="4" t="s">
        <v>16</v>
      </c>
    </row>
    <row r="2" spans="1:13">
      <c r="A2" s="1" t="s">
        <v>3393</v>
      </c>
      <c r="B2" s="1" t="s">
        <v>3394</v>
      </c>
      <c r="C2" s="1" t="s">
        <v>3393</v>
      </c>
      <c r="F2" s="1" t="s">
        <v>3395</v>
      </c>
      <c r="G2" s="1" t="s">
        <v>3396</v>
      </c>
      <c r="K2" s="20">
        <v>20</v>
      </c>
      <c r="L2" s="1" t="s">
        <v>29</v>
      </c>
      <c r="M2" s="4">
        <v>42158</v>
      </c>
    </row>
    <row r="3" spans="1:13">
      <c r="A3" s="2" t="s">
        <v>3397</v>
      </c>
      <c r="B3" s="1" t="s">
        <v>3398</v>
      </c>
      <c r="C3" s="2" t="s">
        <v>3398</v>
      </c>
      <c r="D3" s="1" t="s">
        <v>3398</v>
      </c>
      <c r="F3" s="2" t="s">
        <v>3399</v>
      </c>
      <c r="G3" s="1" t="s">
        <v>25</v>
      </c>
      <c r="H3" s="2" t="s">
        <v>3400</v>
      </c>
      <c r="I3" s="1" t="s">
        <v>3401</v>
      </c>
      <c r="J3" s="2" t="s">
        <v>3397</v>
      </c>
      <c r="K3" s="20">
        <v>26.1</v>
      </c>
      <c r="L3" s="13" t="s">
        <v>29</v>
      </c>
      <c r="M3" s="4">
        <v>40488</v>
      </c>
    </row>
    <row r="4" spans="1:13">
      <c r="A4" s="2" t="s">
        <v>3402</v>
      </c>
      <c r="B4" s="1" t="s">
        <v>3398</v>
      </c>
      <c r="C4" s="2" t="s">
        <v>3398</v>
      </c>
      <c r="D4" s="1" t="s">
        <v>3398</v>
      </c>
      <c r="F4" s="2" t="s">
        <v>3403</v>
      </c>
      <c r="G4" s="1" t="s">
        <v>2196</v>
      </c>
      <c r="H4" s="2" t="s">
        <v>3404</v>
      </c>
      <c r="I4" s="1" t="s">
        <v>3401</v>
      </c>
      <c r="J4" s="1" t="s">
        <v>3402</v>
      </c>
      <c r="K4" s="20">
        <v>13.85</v>
      </c>
      <c r="L4" s="13" t="s">
        <v>29</v>
      </c>
      <c r="M4" s="4">
        <v>40488</v>
      </c>
    </row>
    <row r="5" spans="1:13">
      <c r="A5" s="2" t="s">
        <v>3405</v>
      </c>
      <c r="B5" s="1" t="s">
        <v>3398</v>
      </c>
      <c r="C5" s="2" t="s">
        <v>3398</v>
      </c>
      <c r="D5" s="1" t="s">
        <v>3398</v>
      </c>
      <c r="F5" s="2" t="s">
        <v>3406</v>
      </c>
      <c r="G5" s="1" t="s">
        <v>2196</v>
      </c>
      <c r="H5" s="2" t="s">
        <v>3407</v>
      </c>
      <c r="I5" s="1" t="s">
        <v>3401</v>
      </c>
      <c r="J5" s="1" t="s">
        <v>3405</v>
      </c>
      <c r="K5" s="20">
        <v>15.9</v>
      </c>
      <c r="L5" s="13" t="s">
        <v>29</v>
      </c>
      <c r="M5" s="4">
        <v>40488</v>
      </c>
    </row>
    <row r="6" spans="1:13">
      <c r="A6" s="2" t="s">
        <v>3408</v>
      </c>
      <c r="B6" s="1" t="s">
        <v>3398</v>
      </c>
      <c r="C6" s="2" t="s">
        <v>3398</v>
      </c>
      <c r="D6" s="1" t="s">
        <v>3398</v>
      </c>
      <c r="F6" s="2" t="s">
        <v>3409</v>
      </c>
      <c r="G6" s="1" t="s">
        <v>2196</v>
      </c>
      <c r="H6" s="2" t="s">
        <v>3408</v>
      </c>
      <c r="I6" s="1" t="s">
        <v>3401</v>
      </c>
      <c r="J6" s="1" t="s">
        <v>3408</v>
      </c>
      <c r="K6" s="20">
        <v>12.46</v>
      </c>
      <c r="L6" s="13" t="s">
        <v>29</v>
      </c>
      <c r="M6" s="4">
        <v>40457</v>
      </c>
    </row>
    <row r="7" spans="1:13">
      <c r="A7" s="2" t="s">
        <v>3410</v>
      </c>
      <c r="B7" s="1" t="s">
        <v>3398</v>
      </c>
      <c r="C7" s="2" t="s">
        <v>3398</v>
      </c>
      <c r="D7" s="1" t="s">
        <v>3398</v>
      </c>
      <c r="F7" s="2" t="s">
        <v>3411</v>
      </c>
      <c r="G7" s="1" t="s">
        <v>25</v>
      </c>
      <c r="H7" s="2" t="s">
        <v>3412</v>
      </c>
      <c r="I7" s="1" t="s">
        <v>3401</v>
      </c>
      <c r="J7" s="1" t="s">
        <v>3410</v>
      </c>
      <c r="K7" s="20">
        <v>15.76</v>
      </c>
      <c r="L7" s="13" t="s">
        <v>29</v>
      </c>
      <c r="M7" s="4">
        <v>41532</v>
      </c>
    </row>
    <row r="8" spans="1:13">
      <c r="A8" s="1" t="s">
        <v>3413</v>
      </c>
      <c r="B8" s="1" t="s">
        <v>3414</v>
      </c>
      <c r="C8" s="1" t="s">
        <v>3415</v>
      </c>
      <c r="D8" s="1" t="s">
        <v>3416</v>
      </c>
      <c r="F8" s="1" t="s">
        <v>3417</v>
      </c>
      <c r="G8" s="1" t="s">
        <v>25</v>
      </c>
      <c r="H8" s="1" t="s">
        <v>3413</v>
      </c>
      <c r="I8" s="1" t="s">
        <v>3418</v>
      </c>
      <c r="J8" s="1" t="s">
        <v>3413</v>
      </c>
      <c r="K8" s="20">
        <v>57</v>
      </c>
      <c r="L8" s="1" t="s">
        <v>29</v>
      </c>
      <c r="M8" s="4">
        <v>42769</v>
      </c>
    </row>
    <row r="9" spans="1:13">
      <c r="A9" s="1" t="s">
        <v>3419</v>
      </c>
      <c r="B9" s="1" t="s">
        <v>3420</v>
      </c>
      <c r="C9" s="1" t="s">
        <v>3419</v>
      </c>
      <c r="D9" s="1" t="s">
        <v>3419</v>
      </c>
      <c r="F9" s="1" t="s">
        <v>3421</v>
      </c>
      <c r="G9" s="1" t="s">
        <v>25</v>
      </c>
      <c r="H9" s="1" t="s">
        <v>3419</v>
      </c>
      <c r="I9" s="1" t="s">
        <v>3418</v>
      </c>
      <c r="J9" s="1" t="s">
        <v>3419</v>
      </c>
      <c r="K9" s="20">
        <v>25</v>
      </c>
      <c r="L9" s="1" t="s">
        <v>29</v>
      </c>
      <c r="M9" s="4">
        <v>42769</v>
      </c>
    </row>
    <row r="10" spans="1:13">
      <c r="A10" s="2" t="s">
        <v>3422</v>
      </c>
      <c r="B10" s="1" t="s">
        <v>2010</v>
      </c>
      <c r="C10" s="2" t="s">
        <v>3423</v>
      </c>
      <c r="D10" s="2" t="s">
        <v>3424</v>
      </c>
      <c r="F10" s="2" t="s">
        <v>3425</v>
      </c>
      <c r="G10" s="1" t="s">
        <v>25</v>
      </c>
      <c r="H10" s="2" t="s">
        <v>3422</v>
      </c>
      <c r="I10" s="1" t="s">
        <v>3418</v>
      </c>
      <c r="J10" s="2" t="s">
        <v>3422</v>
      </c>
      <c r="K10" s="3">
        <v>10.1</v>
      </c>
      <c r="L10" s="13" t="s">
        <v>29</v>
      </c>
      <c r="M10" s="4">
        <v>42998</v>
      </c>
    </row>
    <row r="11" spans="1:13">
      <c r="A11" s="1" t="s">
        <v>3426</v>
      </c>
      <c r="B11" s="1" t="s">
        <v>3426</v>
      </c>
      <c r="C11" s="1" t="s">
        <v>3427</v>
      </c>
      <c r="F11" s="1" t="s">
        <v>3428</v>
      </c>
      <c r="G11" s="1" t="s">
        <v>1424</v>
      </c>
      <c r="H11" s="1" t="s">
        <v>3426</v>
      </c>
      <c r="I11" s="1" t="s">
        <v>1424</v>
      </c>
      <c r="J11" s="1" t="s">
        <v>3426</v>
      </c>
    </row>
    <row r="12" spans="1:13">
      <c r="A12" s="2" t="s">
        <v>3429</v>
      </c>
      <c r="B12" s="1" t="s">
        <v>3430</v>
      </c>
      <c r="C12" s="2" t="s">
        <v>3429</v>
      </c>
      <c r="D12" s="1" t="s">
        <v>3429</v>
      </c>
      <c r="F12" s="2" t="s">
        <v>3431</v>
      </c>
      <c r="G12" s="1" t="s">
        <v>25</v>
      </c>
      <c r="H12" s="2" t="s">
        <v>3432</v>
      </c>
      <c r="I12" s="1" t="s">
        <v>3433</v>
      </c>
      <c r="J12" s="1" t="s">
        <v>3432</v>
      </c>
      <c r="K12" s="20">
        <v>44.1</v>
      </c>
      <c r="L12" s="13" t="s">
        <v>29</v>
      </c>
      <c r="M12" s="4">
        <v>41329</v>
      </c>
    </row>
    <row r="13" spans="1:13">
      <c r="A13" s="1" t="s">
        <v>3434</v>
      </c>
      <c r="B13" s="1" t="s">
        <v>3435</v>
      </c>
      <c r="C13" s="2" t="s">
        <v>3436</v>
      </c>
      <c r="D13" s="2" t="s">
        <v>3437</v>
      </c>
      <c r="F13" s="2" t="s">
        <v>3438</v>
      </c>
      <c r="G13" s="1" t="s">
        <v>25</v>
      </c>
      <c r="H13" s="1" t="s">
        <v>3434</v>
      </c>
      <c r="I13" s="1" t="s">
        <v>3439</v>
      </c>
      <c r="J13" s="1" t="s">
        <v>3434</v>
      </c>
      <c r="K13" s="20">
        <v>43.2</v>
      </c>
      <c r="L13" s="2" t="s">
        <v>29</v>
      </c>
      <c r="M13" s="4">
        <v>42397</v>
      </c>
    </row>
    <row r="14" spans="1:13">
      <c r="A14" s="1" t="s">
        <v>3440</v>
      </c>
      <c r="B14" s="1" t="s">
        <v>3435</v>
      </c>
      <c r="C14" s="2" t="s">
        <v>3436</v>
      </c>
      <c r="D14" s="2" t="s">
        <v>3437</v>
      </c>
      <c r="F14" s="2" t="s">
        <v>3441</v>
      </c>
      <c r="G14" s="1" t="s">
        <v>25</v>
      </c>
      <c r="H14" s="1" t="s">
        <v>3440</v>
      </c>
      <c r="I14" s="1" t="s">
        <v>3439</v>
      </c>
      <c r="J14" s="1" t="s">
        <v>3440</v>
      </c>
      <c r="K14" s="20">
        <v>58.01</v>
      </c>
      <c r="L14" s="2" t="s">
        <v>29</v>
      </c>
      <c r="M14" s="4">
        <v>42397</v>
      </c>
    </row>
    <row r="15" spans="1:13">
      <c r="A15" s="2" t="s">
        <v>3442</v>
      </c>
      <c r="B15" s="1" t="s">
        <v>3443</v>
      </c>
      <c r="C15" s="2" t="s">
        <v>3442</v>
      </c>
      <c r="F15" s="2" t="s">
        <v>3444</v>
      </c>
      <c r="H15" s="2"/>
      <c r="L15" s="13"/>
    </row>
    <row r="16" spans="1:13">
      <c r="A16" s="2" t="s">
        <v>3445</v>
      </c>
      <c r="B16" s="11" t="s">
        <v>3446</v>
      </c>
      <c r="C16" s="2" t="s">
        <v>3447</v>
      </c>
      <c r="D16" s="2" t="s">
        <v>3447</v>
      </c>
      <c r="E16" s="2"/>
      <c r="F16" s="2" t="s">
        <v>3448</v>
      </c>
      <c r="G16" s="1" t="s">
        <v>481</v>
      </c>
      <c r="H16" s="2"/>
      <c r="L16" s="13"/>
    </row>
    <row r="17" spans="1:13">
      <c r="A17" s="2" t="s">
        <v>3447</v>
      </c>
      <c r="B17" s="11" t="s">
        <v>3446</v>
      </c>
      <c r="C17" s="2" t="s">
        <v>3447</v>
      </c>
      <c r="D17" s="2" t="s">
        <v>3447</v>
      </c>
      <c r="E17" s="2"/>
      <c r="F17" s="2" t="s">
        <v>3448</v>
      </c>
      <c r="G17" s="1" t="s">
        <v>481</v>
      </c>
      <c r="H17" s="2"/>
      <c r="L17" s="13"/>
    </row>
    <row r="18" spans="1:13">
      <c r="A18" s="2" t="s">
        <v>3449</v>
      </c>
      <c r="B18" s="1" t="s">
        <v>3450</v>
      </c>
      <c r="C18" s="2" t="s">
        <v>3449</v>
      </c>
      <c r="D18" s="1" t="s">
        <v>3449</v>
      </c>
      <c r="F18" s="2" t="s">
        <v>3451</v>
      </c>
      <c r="G18" s="1" t="s">
        <v>25</v>
      </c>
      <c r="H18" s="2" t="s">
        <v>3452</v>
      </c>
      <c r="I18" s="1" t="s">
        <v>2288</v>
      </c>
      <c r="J18" s="1" t="s">
        <v>3453</v>
      </c>
      <c r="K18" s="20">
        <v>97.9</v>
      </c>
      <c r="L18" s="13" t="s">
        <v>29</v>
      </c>
      <c r="M18" s="4">
        <v>40137</v>
      </c>
    </row>
    <row r="19" spans="1:13">
      <c r="A19" s="1" t="s">
        <v>3454</v>
      </c>
      <c r="B19" s="1" t="s">
        <v>3454</v>
      </c>
      <c r="C19" s="1" t="s">
        <v>3454</v>
      </c>
      <c r="D19" s="1" t="s">
        <v>3454</v>
      </c>
      <c r="F19" s="1" t="s">
        <v>3455</v>
      </c>
      <c r="G19" s="1" t="s">
        <v>1424</v>
      </c>
      <c r="H19" s="1" t="s">
        <v>3454</v>
      </c>
      <c r="K19" s="20" t="s">
        <v>3456</v>
      </c>
      <c r="L19" s="1" t="s">
        <v>29</v>
      </c>
      <c r="M19" s="4">
        <v>42669</v>
      </c>
    </row>
    <row r="20" spans="1:13">
      <c r="A20" s="2" t="s">
        <v>3457</v>
      </c>
      <c r="B20" s="1" t="s">
        <v>3458</v>
      </c>
      <c r="C20" s="2" t="s">
        <v>3459</v>
      </c>
      <c r="D20" s="2" t="s">
        <v>3459</v>
      </c>
      <c r="F20" s="2" t="s">
        <v>3460</v>
      </c>
      <c r="G20" s="1" t="s">
        <v>481</v>
      </c>
      <c r="H20" s="2" t="s">
        <v>3459</v>
      </c>
      <c r="I20" s="1" t="s">
        <v>3461</v>
      </c>
      <c r="J20" s="2" t="s">
        <v>3459</v>
      </c>
      <c r="K20" s="20">
        <v>59.5</v>
      </c>
      <c r="L20" s="13" t="s">
        <v>29</v>
      </c>
      <c r="M20" s="4">
        <v>41123</v>
      </c>
    </row>
    <row r="21" spans="1:13">
      <c r="A21" s="1" t="s">
        <v>3462</v>
      </c>
      <c r="B21" s="1" t="s">
        <v>3462</v>
      </c>
      <c r="C21" s="1" t="s">
        <v>3462</v>
      </c>
      <c r="F21" s="1" t="s">
        <v>3463</v>
      </c>
      <c r="G21" s="1" t="s">
        <v>1424</v>
      </c>
      <c r="H21" s="1" t="s">
        <v>3462</v>
      </c>
    </row>
    <row r="22" spans="1:13">
      <c r="A22" s="2" t="s">
        <v>3464</v>
      </c>
      <c r="B22" s="1" t="s">
        <v>3465</v>
      </c>
      <c r="C22" s="2" t="s">
        <v>3464</v>
      </c>
      <c r="F22" s="2" t="s">
        <v>3466</v>
      </c>
      <c r="L22" s="13"/>
    </row>
    <row r="23" spans="1:13">
      <c r="A23" s="2" t="s">
        <v>3467</v>
      </c>
      <c r="B23" s="2" t="s">
        <v>3465</v>
      </c>
      <c r="C23" s="2" t="s">
        <v>3467</v>
      </c>
      <c r="F23" s="2" t="s">
        <v>3468</v>
      </c>
      <c r="H23" s="2"/>
      <c r="L23" s="13"/>
    </row>
    <row r="24" spans="1:13">
      <c r="A24" s="2" t="s">
        <v>3469</v>
      </c>
      <c r="B24" s="1" t="s">
        <v>3465</v>
      </c>
      <c r="C24" s="2" t="s">
        <v>3469</v>
      </c>
      <c r="F24" s="2"/>
      <c r="L24" s="2"/>
    </row>
    <row r="25" spans="1:13">
      <c r="A25" s="2" t="s">
        <v>3470</v>
      </c>
      <c r="B25" s="2" t="s">
        <v>3465</v>
      </c>
      <c r="C25" s="2" t="s">
        <v>3470</v>
      </c>
      <c r="F25" s="2" t="s">
        <v>3471</v>
      </c>
      <c r="H25" s="2"/>
      <c r="L25" s="13"/>
    </row>
    <row r="26" spans="1:13">
      <c r="A26" s="2" t="s">
        <v>3472</v>
      </c>
      <c r="B26" s="1" t="s">
        <v>3465</v>
      </c>
      <c r="C26" s="2" t="s">
        <v>3472</v>
      </c>
      <c r="F26" s="2" t="s">
        <v>3473</v>
      </c>
      <c r="H26" s="2"/>
      <c r="L26" s="13"/>
    </row>
    <row r="27" spans="1:13">
      <c r="A27" s="2" t="s">
        <v>3474</v>
      </c>
      <c r="B27" s="1" t="s">
        <v>3465</v>
      </c>
      <c r="C27" s="2" t="s">
        <v>3474</v>
      </c>
      <c r="F27" s="2"/>
      <c r="L27" s="2"/>
    </row>
    <row r="28" spans="1:13">
      <c r="A28" s="2" t="s">
        <v>3475</v>
      </c>
      <c r="B28" s="2" t="s">
        <v>3465</v>
      </c>
      <c r="C28" s="2" t="s">
        <v>3475</v>
      </c>
      <c r="F28" s="2" t="s">
        <v>3476</v>
      </c>
      <c r="H28" s="2"/>
      <c r="L28" s="13"/>
    </row>
    <row r="29" spans="1:13">
      <c r="A29" s="2" t="s">
        <v>3477</v>
      </c>
      <c r="B29" s="1" t="s">
        <v>3465</v>
      </c>
      <c r="C29" s="2" t="s">
        <v>3477</v>
      </c>
      <c r="F29" s="2"/>
      <c r="L29" s="2"/>
    </row>
    <row r="30" spans="1:13">
      <c r="A30" s="2" t="s">
        <v>3478</v>
      </c>
      <c r="B30" s="1" t="s">
        <v>3465</v>
      </c>
      <c r="C30" s="2" t="s">
        <v>3478</v>
      </c>
      <c r="F30" s="2" t="s">
        <v>3479</v>
      </c>
      <c r="L30" s="2"/>
    </row>
    <row r="31" spans="1:13">
      <c r="A31" s="2" t="s">
        <v>3480</v>
      </c>
      <c r="B31" s="1" t="s">
        <v>3465</v>
      </c>
      <c r="C31" s="2" t="s">
        <v>3480</v>
      </c>
      <c r="F31" s="2" t="s">
        <v>3481</v>
      </c>
      <c r="H31" s="2"/>
      <c r="L31" s="13"/>
    </row>
    <row r="32" spans="1:13">
      <c r="A32" s="2" t="s">
        <v>3482</v>
      </c>
      <c r="B32" s="1" t="s">
        <v>3483</v>
      </c>
      <c r="C32" s="2" t="s">
        <v>3482</v>
      </c>
      <c r="F32" s="2" t="s">
        <v>3484</v>
      </c>
      <c r="H32" s="2"/>
      <c r="L32" s="13"/>
    </row>
    <row r="33" spans="1:13">
      <c r="A33" s="1" t="s">
        <v>3485</v>
      </c>
      <c r="B33" s="1" t="s">
        <v>3483</v>
      </c>
      <c r="C33" s="1" t="s">
        <v>3485</v>
      </c>
      <c r="D33" s="1" t="s">
        <v>3485</v>
      </c>
      <c r="F33" s="1" t="s">
        <v>3486</v>
      </c>
      <c r="G33" s="1" t="s">
        <v>1424</v>
      </c>
    </row>
    <row r="34" spans="1:13">
      <c r="A34" s="2" t="s">
        <v>3487</v>
      </c>
      <c r="B34" s="1" t="s">
        <v>3488</v>
      </c>
      <c r="C34" s="2" t="s">
        <v>3487</v>
      </c>
      <c r="D34" s="1" t="s">
        <v>3488</v>
      </c>
      <c r="F34" s="2" t="s">
        <v>3489</v>
      </c>
      <c r="G34" s="3"/>
      <c r="H34" s="13"/>
      <c r="I34" s="2"/>
      <c r="J34" s="2"/>
    </row>
    <row r="35" spans="1:13">
      <c r="A35" s="2" t="s">
        <v>3490</v>
      </c>
      <c r="B35" s="2" t="s">
        <v>3488</v>
      </c>
      <c r="C35" s="2" t="s">
        <v>3490</v>
      </c>
      <c r="D35" s="2" t="s">
        <v>3488</v>
      </c>
      <c r="E35" s="2"/>
      <c r="F35" s="2" t="s">
        <v>3460</v>
      </c>
      <c r="G35" s="2" t="s">
        <v>451</v>
      </c>
      <c r="H35" s="2" t="s">
        <v>3490</v>
      </c>
      <c r="I35" s="2" t="s">
        <v>3491</v>
      </c>
      <c r="J35" s="2" t="s">
        <v>3490</v>
      </c>
      <c r="K35" s="20">
        <v>17</v>
      </c>
      <c r="L35" s="5" t="s">
        <v>1823</v>
      </c>
      <c r="M35" s="4">
        <v>40092</v>
      </c>
    </row>
    <row r="36" spans="1:13">
      <c r="A36" s="2" t="s">
        <v>3492</v>
      </c>
      <c r="B36" s="2" t="s">
        <v>3493</v>
      </c>
      <c r="C36" s="2" t="s">
        <v>3493</v>
      </c>
      <c r="D36" s="2" t="s">
        <v>3493</v>
      </c>
      <c r="E36" s="2"/>
      <c r="F36" s="2" t="s">
        <v>3494</v>
      </c>
      <c r="G36" s="1" t="s">
        <v>451</v>
      </c>
      <c r="H36" s="2" t="s">
        <v>3493</v>
      </c>
      <c r="I36" s="1" t="s">
        <v>3491</v>
      </c>
      <c r="J36" s="1" t="s">
        <v>3493</v>
      </c>
      <c r="K36" s="20">
        <v>20.5</v>
      </c>
      <c r="L36" s="13" t="s">
        <v>1823</v>
      </c>
      <c r="M36" s="4">
        <v>40246</v>
      </c>
    </row>
    <row r="37" spans="1:13">
      <c r="A37" s="2" t="s">
        <v>3495</v>
      </c>
      <c r="B37" s="1" t="s">
        <v>3496</v>
      </c>
      <c r="C37" s="2" t="s">
        <v>3497</v>
      </c>
      <c r="F37" s="2" t="s">
        <v>3498</v>
      </c>
      <c r="H37" s="2"/>
      <c r="L37" s="13"/>
    </row>
    <row r="38" spans="1:13">
      <c r="A38" s="2" t="s">
        <v>3497</v>
      </c>
      <c r="B38" s="1" t="s">
        <v>3465</v>
      </c>
      <c r="C38" s="2" t="s">
        <v>3497</v>
      </c>
      <c r="F38" s="2" t="s">
        <v>3499</v>
      </c>
      <c r="H38" s="2"/>
      <c r="L38" s="13"/>
    </row>
    <row r="39" spans="1:13">
      <c r="A39" s="2" t="s">
        <v>3500</v>
      </c>
      <c r="B39" s="1" t="s">
        <v>3465</v>
      </c>
      <c r="C39" s="2" t="s">
        <v>3500</v>
      </c>
      <c r="F39" s="2" t="s">
        <v>3501</v>
      </c>
    </row>
    <row r="40" spans="1:13">
      <c r="A40" s="2" t="s">
        <v>3502</v>
      </c>
      <c r="B40" s="1" t="s">
        <v>3465</v>
      </c>
      <c r="C40" s="2" t="s">
        <v>3502</v>
      </c>
      <c r="F40" s="2" t="s">
        <v>3503</v>
      </c>
      <c r="H40" s="2"/>
      <c r="L40" s="13"/>
    </row>
    <row r="41" spans="1:13">
      <c r="A41" s="2" t="s">
        <v>3504</v>
      </c>
      <c r="B41" s="1" t="s">
        <v>3465</v>
      </c>
      <c r="C41" s="2" t="s">
        <v>3504</v>
      </c>
      <c r="F41" s="2" t="s">
        <v>3505</v>
      </c>
      <c r="H41" s="2"/>
      <c r="L41" s="13"/>
    </row>
    <row r="42" spans="1:13">
      <c r="A42" s="2" t="s">
        <v>3506</v>
      </c>
      <c r="B42" s="1" t="s">
        <v>3465</v>
      </c>
      <c r="C42" s="2" t="s">
        <v>3506</v>
      </c>
      <c r="F42" s="2" t="s">
        <v>3507</v>
      </c>
      <c r="L42" s="2"/>
    </row>
    <row r="43" spans="1:13">
      <c r="A43" s="2" t="s">
        <v>3508</v>
      </c>
      <c r="B43" s="2" t="s">
        <v>3508</v>
      </c>
      <c r="C43" s="2" t="s">
        <v>3508</v>
      </c>
      <c r="D43" s="2" t="s">
        <v>3508</v>
      </c>
      <c r="E43" s="2"/>
      <c r="F43" s="2" t="s">
        <v>3509</v>
      </c>
      <c r="G43" s="2" t="s">
        <v>3510</v>
      </c>
      <c r="H43" s="1" t="s">
        <v>3511</v>
      </c>
      <c r="L43" s="3"/>
    </row>
    <row r="44" spans="1:13">
      <c r="A44" s="2" t="s">
        <v>3512</v>
      </c>
      <c r="B44" s="2" t="s">
        <v>3512</v>
      </c>
      <c r="C44" s="2" t="s">
        <v>3508</v>
      </c>
      <c r="D44" s="2" t="s">
        <v>3513</v>
      </c>
      <c r="F44" s="2" t="s">
        <v>3514</v>
      </c>
      <c r="H44" s="2"/>
      <c r="L44" s="13"/>
    </row>
    <row r="45" spans="1:13">
      <c r="A45" s="2" t="s">
        <v>3515</v>
      </c>
      <c r="B45" s="1" t="s">
        <v>3516</v>
      </c>
      <c r="C45" s="2" t="s">
        <v>3515</v>
      </c>
      <c r="F45" s="2" t="s">
        <v>3517</v>
      </c>
      <c r="H45" s="2"/>
      <c r="L45" s="13"/>
    </row>
    <row r="46" spans="1:13">
      <c r="A46" s="2" t="s">
        <v>3518</v>
      </c>
      <c r="B46" s="1" t="s">
        <v>3519</v>
      </c>
      <c r="C46" s="2" t="s">
        <v>3520</v>
      </c>
      <c r="D46" s="2" t="s">
        <v>3518</v>
      </c>
      <c r="F46" s="2" t="s">
        <v>3521</v>
      </c>
      <c r="G46" s="1" t="s">
        <v>25</v>
      </c>
      <c r="H46" s="2" t="s">
        <v>3518</v>
      </c>
      <c r="I46" s="1" t="s">
        <v>3439</v>
      </c>
      <c r="J46" s="2" t="s">
        <v>3518</v>
      </c>
      <c r="K46" s="20">
        <v>30.12</v>
      </c>
      <c r="L46" s="13" t="s">
        <v>29</v>
      </c>
      <c r="M46" s="4">
        <v>41155</v>
      </c>
    </row>
    <row r="47" spans="1:13">
      <c r="A47" s="1" t="s">
        <v>3522</v>
      </c>
      <c r="B47" s="1" t="s">
        <v>3523</v>
      </c>
      <c r="C47" s="1" t="s">
        <v>3522</v>
      </c>
      <c r="D47" s="1" t="s">
        <v>3522</v>
      </c>
      <c r="F47" s="1" t="s">
        <v>3524</v>
      </c>
      <c r="G47" s="1" t="s">
        <v>25</v>
      </c>
      <c r="H47" s="1" t="s">
        <v>3522</v>
      </c>
      <c r="I47" s="1" t="s">
        <v>3439</v>
      </c>
      <c r="J47" s="1" t="s">
        <v>3522</v>
      </c>
      <c r="K47" s="20">
        <v>32.200000000000003</v>
      </c>
      <c r="L47" s="1" t="s">
        <v>29</v>
      </c>
      <c r="M47" s="4">
        <v>42769</v>
      </c>
    </row>
    <row r="48" spans="1:13">
      <c r="A48" s="1" t="s">
        <v>3525</v>
      </c>
      <c r="B48" s="11">
        <v>18562</v>
      </c>
      <c r="C48" s="1" t="s">
        <v>3526</v>
      </c>
      <c r="D48" s="1" t="s">
        <v>3526</v>
      </c>
      <c r="F48" s="1" t="s">
        <v>3527</v>
      </c>
      <c r="G48" s="1" t="s">
        <v>25</v>
      </c>
      <c r="H48" s="1" t="s">
        <v>3525</v>
      </c>
      <c r="I48" s="1" t="s">
        <v>3439</v>
      </c>
      <c r="J48" s="1" t="s">
        <v>3525</v>
      </c>
      <c r="K48" s="20">
        <v>43.3</v>
      </c>
      <c r="L48" s="1" t="s">
        <v>29</v>
      </c>
      <c r="M48" s="4">
        <v>42769</v>
      </c>
    </row>
    <row r="49" spans="1:13">
      <c r="A49" s="1" t="s">
        <v>3528</v>
      </c>
      <c r="B49" s="1" t="s">
        <v>3529</v>
      </c>
      <c r="C49" s="1" t="s">
        <v>3530</v>
      </c>
      <c r="D49" s="1" t="s">
        <v>3530</v>
      </c>
      <c r="F49" s="1" t="s">
        <v>3531</v>
      </c>
      <c r="G49" s="1" t="s">
        <v>25</v>
      </c>
      <c r="H49" s="1" t="s">
        <v>3528</v>
      </c>
      <c r="I49" s="1" t="s">
        <v>3439</v>
      </c>
      <c r="J49" s="1" t="s">
        <v>3528</v>
      </c>
      <c r="K49" s="20">
        <v>55.6</v>
      </c>
      <c r="L49" s="1" t="s">
        <v>29</v>
      </c>
      <c r="M49" s="4">
        <v>42769</v>
      </c>
    </row>
    <row r="50" spans="1:13">
      <c r="A50" s="2" t="s">
        <v>3532</v>
      </c>
      <c r="B50" s="2" t="s">
        <v>3532</v>
      </c>
      <c r="C50" s="2" t="s">
        <v>3532</v>
      </c>
      <c r="D50" s="2" t="s">
        <v>3532</v>
      </c>
      <c r="E50" s="2"/>
      <c r="F50" s="2" t="s">
        <v>3533</v>
      </c>
      <c r="L50" s="2"/>
    </row>
    <row r="51" spans="1:13">
      <c r="A51" s="2" t="s">
        <v>3534</v>
      </c>
      <c r="B51" s="1" t="s">
        <v>3535</v>
      </c>
      <c r="C51" s="2" t="s">
        <v>3534</v>
      </c>
      <c r="F51" s="2" t="s">
        <v>3536</v>
      </c>
      <c r="L51" s="2"/>
    </row>
    <row r="52" spans="1:13">
      <c r="A52" s="2" t="s">
        <v>3537</v>
      </c>
      <c r="B52" s="2" t="s">
        <v>3537</v>
      </c>
      <c r="C52" s="2" t="s">
        <v>3537</v>
      </c>
      <c r="F52" s="2"/>
      <c r="H52" s="2"/>
      <c r="L52" s="13"/>
    </row>
    <row r="53" spans="1:13">
      <c r="A53" s="2" t="s">
        <v>3538</v>
      </c>
      <c r="B53" s="1" t="s">
        <v>3539</v>
      </c>
      <c r="C53" s="2" t="s">
        <v>3540</v>
      </c>
      <c r="F53" s="2" t="s">
        <v>3541</v>
      </c>
      <c r="H53" s="2"/>
      <c r="L53" s="13"/>
    </row>
    <row r="54" spans="1:13">
      <c r="A54" s="2" t="s">
        <v>3542</v>
      </c>
      <c r="B54" s="1" t="s">
        <v>3539</v>
      </c>
      <c r="C54" s="2" t="s">
        <v>3540</v>
      </c>
      <c r="F54" s="2" t="s">
        <v>3543</v>
      </c>
      <c r="H54" s="2"/>
      <c r="L54" s="13"/>
    </row>
    <row r="55" spans="1:13">
      <c r="A55" s="2" t="s">
        <v>3544</v>
      </c>
      <c r="B55" s="1" t="s">
        <v>3539</v>
      </c>
      <c r="C55" s="2" t="s">
        <v>3540</v>
      </c>
      <c r="F55" s="2" t="s">
        <v>3545</v>
      </c>
      <c r="G55" s="1" t="s">
        <v>1424</v>
      </c>
      <c r="H55" s="2"/>
      <c r="K55" s="20">
        <v>2.7</v>
      </c>
      <c r="L55" s="13" t="s">
        <v>29</v>
      </c>
      <c r="M55" s="4">
        <v>41076</v>
      </c>
    </row>
    <row r="56" spans="1:13">
      <c r="A56" s="2" t="s">
        <v>3546</v>
      </c>
      <c r="B56" s="2" t="s">
        <v>3547</v>
      </c>
      <c r="C56" s="2" t="s">
        <v>3548</v>
      </c>
      <c r="D56" s="2"/>
      <c r="E56" s="2"/>
      <c r="F56" s="2" t="s">
        <v>3549</v>
      </c>
      <c r="G56" s="1" t="s">
        <v>1424</v>
      </c>
      <c r="K56" s="20">
        <v>2.7</v>
      </c>
      <c r="L56" s="1" t="s">
        <v>29</v>
      </c>
      <c r="M56" s="4">
        <v>41077</v>
      </c>
    </row>
    <row r="57" spans="1:13">
      <c r="A57" s="2" t="s">
        <v>3520</v>
      </c>
      <c r="B57" s="1" t="s">
        <v>3550</v>
      </c>
      <c r="C57" s="2" t="s">
        <v>3520</v>
      </c>
      <c r="D57" s="1" t="s">
        <v>3520</v>
      </c>
      <c r="F57" s="2" t="s">
        <v>3551</v>
      </c>
      <c r="G57" s="1" t="s">
        <v>25</v>
      </c>
      <c r="H57" s="2" t="s">
        <v>3520</v>
      </c>
      <c r="I57" s="1" t="s">
        <v>3439</v>
      </c>
      <c r="J57" s="2" t="s">
        <v>3520</v>
      </c>
      <c r="K57" s="20">
        <v>42</v>
      </c>
      <c r="L57" s="13" t="s">
        <v>29</v>
      </c>
      <c r="M57" s="4">
        <v>42936</v>
      </c>
    </row>
    <row r="58" spans="1:13">
      <c r="A58" s="1" t="s">
        <v>3552</v>
      </c>
      <c r="B58" s="11" t="s">
        <v>3553</v>
      </c>
      <c r="C58" s="1" t="s">
        <v>3552</v>
      </c>
      <c r="D58" s="1" t="s">
        <v>3552</v>
      </c>
      <c r="F58" s="1" t="s">
        <v>3554</v>
      </c>
      <c r="M58" s="4">
        <v>43009</v>
      </c>
    </row>
    <row r="59" spans="1:13">
      <c r="A59" s="1" t="s">
        <v>3555</v>
      </c>
      <c r="B59" s="1" t="s">
        <v>3435</v>
      </c>
      <c r="C59" s="2" t="s">
        <v>3437</v>
      </c>
      <c r="D59" s="2" t="s">
        <v>3437</v>
      </c>
      <c r="F59" s="2" t="s">
        <v>3556</v>
      </c>
      <c r="G59" s="1" t="s">
        <v>25</v>
      </c>
      <c r="H59" s="1" t="s">
        <v>3555</v>
      </c>
      <c r="I59" s="1" t="s">
        <v>3439</v>
      </c>
      <c r="J59" s="1" t="s">
        <v>3555</v>
      </c>
      <c r="K59" s="20">
        <v>35.92</v>
      </c>
      <c r="L59" s="2" t="s">
        <v>29</v>
      </c>
      <c r="M59" s="4">
        <v>42397</v>
      </c>
    </row>
    <row r="60" spans="1:13">
      <c r="A60" s="1" t="s">
        <v>3557</v>
      </c>
      <c r="B60" s="1" t="s">
        <v>3435</v>
      </c>
      <c r="C60" s="2" t="s">
        <v>3437</v>
      </c>
      <c r="D60" s="2" t="s">
        <v>3437</v>
      </c>
      <c r="F60" s="2" t="s">
        <v>3558</v>
      </c>
      <c r="G60" s="1" t="s">
        <v>25</v>
      </c>
      <c r="H60" s="1" t="s">
        <v>3557</v>
      </c>
      <c r="I60" s="1" t="s">
        <v>3439</v>
      </c>
      <c r="J60" s="1" t="s">
        <v>3557</v>
      </c>
      <c r="K60" s="20">
        <v>48.96</v>
      </c>
      <c r="L60" s="2" t="s">
        <v>29</v>
      </c>
      <c r="M60" s="4">
        <v>42397</v>
      </c>
    </row>
    <row r="61" spans="1:13">
      <c r="A61" s="1" t="s">
        <v>3559</v>
      </c>
      <c r="B61" s="1" t="s">
        <v>3435</v>
      </c>
      <c r="C61" s="2" t="s">
        <v>3560</v>
      </c>
      <c r="D61" s="2" t="s">
        <v>3560</v>
      </c>
      <c r="F61" s="2" t="s">
        <v>3561</v>
      </c>
      <c r="G61" s="1" t="s">
        <v>25</v>
      </c>
      <c r="H61" s="1" t="s">
        <v>3559</v>
      </c>
      <c r="I61" s="1" t="s">
        <v>3439</v>
      </c>
      <c r="J61" s="1" t="s">
        <v>3559</v>
      </c>
      <c r="K61" s="20">
        <v>57.22</v>
      </c>
      <c r="L61" s="2" t="s">
        <v>29</v>
      </c>
      <c r="M61" s="4">
        <v>42398</v>
      </c>
    </row>
    <row r="62" spans="1:13">
      <c r="A62" s="1" t="s">
        <v>3562</v>
      </c>
      <c r="B62" s="1" t="s">
        <v>3435</v>
      </c>
      <c r="C62" s="2" t="s">
        <v>3560</v>
      </c>
      <c r="D62" s="2" t="s">
        <v>3560</v>
      </c>
      <c r="F62" s="2" t="s">
        <v>3563</v>
      </c>
      <c r="G62" s="1" t="s">
        <v>25</v>
      </c>
      <c r="H62" s="1" t="s">
        <v>3562</v>
      </c>
      <c r="I62" s="1" t="s">
        <v>3439</v>
      </c>
      <c r="J62" s="1" t="s">
        <v>3562</v>
      </c>
      <c r="K62" s="20">
        <v>57.26</v>
      </c>
      <c r="L62" s="2" t="s">
        <v>29</v>
      </c>
      <c r="M62" s="4">
        <v>42398</v>
      </c>
    </row>
    <row r="63" spans="1:13">
      <c r="A63" s="2" t="s">
        <v>3564</v>
      </c>
      <c r="B63" s="2" t="s">
        <v>3564</v>
      </c>
      <c r="C63" s="2" t="s">
        <v>3564</v>
      </c>
      <c r="D63" s="2" t="s">
        <v>3564</v>
      </c>
      <c r="E63" s="2"/>
      <c r="F63" s="2" t="s">
        <v>3565</v>
      </c>
      <c r="G63" s="1" t="s">
        <v>25</v>
      </c>
      <c r="H63" s="2" t="s">
        <v>3564</v>
      </c>
      <c r="I63" s="1" t="s">
        <v>3566</v>
      </c>
      <c r="J63" s="1" t="s">
        <v>3564</v>
      </c>
      <c r="K63" s="20">
        <v>36</v>
      </c>
      <c r="L63" s="13" t="s">
        <v>29</v>
      </c>
      <c r="M63" s="4">
        <v>42936</v>
      </c>
    </row>
    <row r="64" spans="1:13">
      <c r="A64" s="2" t="s">
        <v>3567</v>
      </c>
      <c r="B64" s="2" t="s">
        <v>3567</v>
      </c>
      <c r="C64" s="2" t="s">
        <v>3567</v>
      </c>
      <c r="D64" s="2" t="s">
        <v>3567</v>
      </c>
      <c r="E64" s="2"/>
      <c r="F64" s="2"/>
      <c r="G64" s="1" t="s">
        <v>2274</v>
      </c>
      <c r="H64" s="2" t="s">
        <v>3567</v>
      </c>
      <c r="I64" s="1" t="s">
        <v>3566</v>
      </c>
      <c r="J64" s="1" t="s">
        <v>3567</v>
      </c>
      <c r="K64" s="20">
        <f>ROUND(121.52/1.23,5)</f>
        <v>98.796750000000003</v>
      </c>
      <c r="L64" s="13" t="s">
        <v>29</v>
      </c>
      <c r="M64" s="4">
        <v>42936</v>
      </c>
    </row>
    <row r="65" spans="1:13">
      <c r="A65" s="2" t="s">
        <v>3568</v>
      </c>
      <c r="B65" s="2" t="s">
        <v>3568</v>
      </c>
      <c r="C65" s="2" t="s">
        <v>3568</v>
      </c>
      <c r="D65" s="2" t="s">
        <v>3568</v>
      </c>
      <c r="F65" s="2" t="s">
        <v>3569</v>
      </c>
      <c r="G65" s="1" t="s">
        <v>3570</v>
      </c>
      <c r="H65" s="2"/>
      <c r="K65" s="20">
        <v>40</v>
      </c>
      <c r="L65" s="13" t="s">
        <v>29</v>
      </c>
      <c r="M65" s="4">
        <v>42158</v>
      </c>
    </row>
    <row r="66" spans="1:13">
      <c r="A66" s="2" t="s">
        <v>3571</v>
      </c>
      <c r="B66" s="2" t="s">
        <v>3571</v>
      </c>
      <c r="C66" s="2" t="s">
        <v>3571</v>
      </c>
      <c r="D66" s="2" t="s">
        <v>3571</v>
      </c>
      <c r="F66" s="2" t="s">
        <v>3572</v>
      </c>
      <c r="L66" s="2"/>
    </row>
    <row r="67" spans="1:13">
      <c r="A67" s="2" t="s">
        <v>3573</v>
      </c>
      <c r="B67" s="2" t="s">
        <v>3573</v>
      </c>
      <c r="C67" s="2" t="s">
        <v>3571</v>
      </c>
      <c r="D67" s="2" t="s">
        <v>3573</v>
      </c>
      <c r="F67" s="2" t="s">
        <v>3572</v>
      </c>
      <c r="L67" s="2"/>
    </row>
    <row r="68" spans="1:13">
      <c r="A68" s="2" t="s">
        <v>3574</v>
      </c>
      <c r="B68" s="11" t="s">
        <v>3575</v>
      </c>
      <c r="C68" s="2" t="s">
        <v>3574</v>
      </c>
      <c r="D68" s="2" t="s">
        <v>3574</v>
      </c>
      <c r="E68" s="2"/>
      <c r="F68" s="2" t="s">
        <v>3576</v>
      </c>
      <c r="H68" s="2"/>
      <c r="L68" s="13"/>
    </row>
    <row r="69" spans="1:13">
      <c r="A69" s="1" t="s">
        <v>3577</v>
      </c>
      <c r="B69" s="1" t="s">
        <v>3578</v>
      </c>
      <c r="C69" s="1" t="s">
        <v>3577</v>
      </c>
      <c r="D69" s="1" t="s">
        <v>3577</v>
      </c>
      <c r="F69" s="1" t="s">
        <v>3579</v>
      </c>
      <c r="G69" s="1" t="s">
        <v>25</v>
      </c>
      <c r="H69" s="1" t="s">
        <v>3577</v>
      </c>
      <c r="I69" s="1" t="s">
        <v>2321</v>
      </c>
      <c r="J69" s="1" t="s">
        <v>3577</v>
      </c>
      <c r="K69" s="20">
        <v>74.349999999999994</v>
      </c>
      <c r="L69" s="1" t="s">
        <v>29</v>
      </c>
      <c r="M69" s="4">
        <v>42159</v>
      </c>
    </row>
    <row r="70" spans="1:13">
      <c r="A70" s="2" t="s">
        <v>3580</v>
      </c>
      <c r="B70" s="1" t="s">
        <v>3581</v>
      </c>
      <c r="C70" s="2" t="s">
        <v>3582</v>
      </c>
      <c r="D70" s="1" t="s">
        <v>3583</v>
      </c>
      <c r="F70" s="2" t="s">
        <v>3584</v>
      </c>
      <c r="G70" s="1" t="s">
        <v>102</v>
      </c>
      <c r="H70" s="2" t="s">
        <v>3585</v>
      </c>
      <c r="I70" s="1" t="s">
        <v>3586</v>
      </c>
      <c r="J70" s="2" t="s">
        <v>3580</v>
      </c>
      <c r="K70" s="20">
        <v>144.44</v>
      </c>
      <c r="L70" s="13" t="s">
        <v>3108</v>
      </c>
      <c r="M70" s="4">
        <v>40457</v>
      </c>
    </row>
    <row r="71" spans="1:13">
      <c r="A71" s="2" t="s">
        <v>3587</v>
      </c>
      <c r="B71" s="1" t="s">
        <v>3435</v>
      </c>
      <c r="C71" s="2" t="s">
        <v>3587</v>
      </c>
      <c r="D71" s="2" t="s">
        <v>3416</v>
      </c>
      <c r="F71" s="2" t="s">
        <v>3588</v>
      </c>
      <c r="G71" s="1" t="s">
        <v>25</v>
      </c>
      <c r="H71" s="2" t="s">
        <v>3587</v>
      </c>
      <c r="I71" s="1" t="s">
        <v>3586</v>
      </c>
      <c r="J71" s="2" t="s">
        <v>3587</v>
      </c>
      <c r="K71" s="20">
        <v>94.24</v>
      </c>
      <c r="L71" s="2" t="s">
        <v>29</v>
      </c>
      <c r="M71" s="4">
        <v>42178</v>
      </c>
    </row>
    <row r="72" spans="1:13">
      <c r="A72" s="1" t="s">
        <v>3589</v>
      </c>
      <c r="B72" s="1" t="s">
        <v>3435</v>
      </c>
      <c r="C72" s="2" t="s">
        <v>3590</v>
      </c>
      <c r="D72" s="2" t="s">
        <v>3416</v>
      </c>
      <c r="F72" s="2" t="s">
        <v>3591</v>
      </c>
      <c r="G72" s="1" t="s">
        <v>25</v>
      </c>
      <c r="H72" s="2" t="s">
        <v>3589</v>
      </c>
      <c r="I72" s="1" t="s">
        <v>3586</v>
      </c>
      <c r="J72" s="2" t="s">
        <v>3589</v>
      </c>
      <c r="K72" s="20">
        <v>102.67</v>
      </c>
      <c r="L72" s="2" t="s">
        <v>29</v>
      </c>
      <c r="M72" s="4">
        <v>42181</v>
      </c>
    </row>
    <row r="73" spans="1:13">
      <c r="A73" s="2" t="s">
        <v>3592</v>
      </c>
      <c r="B73" s="1" t="s">
        <v>3435</v>
      </c>
      <c r="C73" s="2" t="s">
        <v>3590</v>
      </c>
      <c r="D73" s="2" t="s">
        <v>3416</v>
      </c>
      <c r="F73" s="2" t="s">
        <v>3593</v>
      </c>
      <c r="G73" s="1" t="s">
        <v>25</v>
      </c>
      <c r="H73" s="2" t="s">
        <v>3592</v>
      </c>
      <c r="I73" s="1" t="s">
        <v>3586</v>
      </c>
      <c r="J73" s="2" t="s">
        <v>3592</v>
      </c>
      <c r="K73" s="20">
        <v>117.9</v>
      </c>
      <c r="L73" s="2" t="s">
        <v>29</v>
      </c>
      <c r="M73" s="4">
        <v>42139</v>
      </c>
    </row>
    <row r="74" spans="1:13">
      <c r="A74" s="2" t="s">
        <v>3594</v>
      </c>
      <c r="B74" s="1" t="s">
        <v>3595</v>
      </c>
      <c r="C74" s="2" t="s">
        <v>3594</v>
      </c>
      <c r="D74" s="1" t="s">
        <v>3595</v>
      </c>
      <c r="F74" s="2" t="s">
        <v>3596</v>
      </c>
      <c r="G74" s="1" t="s">
        <v>3597</v>
      </c>
      <c r="H74" s="2" t="s">
        <v>3594</v>
      </c>
      <c r="I74" s="1" t="s">
        <v>3586</v>
      </c>
      <c r="J74" s="1" t="s">
        <v>3594</v>
      </c>
      <c r="K74" s="20">
        <v>42.13</v>
      </c>
      <c r="L74" s="13" t="s">
        <v>29</v>
      </c>
    </row>
    <row r="75" spans="1:13">
      <c r="A75" s="2" t="s">
        <v>3598</v>
      </c>
      <c r="B75" s="1" t="s">
        <v>3599</v>
      </c>
      <c r="C75" s="2" t="s">
        <v>3598</v>
      </c>
      <c r="D75" s="1" t="s">
        <v>3599</v>
      </c>
      <c r="F75" s="2" t="s">
        <v>3600</v>
      </c>
      <c r="G75" s="1" t="s">
        <v>102</v>
      </c>
      <c r="H75" s="2" t="s">
        <v>3601</v>
      </c>
      <c r="I75" s="1" t="s">
        <v>3586</v>
      </c>
      <c r="J75" s="1" t="s">
        <v>3598</v>
      </c>
      <c r="K75" s="20">
        <v>22.8</v>
      </c>
      <c r="L75" s="13" t="s">
        <v>1823</v>
      </c>
    </row>
    <row r="76" spans="1:13">
      <c r="A76" s="2" t="s">
        <v>3602</v>
      </c>
      <c r="B76" s="1" t="s">
        <v>3547</v>
      </c>
      <c r="C76" s="2" t="s">
        <v>3602</v>
      </c>
      <c r="F76" s="2" t="s">
        <v>3603</v>
      </c>
      <c r="H76" s="2"/>
      <c r="L76" s="13"/>
    </row>
    <row r="77" spans="1:13">
      <c r="A77" s="2" t="s">
        <v>3604</v>
      </c>
      <c r="B77" s="1" t="s">
        <v>3605</v>
      </c>
      <c r="C77" s="2" t="s">
        <v>3606</v>
      </c>
      <c r="D77" s="2" t="s">
        <v>3606</v>
      </c>
      <c r="F77" s="2" t="s">
        <v>3607</v>
      </c>
      <c r="G77" s="1" t="s">
        <v>102</v>
      </c>
      <c r="H77" s="2" t="s">
        <v>3608</v>
      </c>
      <c r="I77" s="1" t="s">
        <v>3586</v>
      </c>
      <c r="J77" s="2" t="s">
        <v>3604</v>
      </c>
      <c r="K77" s="20">
        <v>223.93</v>
      </c>
      <c r="L77" s="13" t="s">
        <v>29</v>
      </c>
      <c r="M77" s="4">
        <v>41690</v>
      </c>
    </row>
    <row r="78" spans="1:13">
      <c r="A78" s="1" t="s">
        <v>3609</v>
      </c>
      <c r="B78" s="1" t="s">
        <v>3610</v>
      </c>
      <c r="C78" s="1" t="s">
        <v>3609</v>
      </c>
      <c r="D78" s="1" t="s">
        <v>3609</v>
      </c>
      <c r="F78" s="1" t="s">
        <v>3611</v>
      </c>
      <c r="G78" s="1" t="s">
        <v>25</v>
      </c>
      <c r="H78" s="1" t="s">
        <v>3609</v>
      </c>
      <c r="I78" s="1" t="s">
        <v>2288</v>
      </c>
      <c r="J78" s="1" t="s">
        <v>3609</v>
      </c>
      <c r="K78" s="1">
        <v>78.94</v>
      </c>
      <c r="L78" s="1" t="s">
        <v>29</v>
      </c>
      <c r="M78" s="11">
        <v>42522</v>
      </c>
    </row>
    <row r="79" spans="1:13">
      <c r="A79" s="2" t="s">
        <v>3612</v>
      </c>
      <c r="B79" s="2" t="s">
        <v>3612</v>
      </c>
      <c r="C79" s="2" t="s">
        <v>3612</v>
      </c>
      <c r="D79" s="2" t="s">
        <v>3612</v>
      </c>
      <c r="F79" s="2" t="s">
        <v>3613</v>
      </c>
      <c r="G79" s="1" t="s">
        <v>1424</v>
      </c>
      <c r="H79" s="2"/>
      <c r="K79" s="20">
        <v>40</v>
      </c>
      <c r="L79" s="13" t="s">
        <v>29</v>
      </c>
    </row>
    <row r="80" spans="1:13">
      <c r="A80" s="1" t="s">
        <v>3614</v>
      </c>
      <c r="B80" s="1" t="s">
        <v>3615</v>
      </c>
      <c r="C80" s="1" t="s">
        <v>3296</v>
      </c>
      <c r="D80" s="1" t="s">
        <v>3616</v>
      </c>
      <c r="F80" s="1" t="s">
        <v>3617</v>
      </c>
      <c r="G80" s="1" t="s">
        <v>1424</v>
      </c>
      <c r="H80" s="1" t="s">
        <v>3618</v>
      </c>
      <c r="I80" s="1" t="s">
        <v>1424</v>
      </c>
      <c r="J80" s="1" t="s">
        <v>3618</v>
      </c>
      <c r="K80" s="20">
        <v>31</v>
      </c>
      <c r="L80" s="1" t="s">
        <v>29</v>
      </c>
      <c r="M80" s="4">
        <v>42751</v>
      </c>
    </row>
    <row r="81" spans="1:13">
      <c r="A81" s="1" t="s">
        <v>3296</v>
      </c>
      <c r="B81" s="1" t="s">
        <v>3615</v>
      </c>
      <c r="C81" s="1" t="s">
        <v>3296</v>
      </c>
      <c r="D81" s="1" t="s">
        <v>3615</v>
      </c>
      <c r="F81" s="1" t="s">
        <v>3619</v>
      </c>
      <c r="G81" s="1" t="s">
        <v>1424</v>
      </c>
      <c r="H81" s="1" t="s">
        <v>3620</v>
      </c>
      <c r="I81" s="1" t="s">
        <v>1424</v>
      </c>
      <c r="J81" s="1" t="s">
        <v>3620</v>
      </c>
      <c r="K81" s="20">
        <v>24</v>
      </c>
      <c r="L81" s="1" t="s">
        <v>29</v>
      </c>
      <c r="M81" s="4">
        <v>42218</v>
      </c>
    </row>
    <row r="82" spans="1:13">
      <c r="A82" s="1" t="s">
        <v>3621</v>
      </c>
      <c r="B82" s="1" t="s">
        <v>3622</v>
      </c>
      <c r="C82" s="1" t="s">
        <v>3621</v>
      </c>
      <c r="D82" s="1" t="s">
        <v>3621</v>
      </c>
      <c r="F82" s="1" t="s">
        <v>3623</v>
      </c>
      <c r="G82" s="1" t="s">
        <v>25</v>
      </c>
      <c r="H82" s="1" t="s">
        <v>3621</v>
      </c>
      <c r="I82" s="1" t="s">
        <v>3624</v>
      </c>
      <c r="J82" s="1" t="s">
        <v>3621</v>
      </c>
      <c r="K82" s="20">
        <v>86.89</v>
      </c>
      <c r="L82" s="1" t="s">
        <v>29</v>
      </c>
      <c r="M82" s="4">
        <v>42130</v>
      </c>
    </row>
    <row r="83" spans="1:13">
      <c r="A83" s="2" t="s">
        <v>3625</v>
      </c>
      <c r="B83" s="1" t="s">
        <v>3626</v>
      </c>
      <c r="C83" s="2" t="s">
        <v>3627</v>
      </c>
      <c r="F83" s="2" t="s">
        <v>3628</v>
      </c>
      <c r="G83" s="1" t="s">
        <v>1424</v>
      </c>
      <c r="H83" s="2"/>
      <c r="L83" s="13" t="s">
        <v>29</v>
      </c>
    </row>
    <row r="84" spans="1:13">
      <c r="A84" s="2" t="s">
        <v>3629</v>
      </c>
      <c r="B84" s="1" t="s">
        <v>3630</v>
      </c>
      <c r="C84" s="2" t="s">
        <v>3631</v>
      </c>
      <c r="F84" s="2" t="s">
        <v>3632</v>
      </c>
      <c r="L84" s="2"/>
    </row>
    <row r="85" spans="1:13">
      <c r="A85" s="1" t="s">
        <v>3633</v>
      </c>
      <c r="B85" s="1" t="s">
        <v>3633</v>
      </c>
      <c r="C85" s="1" t="s">
        <v>3633</v>
      </c>
      <c r="F85" s="1" t="s">
        <v>3634</v>
      </c>
      <c r="G85" s="1" t="s">
        <v>1424</v>
      </c>
      <c r="H85" s="1" t="s">
        <v>3633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Capacitors</vt:lpstr>
      <vt:lpstr>Connectors</vt:lpstr>
      <vt:lpstr>Diodes</vt:lpstr>
      <vt:lpstr>Electrical</vt:lpstr>
      <vt:lpstr>Electromechanical</vt:lpstr>
      <vt:lpstr>ICs</vt:lpstr>
      <vt:lpstr>Inductors</vt:lpstr>
      <vt:lpstr>Mechanical</vt:lpstr>
      <vt:lpstr>Modules</vt:lpstr>
      <vt:lpstr>Opto</vt:lpstr>
      <vt:lpstr>Other</vt:lpstr>
      <vt:lpstr>PCBs</vt:lpstr>
      <vt:lpstr>Quarz</vt:lpstr>
      <vt:lpstr>Relays</vt:lpstr>
      <vt:lpstr>ResVars</vt:lpstr>
      <vt:lpstr>Resistors</vt:lpstr>
      <vt:lpstr>Sensors</vt:lpstr>
      <vt:lpstr>Transistors</vt:lpstr>
      <vt:lpstr>zzCable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</dc:creator>
  <cp:lastModifiedBy>ml</cp:lastModifiedBy>
  <dcterms:created xsi:type="dcterms:W3CDTF">2017-10-16T11:15:13Z</dcterms:created>
  <dcterms:modified xsi:type="dcterms:W3CDTF">2017-10-16T11:15:14Z</dcterms:modified>
</cp:coreProperties>
</file>