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haowang/Desktop/"/>
    </mc:Choice>
  </mc:AlternateContent>
  <xr:revisionPtr revIDLastSave="0" documentId="13_ncr:1_{A1A0D353-5F7F-464D-AF6F-700D6270377B}" xr6:coauthVersionLast="47" xr6:coauthVersionMax="47" xr10:uidLastSave="{00000000-0000-0000-0000-000000000000}"/>
  <bookViews>
    <workbookView xWindow="0" yWindow="760" windowWidth="30240" windowHeight="17680" xr2:uid="{CA18FB54-B156-634F-9314-16A2795CC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  <c r="Q4" i="1"/>
  <c r="Q2" i="1"/>
  <c r="L2" i="1"/>
  <c r="Q3" i="1"/>
  <c r="K18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I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I3" i="1"/>
  <c r="I4" i="1"/>
  <c r="I5" i="1"/>
  <c r="I6" i="1"/>
  <c r="I8" i="1"/>
  <c r="I9" i="1"/>
  <c r="I10" i="1"/>
  <c r="I11" i="1"/>
  <c r="I12" i="1"/>
  <c r="I13" i="1"/>
  <c r="I14" i="1"/>
  <c r="I15" i="1"/>
  <c r="I16" i="1"/>
  <c r="I17" i="1"/>
  <c r="I18" i="1"/>
  <c r="I2" i="1"/>
  <c r="K3" i="1" l="1"/>
  <c r="K11" i="1"/>
  <c r="K4" i="1"/>
  <c r="K12" i="1"/>
  <c r="K15" i="1"/>
  <c r="K16" i="1"/>
  <c r="N2" i="1" a="1"/>
  <c r="N2" i="1" s="1"/>
  <c r="K9" i="1"/>
  <c r="K17" i="1"/>
  <c r="K5" i="1"/>
  <c r="K13" i="1"/>
  <c r="K6" i="1"/>
  <c r="K7" i="1"/>
  <c r="K8" i="1"/>
  <c r="K2" i="1"/>
  <c r="K10" i="1"/>
  <c r="O3" i="1" a="1"/>
  <c r="O3" i="1" s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<sst xmlns="http://schemas.openxmlformats.org/spreadsheetml/2006/main" count="23" uniqueCount="23">
  <si>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Year</t>
  </si>
  <si>
    <t>Chlamydia incidence rate per 100,000 male population</t>
  </si>
  <si>
    <t>Syphilis  incidence rate per 100,000 male population</t>
  </si>
  <si>
    <t>Male Population (15-64 years)</t>
  </si>
  <si>
    <t>https://tablebuilder.singstat.gov.sg/table/TS/M810811#!</t>
  </si>
  <si>
    <t>Data source</t>
  </si>
  <si>
    <t>useable data</t>
  </si>
  <si>
    <t>non-useable data</t>
  </si>
  <si>
    <t>Female Population (15-64 years)</t>
  </si>
  <si>
    <t>Chlamydia incidence rate per 100,000 female population</t>
  </si>
  <si>
    <t>Syphilis  incidence rate per 100,000 female population</t>
  </si>
  <si>
    <t>Estimated no. of MSM chlamydia incidence</t>
  </si>
  <si>
    <t>Estimated no. of MSM syphilis incidence</t>
  </si>
  <si>
    <t>Lower bound no. of MSM chlamydia incidence</t>
  </si>
  <si>
    <t>Upper bound no. of MSM chlamydia incidence</t>
  </si>
  <si>
    <t>Lower bound no. of MSM syphilis incidence</t>
  </si>
  <si>
    <t>Upper bound no. of MSM syphilis incidence</t>
  </si>
  <si>
    <t>% of MSM in Male population:</t>
  </si>
  <si>
    <t>No. of MSM</t>
  </si>
  <si>
    <t>No. of MSM in 2019 (15-65 years old):</t>
  </si>
  <si>
    <t>No. of Male in 2019 (15-65 years old):</t>
  </si>
  <si>
    <t>No. of Male at age 15</t>
  </si>
  <si>
    <t>No. of MSM at age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</si>
</sst>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F7EA0-F062-FF47-8D42-DD7DCB28FB0D}">
  <dimension ref="A1:Q24"/>
  <sheetViews>
    <sheetView tabSelected="1" topLeftCell="M1" zoomScale="150" workbookViewId="0">
      <selection activeCell="N2" sqref="N2"/>
    </sheetView>
  </sheetViews>
  <sheetFormatPr baseColWidth="10" defaultRowHeight="16" x14ac:dyDescent="0.2"/>
  <cols>
    <col min="2" max="2" width="46.5" customWidth="1"/>
    <col min="3" max="3" width="44" customWidth="1"/>
    <col min="4" max="4" width="42.6640625" customWidth="1"/>
    <col min="5" max="5" width="43.83203125" customWidth="1"/>
    <col min="6" max="6" width="46" customWidth="1"/>
    <col min="7" max="7" width="44.5" customWidth="1"/>
    <col min="8" max="8" width="38.33203125" customWidth="1"/>
    <col min="9" max="9" width="35.33203125" customWidth="1"/>
    <col min="10" max="10" width="38" customWidth="1"/>
    <col min="11" max="11" width="35.6640625" customWidth="1"/>
    <col min="12" max="12" width="32.83203125" customWidth="1"/>
    <col min="13" max="13" width="38.33203125" customWidth="1"/>
    <col min="14" max="14" width="50.1640625" customWidth="1"/>
    <col min="15" max="15" width="33" customWidth="1"/>
    <col min="16" max="16" width="31.83203125" customWidth="1"/>
    <col min="17" max="17" width="19.1640625" customWidth="1"/>
  </cols>
  <sheetData>
    <row r="1" spans="1:17" x14ac:dyDescent="0.2">
      <c r="A1" t="s">
        <v>0</v>
      </c>
      <c r="B1" t="s">
        <v>3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13</v>
      </c>
      <c r="I1" t="s">
        <v>11</v>
      </c>
      <c r="J1" t="s">
        <v>14</v>
      </c>
      <c r="K1" t="s">
        <v>15</v>
      </c>
      <c r="L1" t="s">
        <v>12</v>
      </c>
      <c r="M1" t="s">
        <v>16</v>
      </c>
      <c r="N1" t="s">
        <v>22</v>
      </c>
      <c r="O1" t="s">
        <v>18</v>
      </c>
      <c r="P1" t="s">
        <v>19</v>
      </c>
      <c r="Q1">
        <v>139000</v>
      </c>
    </row>
    <row r="2" spans="1:17" x14ac:dyDescent="0.2">
      <c r="A2">
        <v>2004</v>
      </c>
      <c r="B2">
        <v>1595074</v>
      </c>
      <c r="C2" s="2">
        <v>1.4</v>
      </c>
      <c r="D2">
        <v>32.5</v>
      </c>
      <c r="E2">
        <v>1542321</v>
      </c>
      <c r="F2">
        <v>44.2</v>
      </c>
      <c r="G2">
        <v>12.6</v>
      </c>
      <c r="H2" s="2">
        <f>B2*1.63%/100000*C2</f>
        <v>0.36399588679999989</v>
      </c>
      <c r="I2" s="2">
        <f>B2/100000*C2-E2/100000*F2</f>
        <v>-659.37484599999993</v>
      </c>
      <c r="J2" s="2">
        <f>B2/100000*C2</f>
        <v>22.331035999999997</v>
      </c>
      <c r="K2" s="1">
        <f>B2*Q3/100000*D2</f>
        <v>31.586475266473677</v>
      </c>
      <c r="L2" s="1">
        <f>B2/100000*D2-E2/100000*G2</f>
        <v>324.06660399999998</v>
      </c>
      <c r="M2" s="1">
        <f>B2/100000*D2</f>
        <v>518.39904999999999</v>
      </c>
      <c r="N2" cm="1">
        <f t="array" ref="N2:N18">B2:B18/50*Q3</f>
        <v>1943.7830933214568</v>
      </c>
      <c r="O2">
        <f>Q3*B2</f>
        <v>97189.154666072849</v>
      </c>
      <c r="P2" t="s">
        <v>20</v>
      </c>
      <c r="Q2">
        <f>2281276</f>
        <v>2281276</v>
      </c>
    </row>
    <row r="3" spans="1:17" x14ac:dyDescent="0.2">
      <c r="A3">
        <v>2005</v>
      </c>
      <c r="B3">
        <v>1643100</v>
      </c>
      <c r="C3" s="2">
        <v>1.8</v>
      </c>
      <c r="D3">
        <v>38.5</v>
      </c>
      <c r="E3">
        <v>1581672</v>
      </c>
      <c r="F3">
        <v>41.2</v>
      </c>
      <c r="G3">
        <v>16.899999999999999</v>
      </c>
      <c r="H3" s="2">
        <f t="shared" ref="H3:H18" si="0">B3*1.63%/100000*C3</f>
        <v>0.48208553999999998</v>
      </c>
      <c r="I3" s="2">
        <f t="shared" ref="I3:I18" si="1">B3/100000*C3-E3/100000*F3</f>
        <v>-622.07306400000004</v>
      </c>
      <c r="J3" s="2">
        <f t="shared" ref="J3:J18" si="2">B3/100000*C3</f>
        <v>29.575800000000001</v>
      </c>
      <c r="K3" s="1">
        <f>B3*Q3/100000*D3</f>
        <v>38.544435877114388</v>
      </c>
      <c r="L3" s="1">
        <f t="shared" ref="L3:L18" si="3">B3/100000*D3-E3/100000*G3</f>
        <v>365.29093200000011</v>
      </c>
      <c r="M3" s="1">
        <f t="shared" ref="M3:M18" si="4">B3/100000*D3</f>
        <v>632.59350000000006</v>
      </c>
      <c r="N3">
        <v>2002.3083572526955</v>
      </c>
      <c r="O3" cm="1">
        <f t="array" ref="O3:O18">Q3*B3:B18</f>
        <v>100115.41786263477</v>
      </c>
      <c r="P3" t="s">
        <v>17</v>
      </c>
      <c r="Q3">
        <f>Q1/Q2</f>
        <v>6.0930812404987385E-2</v>
      </c>
    </row>
    <row r="4" spans="1:17" x14ac:dyDescent="0.2">
      <c r="A4">
        <v>2006</v>
      </c>
      <c r="B4">
        <v>1719138</v>
      </c>
      <c r="C4" s="2">
        <v>11.6</v>
      </c>
      <c r="D4">
        <v>48.9</v>
      </c>
      <c r="E4">
        <v>1629258</v>
      </c>
      <c r="F4">
        <v>49.2</v>
      </c>
      <c r="G4">
        <v>21.6</v>
      </c>
      <c r="H4" s="2">
        <f t="shared" si="0"/>
        <v>3.2505461303999996</v>
      </c>
      <c r="I4" s="2">
        <f t="shared" si="1"/>
        <v>-602.17492800000014</v>
      </c>
      <c r="J4" s="2">
        <f t="shared" si="2"/>
        <v>199.42000799999997</v>
      </c>
      <c r="K4" s="1">
        <f>B4*Q3/100000*D4</f>
        <v>51.22200426340347</v>
      </c>
      <c r="L4" s="1">
        <f t="shared" si="3"/>
        <v>488.73875399999991</v>
      </c>
      <c r="M4" s="1">
        <f t="shared" si="4"/>
        <v>840.65848199999994</v>
      </c>
      <c r="N4">
        <v>2094.9694995257041</v>
      </c>
      <c r="O4">
        <v>104748.4749762852</v>
      </c>
      <c r="P4" t="s">
        <v>21</v>
      </c>
      <c r="Q4">
        <f>Q1/(65-15)</f>
        <v>2780</v>
      </c>
    </row>
    <row r="5" spans="1:17" x14ac:dyDescent="0.2">
      <c r="A5">
        <v>2007</v>
      </c>
      <c r="B5">
        <v>1832600</v>
      </c>
      <c r="C5" s="2">
        <v>33.200000000000003</v>
      </c>
      <c r="D5">
        <v>30.8</v>
      </c>
      <c r="E5">
        <v>1689960</v>
      </c>
      <c r="F5">
        <v>56.9</v>
      </c>
      <c r="G5">
        <v>12.9</v>
      </c>
      <c r="H5" s="2">
        <f t="shared" si="0"/>
        <v>9.9172981599999996</v>
      </c>
      <c r="I5" s="2">
        <f t="shared" si="1"/>
        <v>-353.16403999999989</v>
      </c>
      <c r="J5" s="2">
        <f t="shared" si="2"/>
        <v>608.42320000000007</v>
      </c>
      <c r="K5" s="1">
        <f>B5*Q3/100000*D5</f>
        <v>34.391836498521002</v>
      </c>
      <c r="L5" s="1">
        <f t="shared" si="3"/>
        <v>346.43596000000008</v>
      </c>
      <c r="M5" s="1">
        <f t="shared" si="4"/>
        <v>564.44080000000008</v>
      </c>
      <c r="N5">
        <v>2233.2361362675974</v>
      </c>
      <c r="O5">
        <v>111661.80681337988</v>
      </c>
    </row>
    <row r="6" spans="1:17" x14ac:dyDescent="0.2">
      <c r="A6">
        <v>2008</v>
      </c>
      <c r="B6">
        <v>1997370</v>
      </c>
      <c r="C6" s="2">
        <v>45.9</v>
      </c>
      <c r="D6">
        <v>30</v>
      </c>
      <c r="E6">
        <v>1769354</v>
      </c>
      <c r="F6">
        <v>61.5</v>
      </c>
      <c r="G6">
        <v>16.600000000000001</v>
      </c>
      <c r="H6" s="2">
        <f t="shared" si="0"/>
        <v>14.943723129</v>
      </c>
      <c r="I6" s="2">
        <f t="shared" si="1"/>
        <v>-171.35987999999986</v>
      </c>
      <c r="J6" s="2">
        <f t="shared" si="2"/>
        <v>916.79282999999998</v>
      </c>
      <c r="K6" s="1">
        <f>B6*Q3/100000*D6</f>
        <v>36.510413032004891</v>
      </c>
      <c r="L6" s="1">
        <f t="shared" si="3"/>
        <v>305.49823600000002</v>
      </c>
      <c r="M6" s="1">
        <f t="shared" si="4"/>
        <v>599.21100000000001</v>
      </c>
      <c r="N6">
        <v>2434.027535466993</v>
      </c>
      <c r="O6">
        <v>121701.37677334965</v>
      </c>
    </row>
    <row r="7" spans="1:17" x14ac:dyDescent="0.2">
      <c r="A7">
        <v>2009</v>
      </c>
      <c r="B7">
        <v>2070331</v>
      </c>
      <c r="C7">
        <v>55.4</v>
      </c>
      <c r="D7">
        <v>25.7</v>
      </c>
      <c r="E7">
        <v>1829455</v>
      </c>
      <c r="F7">
        <v>50.3</v>
      </c>
      <c r="G7">
        <v>18.3</v>
      </c>
      <c r="H7" s="1">
        <f t="shared" si="0"/>
        <v>18.695502996199998</v>
      </c>
      <c r="I7" s="1">
        <f>B7/100000*C7-E7/100000*F7</f>
        <v>226.74750899999992</v>
      </c>
      <c r="J7" s="1">
        <f t="shared" si="2"/>
        <v>1146.9633739999999</v>
      </c>
      <c r="K7" s="1">
        <f>B7*Q3/100000*D7</f>
        <v>32.419766092748091</v>
      </c>
      <c r="L7" s="1">
        <f t="shared" si="3"/>
        <v>197.28480199999996</v>
      </c>
      <c r="M7" s="1">
        <f t="shared" si="4"/>
        <v>532.07506699999999</v>
      </c>
      <c r="N7">
        <v>2522.938995544599</v>
      </c>
      <c r="O7">
        <v>126146.94977722994</v>
      </c>
    </row>
    <row r="8" spans="1:17" x14ac:dyDescent="0.2">
      <c r="A8">
        <v>2010</v>
      </c>
      <c r="B8">
        <v>2110319</v>
      </c>
      <c r="C8">
        <v>58.6</v>
      </c>
      <c r="D8">
        <v>19.3</v>
      </c>
      <c r="E8">
        <v>1877679</v>
      </c>
      <c r="F8">
        <v>45.2</v>
      </c>
      <c r="G8">
        <v>13.2</v>
      </c>
      <c r="H8" s="1">
        <f t="shared" si="0"/>
        <v>20.157345024199998</v>
      </c>
      <c r="I8" s="1">
        <f t="shared" si="1"/>
        <v>387.93602600000008</v>
      </c>
      <c r="J8" s="1">
        <f t="shared" si="2"/>
        <v>1236.6469340000001</v>
      </c>
      <c r="K8" s="1">
        <f>B8*Q3/100000*D8</f>
        <v>24.816606063010351</v>
      </c>
      <c r="L8" s="1">
        <f t="shared" si="3"/>
        <v>159.43793900000009</v>
      </c>
      <c r="M8" s="1">
        <f t="shared" si="4"/>
        <v>407.29156700000004</v>
      </c>
      <c r="N8">
        <v>2571.6690220736114</v>
      </c>
      <c r="O8">
        <v>128583.45110368058</v>
      </c>
    </row>
    <row r="9" spans="1:17" x14ac:dyDescent="0.2">
      <c r="A9">
        <v>2011</v>
      </c>
      <c r="B9">
        <v>2154890</v>
      </c>
      <c r="C9">
        <v>55.7</v>
      </c>
      <c r="D9">
        <v>24.9</v>
      </c>
      <c r="E9">
        <v>1929387</v>
      </c>
      <c r="F9">
        <v>40.200000000000003</v>
      </c>
      <c r="G9">
        <v>18.100000000000001</v>
      </c>
      <c r="H9" s="1">
        <f t="shared" si="0"/>
        <v>19.564461798999996</v>
      </c>
      <c r="I9" s="1">
        <f t="shared" si="1"/>
        <v>424.66015600000014</v>
      </c>
      <c r="J9" s="1">
        <f t="shared" si="2"/>
        <v>1200.2737300000001</v>
      </c>
      <c r="K9" s="1">
        <f>B9*Q3/100000*D9</f>
        <v>32.693500387502432</v>
      </c>
      <c r="L9" s="1">
        <f t="shared" si="3"/>
        <v>187.34856299999996</v>
      </c>
      <c r="M9" s="1">
        <f t="shared" si="4"/>
        <v>536.56760999999995</v>
      </c>
      <c r="N9">
        <v>2625.9839668676655</v>
      </c>
      <c r="O9">
        <v>131299.19834338326</v>
      </c>
    </row>
    <row r="10" spans="1:17" x14ac:dyDescent="0.2">
      <c r="A10">
        <v>2012</v>
      </c>
      <c r="B10">
        <v>2216693</v>
      </c>
      <c r="C10">
        <v>54.3</v>
      </c>
      <c r="D10">
        <v>39.5</v>
      </c>
      <c r="E10">
        <v>1967657</v>
      </c>
      <c r="F10">
        <v>37.1</v>
      </c>
      <c r="G10">
        <v>28.3</v>
      </c>
      <c r="H10" s="1">
        <f t="shared" si="0"/>
        <v>19.619728073699999</v>
      </c>
      <c r="I10" s="1">
        <f t="shared" si="1"/>
        <v>473.66355199999998</v>
      </c>
      <c r="J10" s="1">
        <f t="shared" si="2"/>
        <v>1203.664299</v>
      </c>
      <c r="K10" s="1">
        <f>B10*Q3/100000*D10</f>
        <v>53.350637610267235</v>
      </c>
      <c r="L10" s="1">
        <f t="shared" si="3"/>
        <v>318.746804</v>
      </c>
      <c r="M10" s="1">
        <f t="shared" si="4"/>
        <v>875.59373500000004</v>
      </c>
      <c r="N10">
        <v>2701.2981068489739</v>
      </c>
      <c r="O10">
        <v>135064.90534244871</v>
      </c>
    </row>
    <row r="11" spans="1:17" x14ac:dyDescent="0.2">
      <c r="A11">
        <v>2013</v>
      </c>
      <c r="B11">
        <v>2265175</v>
      </c>
      <c r="C11">
        <v>51.9</v>
      </c>
      <c r="D11">
        <v>35.4</v>
      </c>
      <c r="E11">
        <v>1982748</v>
      </c>
      <c r="F11">
        <v>32.1</v>
      </c>
      <c r="G11">
        <v>24.9</v>
      </c>
      <c r="H11" s="1">
        <f t="shared" si="0"/>
        <v>19.162700947499996</v>
      </c>
      <c r="I11" s="1">
        <f t="shared" si="1"/>
        <v>539.16371699999979</v>
      </c>
      <c r="J11" s="1">
        <f t="shared" si="2"/>
        <v>1175.6258249999998</v>
      </c>
      <c r="K11" s="1">
        <f>B11*Q3/100000*D11</f>
        <v>48.858709358271426</v>
      </c>
      <c r="L11" s="1">
        <f t="shared" si="3"/>
        <v>308.16769799999997</v>
      </c>
      <c r="M11" s="1">
        <f t="shared" si="4"/>
        <v>801.87194999999997</v>
      </c>
      <c r="N11">
        <v>2760.3790597893458</v>
      </c>
      <c r="O11">
        <v>138018.9529894673</v>
      </c>
    </row>
    <row r="12" spans="1:17" x14ac:dyDescent="0.2">
      <c r="A12">
        <v>2014</v>
      </c>
      <c r="B12">
        <v>2292707</v>
      </c>
      <c r="C12">
        <v>54.3</v>
      </c>
      <c r="D12">
        <v>40.799999999999997</v>
      </c>
      <c r="E12">
        <v>1999213</v>
      </c>
      <c r="F12">
        <v>34.4</v>
      </c>
      <c r="G12">
        <v>20.5</v>
      </c>
      <c r="H12" s="1">
        <f t="shared" si="0"/>
        <v>20.292520386299994</v>
      </c>
      <c r="I12" s="1">
        <f t="shared" si="1"/>
        <v>557.21062900000004</v>
      </c>
      <c r="J12" s="1">
        <f t="shared" si="2"/>
        <v>1244.939901</v>
      </c>
      <c r="K12" s="1">
        <f>B12*Q3/100000*D12</f>
        <v>56.996172047573374</v>
      </c>
      <c r="L12" s="1">
        <f t="shared" si="3"/>
        <v>525.58579099999997</v>
      </c>
      <c r="M12" s="1">
        <f t="shared" si="4"/>
        <v>935.42445599999996</v>
      </c>
      <c r="N12">
        <v>2793.9300023320284</v>
      </c>
      <c r="O12">
        <v>139696.50011660141</v>
      </c>
    </row>
    <row r="13" spans="1:17" x14ac:dyDescent="0.2">
      <c r="A13">
        <v>2015</v>
      </c>
      <c r="B13">
        <v>2306077</v>
      </c>
      <c r="C13">
        <v>57.4</v>
      </c>
      <c r="D13">
        <v>36.1</v>
      </c>
      <c r="E13">
        <v>2022377</v>
      </c>
      <c r="F13">
        <v>40</v>
      </c>
      <c r="G13">
        <v>16.600000000000001</v>
      </c>
      <c r="H13" s="1">
        <f t="shared" si="0"/>
        <v>21.576117627399999</v>
      </c>
      <c r="I13" s="1">
        <f t="shared" si="1"/>
        <v>514.7373980000001</v>
      </c>
      <c r="J13" s="1">
        <f t="shared" si="2"/>
        <v>1323.6881980000001</v>
      </c>
      <c r="K13" s="1">
        <f>B13*Q3/100000*D13</f>
        <v>50.724523373322647</v>
      </c>
      <c r="L13" s="1">
        <f t="shared" si="3"/>
        <v>496.77921500000008</v>
      </c>
      <c r="M13" s="1">
        <f t="shared" si="4"/>
        <v>832.49379700000009</v>
      </c>
      <c r="N13">
        <v>2810.2229015691219</v>
      </c>
      <c r="O13">
        <v>140511.14507845609</v>
      </c>
    </row>
    <row r="14" spans="1:17" x14ac:dyDescent="0.2">
      <c r="A14">
        <v>2016</v>
      </c>
      <c r="B14">
        <v>2323009</v>
      </c>
      <c r="C14">
        <v>62.6</v>
      </c>
      <c r="D14">
        <v>38.5</v>
      </c>
      <c r="E14">
        <v>2049897</v>
      </c>
      <c r="F14">
        <v>39.9</v>
      </c>
      <c r="G14">
        <v>13.2</v>
      </c>
      <c r="H14" s="1">
        <f t="shared" si="0"/>
        <v>23.703519234200002</v>
      </c>
      <c r="I14" s="1">
        <f t="shared" si="1"/>
        <v>636.29473099999996</v>
      </c>
      <c r="J14" s="1">
        <f t="shared" si="2"/>
        <v>1454.203634</v>
      </c>
      <c r="K14" s="1">
        <f>B14*Q3/100000*D14</f>
        <v>54.493987853727475</v>
      </c>
      <c r="L14" s="1">
        <f t="shared" si="3"/>
        <v>623.77206100000012</v>
      </c>
      <c r="M14" s="1">
        <f t="shared" si="4"/>
        <v>894.35846500000002</v>
      </c>
      <c r="N14">
        <v>2830.856511881947</v>
      </c>
      <c r="O14">
        <v>141542.82559409735</v>
      </c>
    </row>
    <row r="15" spans="1:17" x14ac:dyDescent="0.2">
      <c r="A15">
        <v>2017</v>
      </c>
      <c r="B15">
        <v>2285455</v>
      </c>
      <c r="C15">
        <v>64.2</v>
      </c>
      <c r="D15">
        <v>35.200000000000003</v>
      </c>
      <c r="E15">
        <v>2062143</v>
      </c>
      <c r="F15">
        <v>39</v>
      </c>
      <c r="G15">
        <v>11.2</v>
      </c>
      <c r="H15" s="1">
        <f t="shared" si="0"/>
        <v>23.916372393</v>
      </c>
      <c r="I15" s="1">
        <f t="shared" si="1"/>
        <v>663.02634000000012</v>
      </c>
      <c r="J15" s="1">
        <f t="shared" si="2"/>
        <v>1467.2621100000001</v>
      </c>
      <c r="K15" s="1">
        <f>B15*Q3/100000*D15</f>
        <v>49.017629712494241</v>
      </c>
      <c r="L15" s="1">
        <f t="shared" si="3"/>
        <v>573.52014400000007</v>
      </c>
      <c r="M15" s="1">
        <f t="shared" si="4"/>
        <v>804.48016000000007</v>
      </c>
      <c r="N15">
        <v>2785.0925973008088</v>
      </c>
      <c r="O15">
        <v>139254.62986504045</v>
      </c>
    </row>
    <row r="16" spans="1:17" x14ac:dyDescent="0.2">
      <c r="A16">
        <v>2018</v>
      </c>
      <c r="B16">
        <v>2265857</v>
      </c>
      <c r="C16">
        <v>59.8</v>
      </c>
      <c r="D16">
        <v>38.1</v>
      </c>
      <c r="E16">
        <v>2075068</v>
      </c>
      <c r="F16">
        <v>36.1</v>
      </c>
      <c r="G16">
        <v>12.4</v>
      </c>
      <c r="H16" s="1">
        <f t="shared" si="0"/>
        <v>22.086214521799995</v>
      </c>
      <c r="I16" s="1">
        <f t="shared" si="1"/>
        <v>605.88293800000008</v>
      </c>
      <c r="J16" s="1">
        <f t="shared" si="2"/>
        <v>1354.9824860000001</v>
      </c>
      <c r="K16" s="1">
        <f>B16*Q3/100000*D16</f>
        <v>52.601053473143978</v>
      </c>
      <c r="L16" s="1">
        <f t="shared" si="3"/>
        <v>605.98308500000007</v>
      </c>
      <c r="M16" s="1">
        <f t="shared" si="4"/>
        <v>863.29151700000011</v>
      </c>
      <c r="N16">
        <v>2761.2101560705501</v>
      </c>
      <c r="O16">
        <v>138060.50780352749</v>
      </c>
    </row>
    <row r="17" spans="1:15" x14ac:dyDescent="0.2">
      <c r="A17" s="2">
        <v>2019</v>
      </c>
      <c r="B17" s="2">
        <v>2281276</v>
      </c>
      <c r="C17" s="2">
        <v>48.1</v>
      </c>
      <c r="D17" s="2">
        <v>22.6</v>
      </c>
      <c r="E17" s="2">
        <v>2087334</v>
      </c>
      <c r="F17" s="2">
        <v>24.4</v>
      </c>
      <c r="G17" s="2">
        <v>6.4</v>
      </c>
      <c r="H17" s="2">
        <f t="shared" si="0"/>
        <v>17.885888222799998</v>
      </c>
      <c r="I17" s="2">
        <f t="shared" si="1"/>
        <v>587.98426000000006</v>
      </c>
      <c r="J17" s="2">
        <f t="shared" si="2"/>
        <v>1097.293756</v>
      </c>
      <c r="K17" s="2">
        <f>B17*Q3/100000*D17</f>
        <v>31.414000000000001</v>
      </c>
      <c r="L17" s="2">
        <f t="shared" si="3"/>
        <v>381.97900000000004</v>
      </c>
      <c r="M17" s="2">
        <f t="shared" si="4"/>
        <v>515.56837600000006</v>
      </c>
      <c r="N17">
        <v>2780</v>
      </c>
      <c r="O17">
        <v>139000</v>
      </c>
    </row>
    <row r="18" spans="1:15" x14ac:dyDescent="0.2">
      <c r="A18" s="2">
        <v>2020</v>
      </c>
      <c r="B18" s="2">
        <v>2253450</v>
      </c>
      <c r="C18" s="2">
        <v>33.700000000000003</v>
      </c>
      <c r="D18" s="2">
        <v>16.2</v>
      </c>
      <c r="E18" s="2">
        <v>2067483</v>
      </c>
      <c r="F18" s="2">
        <v>15.6</v>
      </c>
      <c r="G18" s="2">
        <v>2.2999999999999998</v>
      </c>
      <c r="H18" s="2">
        <f t="shared" si="0"/>
        <v>12.378426194999999</v>
      </c>
      <c r="I18" s="2">
        <f t="shared" si="1"/>
        <v>436.88530200000008</v>
      </c>
      <c r="J18" s="2">
        <f t="shared" si="2"/>
        <v>759.4126500000001</v>
      </c>
      <c r="K18" s="2">
        <f>B18*Q3/100000*D18</f>
        <v>22.243335352671046</v>
      </c>
      <c r="L18" s="2">
        <f t="shared" si="3"/>
        <v>317.50679100000002</v>
      </c>
      <c r="M18" s="2">
        <f t="shared" si="4"/>
        <v>365.05889999999999</v>
      </c>
      <c r="N18">
        <v>2746.0907842803763</v>
      </c>
      <c r="O18">
        <v>137304.53921401882</v>
      </c>
    </row>
    <row r="21" spans="1:15" x14ac:dyDescent="0.2">
      <c r="A21" t="s">
        <v>5</v>
      </c>
      <c r="B21" t="s">
        <v>4</v>
      </c>
    </row>
    <row r="23" spans="1:15" x14ac:dyDescent="0.2">
      <c r="A23" s="1"/>
      <c r="B23" t="s">
        <v>6</v>
      </c>
    </row>
    <row r="24" spans="1:15" x14ac:dyDescent="0.2">
      <c r="A24" s="2"/>
      <c r="B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#WANG ZIHAO#</dc:creator>
  <cp:lastModifiedBy>#WANG ZIHAO#</cp:lastModifiedBy>
  <dcterms:created xsi:type="dcterms:W3CDTF">2025-02-14T03:51:58Z</dcterms:created>
  <dcterms:modified xsi:type="dcterms:W3CDTF">2025-04-15T17:18:57Z</dcterms:modified>
</cp:coreProperties>
</file>