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번역시트" sheetId="1" r:id="rId4"/>
    <sheet state="visible" name="정보시트" sheetId="2" r:id="rId5"/>
  </sheets>
  <definedNames/>
  <calcPr/>
</workbook>
</file>

<file path=xl/sharedStrings.xml><?xml version="1.0" encoding="utf-8"?>
<sst xmlns="http://schemas.openxmlformats.org/spreadsheetml/2006/main" count="244" uniqueCount="231">
  <si>
    <t>인덱스</t>
  </si>
  <si>
    <t>원문</t>
  </si>
  <si>
    <t>구글 번역기 번역 (선택하여 붙여넣기 -&gt; 값만 붙여넣기)</t>
  </si>
  <si>
    <t>번역 1</t>
  </si>
  <si>
    <t>비고</t>
  </si>
  <si>
    <t>구글 번역기</t>
  </si>
  <si>
    <t>Excellent. Just in time.</t>
  </si>
  <si>
    <t>우수한. 그냥 시간이있다.</t>
  </si>
  <si>
    <t>훌륭하다. 딱 맞춰 왔군.</t>
  </si>
  <si>
    <t>2~2143번 : 온라인 모드 대사로 추정</t>
  </si>
  <si>
    <t>BT: I am engaging a hostile Titan.</t>
  </si>
  <si>
    <t>BT : 나는 적대적인 타이탄을 참여하고있다.</t>
  </si>
  <si>
    <t>적 타이탄과 교전 시작한다.</t>
  </si>
  <si>
    <t>BT: Excessive damage. Warning. Warning.</t>
  </si>
  <si>
    <t>BT : 과도한 손상. 경고. 경고.</t>
  </si>
  <si>
    <t>과도한 손상. 경고. 경고.</t>
  </si>
  <si>
    <t>BT: Warning, detecting hull damage.</t>
  </si>
  <si>
    <t>BT는 : 선체 손상을 감지, 경고.</t>
  </si>
  <si>
    <t>경고, 외부 손상 감지.</t>
  </si>
  <si>
    <t>hull: 동체의 바깥을 이루는 겉껍질, 껍데기를 의미하는 말인데, 배가 아니라서 선체라고는 못 하겠고 장갑이라고 하기도 이상해서 그냥 외부로 함</t>
  </si>
  <si>
    <t>BT: Core activated.</t>
  </si>
  <si>
    <t>BT : 코어가 활성화.</t>
  </si>
  <si>
    <t>BT: Burst Core activated.</t>
  </si>
  <si>
    <t>BT : 버스트 코어가 활성화.</t>
  </si>
  <si>
    <t>BT: Burst Core ready.</t>
  </si>
  <si>
    <t>BT는 : 코어 준비 버스트.</t>
  </si>
  <si>
    <t>BT: Dash Core activated.</t>
  </si>
  <si>
    <t>BT : 대시 코어가 활성화.</t>
  </si>
  <si>
    <t>BT: Dash Core ready.</t>
  </si>
  <si>
    <t>BT는 : 코어 준비 대쉬.</t>
  </si>
  <si>
    <t>BT: Flame Core activated.</t>
  </si>
  <si>
    <t>BT : 화염 코어가 활성화.</t>
  </si>
  <si>
    <t>BT: Flame Core ready.</t>
  </si>
  <si>
    <t>BT : 화염 코어 준비.</t>
  </si>
  <si>
    <t>BT: Flight Core activated.</t>
  </si>
  <si>
    <t>BT : 비행 코어가 활성화.</t>
  </si>
  <si>
    <t>플라이트 코어 활성화.</t>
  </si>
  <si>
    <t>얘만 한글+영어라 어색한데 일관성에 맞게 플라이트 코어가 맞아보입니다.</t>
  </si>
  <si>
    <t>BT: Flight Core ready.</t>
  </si>
  <si>
    <t>BT : 비행 코어 준비.</t>
  </si>
  <si>
    <t>플라이트 코어 준비됨.</t>
  </si>
  <si>
    <t>BT: Laser Core activated.</t>
  </si>
  <si>
    <t>BT : 레이저 코어가 활성화.</t>
  </si>
  <si>
    <t>레이저 코어 활성화</t>
  </si>
  <si>
    <t>BT: Laser Core ready.</t>
  </si>
  <si>
    <t>BT : 레이저 코어 준비.</t>
  </si>
  <si>
    <t>레이저 코어 준비됨.</t>
  </si>
  <si>
    <t>BT: Core is recharging.</t>
  </si>
  <si>
    <t>BT : 코어가 충전된다.</t>
  </si>
  <si>
    <t>코어 충전 중.</t>
  </si>
  <si>
    <t>BT: Core ready.</t>
  </si>
  <si>
    <t>BT : 코어 준비.</t>
  </si>
  <si>
    <t>코어 준비됨.</t>
  </si>
  <si>
    <t>BT: Salvo Core activated.</t>
  </si>
  <si>
    <t>BT : 일제 사격 코어가 활성화.</t>
  </si>
  <si>
    <t>샐보 코어 활성화.</t>
  </si>
  <si>
    <t>BT: Salvo Core ready.</t>
  </si>
  <si>
    <t>BT : 일제 사격 코어 준비.</t>
  </si>
  <si>
    <t>샐보 코어 준비됨.</t>
  </si>
  <si>
    <t>BT: Smart Core activated.</t>
  </si>
  <si>
    <t>BT : 스마트 코어가 활성화.</t>
  </si>
  <si>
    <t>스마트 코어 활성화.</t>
  </si>
  <si>
    <t>BT: Smart Core ready.</t>
  </si>
  <si>
    <t>BT : 스마트 코어 준비.</t>
  </si>
  <si>
    <t>스마트 코어 준비됨.</t>
  </si>
  <si>
    <t>BT: Sword Core activated.</t>
  </si>
  <si>
    <t>BT : 검 코어가 활성화.</t>
  </si>
  <si>
    <t>소드 코어 활성화.</t>
  </si>
  <si>
    <t>BT: Sword Core ready.</t>
  </si>
  <si>
    <t>BT : 검 코어 준비.</t>
  </si>
  <si>
    <t>소드 코어 준비됨.</t>
  </si>
  <si>
    <t>BT: Be careful, Pilot.</t>
  </si>
  <si>
    <t>BT는 : 파일럿주의해야합니다.</t>
  </si>
  <si>
    <t>조심해, 파일럿.</t>
  </si>
  <si>
    <t>pilot: 자동으로 번역된 숫자가 파일럿&gt;조종사라서 파일럿으로 함</t>
  </si>
  <si>
    <t>BT: Be careful, Cooper.</t>
  </si>
  <si>
    <t>BT는 : 쿠퍼주의해야합니다.</t>
  </si>
  <si>
    <t>조심해, 쿠퍼.</t>
  </si>
  <si>
    <t>BT: Warning: Our reactor is unstable. Replacement battery required.</t>
  </si>
  <si>
    <t>BT : 경고 : 우리의 반응이 불안정합니다. 교체 배터리가 필요합니다.</t>
  </si>
  <si>
    <t>경고: 반응로가 불안정함. 배터리 교체 필요.</t>
  </si>
  <si>
    <t>BT: Enemy Titan down.</t>
  </si>
  <si>
    <t>BT : 적 타이탄 아래로.</t>
  </si>
  <si>
    <t>적 타이탄 처치.</t>
  </si>
  <si>
    <t>BT: Target eliminated.</t>
  </si>
  <si>
    <t>BT : 대상 제거.</t>
  </si>
  <si>
    <t>표적 제거됨</t>
  </si>
  <si>
    <t>BT: Target eliminated. Nice shot, Pilot.</t>
  </si>
  <si>
    <t>BT : 대상 제거. 나이스 샷, 파일럿.</t>
  </si>
  <si>
    <t>표적 제거됨. 나이스 샷, 파일럿.</t>
  </si>
  <si>
    <t>BT: Hostile down.</t>
  </si>
  <si>
    <t>BT : 적대적 아래로.</t>
  </si>
  <si>
    <t>적 처치.</t>
  </si>
  <si>
    <t>BT: Target down. Our combat effectiveness has increased.</t>
  </si>
  <si>
    <t>BT : 아래로 타겟팅합니다. 우리의 전투 효과는 증가했다.</t>
  </si>
  <si>
    <t>표적 쓰러짐. 전투 효율성 증가.</t>
  </si>
  <si>
    <t>BT: Enemy Titanfall detected.</t>
  </si>
  <si>
    <t>BT : 적 Titanfall가 감지되었습니다.</t>
  </si>
  <si>
    <t>적 타이탄 강하 감지.</t>
  </si>
  <si>
    <t>Titanfall? -&gt; 적 타이탄이 공중 투입되는 것</t>
  </si>
  <si>
    <t>BT: Incoming enemy Titanfall.</t>
  </si>
  <si>
    <t>BT : 들어오는 적을 Titanfall.</t>
  </si>
  <si>
    <t>적 타이탄폴 다가오는 중.</t>
  </si>
  <si>
    <t>BT: Battery required.</t>
  </si>
  <si>
    <t>BT : 배터리가 필요합니다.</t>
  </si>
  <si>
    <t>배터리 필요.</t>
  </si>
  <si>
    <t>BT: Warning - Battery essential.</t>
  </si>
  <si>
    <t>BT : 경고 - 배터리가 필수.</t>
  </si>
  <si>
    <t>경고 - 배터리 필요.</t>
  </si>
  <si>
    <t>BT: Warning, Pilot, multiple Titans engaging.</t>
  </si>
  <si>
    <t>BT : 경고, 파일럿, 여러 타이탄이 참여.</t>
  </si>
  <si>
    <t>경고, 파일럿, 타이탄 다수 접근 중.</t>
  </si>
  <si>
    <t>대화체가 어색하지 않을 것 같습니다.</t>
  </si>
  <si>
    <t>영어 원문</t>
  </si>
  <si>
    <t>번역</t>
  </si>
  <si>
    <t>상황</t>
  </si>
  <si>
    <t>규칙</t>
  </si>
  <si>
    <t>Dash core</t>
  </si>
  <si>
    <t>대쉬 코어</t>
  </si>
  <si>
    <t>특정 타이탄 기종의 궁극기 중 하나</t>
  </si>
  <si>
    <t>번역문에는 말한 사람을 안 적음</t>
  </si>
  <si>
    <t>Flame core</t>
  </si>
  <si>
    <t>플레임 코어</t>
  </si>
  <si>
    <t>특정 타이탄 기종의 궁극기 중 하나/지상 일정 범위에 화염 장판을 생성</t>
  </si>
  <si>
    <t>비고란에 [검수필요]</t>
  </si>
  <si>
    <t>Flight core</t>
  </si>
  <si>
    <t>플라이트 코어</t>
  </si>
  <si>
    <t>특정 타이탄 기종의 궁극기 중 하나/비행과 함께 폭격</t>
  </si>
  <si>
    <t>Salvo core</t>
  </si>
  <si>
    <t>셀보 코어</t>
  </si>
  <si>
    <t>특정 타이탄 기종의 궁극기 중 하나/발사 후 플레이어의 시선 조작에 따라 유도되는 미사일 다수를 발사</t>
  </si>
  <si>
    <t>Hostile Titan</t>
  </si>
  <si>
    <t>적대 타이탄</t>
  </si>
  <si>
    <t>Enemy Titan</t>
  </si>
  <si>
    <t>적 타이탄</t>
  </si>
  <si>
    <t>Militia</t>
  </si>
  <si>
    <t>저항군</t>
  </si>
  <si>
    <t>적 AI 타이탄 파일럿이 주인공을 언급하는 것으로 추정</t>
  </si>
  <si>
    <t>Twelve double-zero</t>
  </si>
  <si>
    <t>12-00</t>
  </si>
  <si>
    <t>12시 방향? 상황이 불분명한데, 적 AI 체력이 낮은 경우 '화재 발생' 이란 말과 함께 쓰입니다.</t>
  </si>
  <si>
    <t>Tether traps</t>
  </si>
  <si>
    <t>테더 트랩</t>
  </si>
  <si>
    <t>loadout</t>
  </si>
  <si>
    <t>장비 / 무장 / 전술 장비</t>
  </si>
  <si>
    <t>로닌, 톤, 노스 스타 등 타이탄 장비 세트를 의미. 설명 일체가 필요한 경우엔 전술 장비로, 간단하게 축약이 가능하다면 '장비'로 사용해도 될 것 같습니다</t>
  </si>
  <si>
    <t>Ion</t>
  </si>
  <si>
    <t>loadout 종류 중 하나</t>
  </si>
  <si>
    <t>Tone</t>
  </si>
  <si>
    <t>Northstar</t>
  </si>
  <si>
    <t>loadout 종류 중 하나. 비행 능력을 보유한 장비.</t>
  </si>
  <si>
    <t>Brute</t>
  </si>
  <si>
    <t>Ronin</t>
  </si>
  <si>
    <t>loadout 종류 중 하나. 신속한 이동과 검으로 근접 전투 특화 장비.</t>
  </si>
  <si>
    <t>Scorch</t>
  </si>
  <si>
    <t>loadout 종류 중 하나. 지상으로 화염 범위 공격으로 장악하는 무기 및 장비</t>
  </si>
  <si>
    <t>Legion</t>
  </si>
  <si>
    <t>loadout 종류 중 하나. 미니건으로 지속적인 화력을 퍼붓는 무기 및 장비</t>
  </si>
  <si>
    <t>Marder</t>
  </si>
  <si>
    <t>마더</t>
  </si>
  <si>
    <t>Lastimosa</t>
  </si>
  <si>
    <t>라스티모사</t>
  </si>
  <si>
    <t>SRS</t>
  </si>
  <si>
    <t>저항군 특수 정찰 부대(Special Recon Squadron)</t>
  </si>
  <si>
    <t>chassis</t>
  </si>
  <si>
    <t>섀시</t>
  </si>
  <si>
    <t xml:space="preserve">새시 / 몸체 특정 타이탄의 제품번호를 명명. 주로 BT의 모델명에 붙음  </t>
  </si>
  <si>
    <t>자동차와 같은 개념으로 섀시가 맞아보입니다.</t>
  </si>
  <si>
    <t>Outlaw</t>
  </si>
  <si>
    <t>무법자</t>
  </si>
  <si>
    <t>주인공 쿠퍼를 적 AI가 지칭할 때 씀.
반복적으로 쓰는 경우가 많아, 대체 단어가 필요할 것으로 판단</t>
  </si>
  <si>
    <t>IMC Titan</t>
  </si>
  <si>
    <t>IMC 타이탄</t>
  </si>
  <si>
    <t>Drone</t>
  </si>
  <si>
    <t>드론</t>
  </si>
  <si>
    <t>MIL Grunt</t>
  </si>
  <si>
    <t>저항군 병사</t>
  </si>
  <si>
    <t>정식 계급으로 나온 단어가 아니면, Grunt를 졸병 내지 보병에 준하는 표현으로 바꿔도 좋을 듯합니다.</t>
  </si>
  <si>
    <t>전작에서는 병사로 번역되었습니다.</t>
  </si>
  <si>
    <t>IMC Grunt</t>
  </si>
  <si>
    <t>IMC 병사</t>
  </si>
  <si>
    <t>James MacAllan</t>
  </si>
  <si>
    <t>제임스 맥캘런</t>
  </si>
  <si>
    <t>Slone</t>
  </si>
  <si>
    <t>슬론</t>
  </si>
  <si>
    <t xml:space="preserve">Prowlers </t>
  </si>
  <si>
    <t>프라울러</t>
  </si>
  <si>
    <t>미션 초반에 나타나는 맹수류의 토착 생물</t>
  </si>
  <si>
    <t>에이펙스에도 프라울러로 나오니 그대로 쓰면 될거같아요</t>
  </si>
  <si>
    <t>Lifeboat CPU</t>
  </si>
  <si>
    <t>구명정 CPU</t>
  </si>
  <si>
    <t>MIL LT Freeborn</t>
  </si>
  <si>
    <t>저항군 프리본 중위</t>
  </si>
  <si>
    <t>MIL Pilot</t>
  </si>
  <si>
    <t>저항군 파일럿</t>
  </si>
  <si>
    <t>SGT Babb</t>
  </si>
  <si>
    <t>배브 병장</t>
  </si>
  <si>
    <t>RC1 Ezzo</t>
  </si>
  <si>
    <t>에조 이병</t>
  </si>
  <si>
    <t>RC는 Recruit의 약자같습니다.</t>
  </si>
  <si>
    <t>CPT Roberts</t>
  </si>
  <si>
    <t>로버츠 대위</t>
  </si>
  <si>
    <t>CPT Cole</t>
  </si>
  <si>
    <t>콜 대위</t>
  </si>
  <si>
    <t>Fold weapon</t>
  </si>
  <si>
    <t>폴드 웨폰</t>
  </si>
  <si>
    <t>폴드 웨폰 / 결전 병기 / 최종 병기 / 시공간 병기</t>
  </si>
  <si>
    <t>시공간을 접는 (Fold) 무기라 그렇게 이름지은 것 같은데, 현재는 폴드 웨폰으로 직영했습니다</t>
  </si>
  <si>
    <t>Ark injector</t>
  </si>
  <si>
    <t>아크 발사체</t>
  </si>
  <si>
    <t>주입기이지만, 하모니 행성으로 발사하는 거라 그에 맞게 의역했습니다</t>
  </si>
  <si>
    <t>Anderson</t>
  </si>
  <si>
    <t>앤더슨</t>
  </si>
  <si>
    <t>Blisk</t>
  </si>
  <si>
    <t>블리스크</t>
  </si>
  <si>
    <t>Richter</t>
  </si>
  <si>
    <t>리히터</t>
  </si>
  <si>
    <t>영문 : 릭터 / 독일식 : 리히터</t>
  </si>
  <si>
    <t>Ark</t>
  </si>
  <si>
    <t>아크</t>
  </si>
  <si>
    <t>일단 방주로 번역했는데 (함선이므로) 선택바랍니다</t>
  </si>
  <si>
    <t>아크가 방주인거는 맞지만 배 모양도 아니고 무기이름이니 그대로 아크가 나아보입니다.</t>
  </si>
  <si>
    <t>Automated PA</t>
  </si>
  <si>
    <t>자동화 PA</t>
  </si>
  <si>
    <t>CPU AI</t>
  </si>
  <si>
    <t>Freeport System</t>
  </si>
  <si>
    <t>포문 개방 시스템</t>
  </si>
  <si>
    <t>beacon</t>
  </si>
  <si>
    <t>중계기</t>
  </si>
  <si>
    <t>건물 지칭 : 통신소 , 그 외 : 중계기</t>
  </si>
  <si>
    <t>리히터가 등장하는 맵의 설비소를 의미. 상황에 따라 송수신기 등 도구 형태로 번역도 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</si>
</sst>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5.0"/>
      <color theme="1"/>
      <name val="Arial"/>
    </font>
    <font>
      <color rgb="FF000000"/>
      <name val="Arial"/>
    </font>
    <font>
      <color rgb="FF000000"/>
      <name val="Roboto"/>
    </font>
    <font>
      <sz val="11.0"/>
      <color rgb="FF3C404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vertical="center" wrapText="1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5" fontId="2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0"/>
    </xf>
    <xf borderId="0" fillId="2" fontId="4" numFmtId="0" xfId="0" applyAlignment="1" applyFont="1">
      <alignment vertical="center"/>
    </xf>
    <xf borderId="1" fillId="2" fontId="2" numFmtId="0" xfId="0" applyAlignment="1" applyBorder="1" applyFont="1">
      <alignment shrinkToFit="0" vertical="center" wrapText="0"/>
    </xf>
    <xf borderId="0" fillId="2" fontId="5" numFmtId="0" xfId="0" applyAlignment="1" applyFont="1">
      <alignment vertical="center"/>
    </xf>
    <xf borderId="0" fillId="2" fontId="2" numFmtId="0" xfId="0" applyAlignment="1" applyFont="1">
      <alignment shrinkToFit="0" vertical="center" wrapText="1"/>
    </xf>
    <xf borderId="0" fillId="2" fontId="6" numFmtId="0" xfId="0" applyAlignment="1" applyFont="1">
      <alignment vertical="center"/>
    </xf>
    <xf borderId="0" fillId="2" fontId="6" numFmtId="0" xfId="0" applyAlignment="1" applyFont="1">
      <alignment vertical="center"/>
    </xf>
    <xf borderId="0" fillId="6" fontId="2" numFmtId="0" xfId="0" applyAlignment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4.43"/>
    <col customWidth="1" min="3" max="3" width="54.29"/>
    <col customWidth="1" min="4" max="4" width="24.14"/>
    <col customWidth="1" min="5" max="5" width="38.29"/>
    <col customWidth="1" min="6" max="6" width="21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>
        <f t="shared" ref="A2:A37" si="1">ROW(A1)</f>
        <v>1</v>
      </c>
      <c r="B2" s="7" t="s">
        <v>6</v>
      </c>
      <c r="C2" s="8" t="s">
        <v>7</v>
      </c>
      <c r="D2" s="9" t="s">
        <v>8</v>
      </c>
      <c r="E2" s="10" t="s">
        <v>9</v>
      </c>
      <c r="F2" s="11" t="str">
        <f>IFERROR(__xludf.DUMMYFUNCTION("GOOGLETRANSLATE(B2, ""en"", ""ko"")"),"우수한. 그냥 시간이있다.")</f>
        <v>우수한. 그냥 시간이있다.</v>
      </c>
    </row>
    <row r="3">
      <c r="A3" s="6">
        <f t="shared" si="1"/>
        <v>2</v>
      </c>
      <c r="B3" s="7" t="s">
        <v>10</v>
      </c>
      <c r="C3" s="8" t="s">
        <v>11</v>
      </c>
      <c r="D3" s="9" t="s">
        <v>12</v>
      </c>
      <c r="E3" s="12"/>
      <c r="F3" s="11" t="str">
        <f>IFERROR(__xludf.DUMMYFUNCTION("GOOGLETRANSLATE(B3, ""en"", ""ko"")"),"BT : 나는 적대적인 타이탄을 참여하고있다.")</f>
        <v>BT : 나는 적대적인 타이탄을 참여하고있다.</v>
      </c>
    </row>
    <row r="4">
      <c r="A4" s="6">
        <f t="shared" si="1"/>
        <v>3</v>
      </c>
      <c r="B4" s="7" t="s">
        <v>13</v>
      </c>
      <c r="C4" s="8" t="s">
        <v>14</v>
      </c>
      <c r="D4" s="9" t="s">
        <v>15</v>
      </c>
      <c r="E4" s="12"/>
      <c r="F4" s="11" t="str">
        <f>IFERROR(__xludf.DUMMYFUNCTION("GOOGLETRANSLATE(B4, ""en"", ""ko"")"),"BT : 과도한 손상. 경고. 경고.")</f>
        <v>BT : 과도한 손상. 경고. 경고.</v>
      </c>
    </row>
    <row r="5">
      <c r="A5" s="6">
        <f t="shared" si="1"/>
        <v>4</v>
      </c>
      <c r="B5" s="7" t="s">
        <v>16</v>
      </c>
      <c r="C5" s="8" t="s">
        <v>17</v>
      </c>
      <c r="D5" s="9" t="s">
        <v>18</v>
      </c>
      <c r="E5" s="12" t="s">
        <v>19</v>
      </c>
      <c r="F5" s="11" t="str">
        <f>IFERROR(__xludf.DUMMYFUNCTION("GOOGLETRANSLATE(B5, ""en"", ""ko"")"),"BT는 : 선체 손상을 감지, 경고.")</f>
        <v>BT는 : 선체 손상을 감지, 경고.</v>
      </c>
    </row>
    <row r="6">
      <c r="A6" s="6">
        <f t="shared" si="1"/>
        <v>5</v>
      </c>
      <c r="B6" s="7" t="s">
        <v>20</v>
      </c>
      <c r="C6" s="8" t="s">
        <v>21</v>
      </c>
      <c r="D6" s="9"/>
      <c r="E6" s="12"/>
      <c r="F6" s="11" t="str">
        <f>IFERROR(__xludf.DUMMYFUNCTION("GOOGLETRANSLATE(B6, ""en"", ""ko"")"),"BT : 코어가 활성화.")</f>
        <v>BT : 코어가 활성화.</v>
      </c>
    </row>
    <row r="7">
      <c r="A7" s="6">
        <f t="shared" si="1"/>
        <v>6</v>
      </c>
      <c r="B7" s="7" t="s">
        <v>22</v>
      </c>
      <c r="C7" s="8" t="s">
        <v>23</v>
      </c>
      <c r="D7" s="9"/>
      <c r="E7" s="12"/>
      <c r="F7" s="11" t="str">
        <f>IFERROR(__xludf.DUMMYFUNCTION("GOOGLETRANSLATE(B7, ""en"", ""ko"")"),"BT : 버스트 코어가 활성화.")</f>
        <v>BT : 버스트 코어가 활성화.</v>
      </c>
    </row>
    <row r="8">
      <c r="A8" s="6">
        <f t="shared" si="1"/>
        <v>7</v>
      </c>
      <c r="B8" s="7" t="s">
        <v>24</v>
      </c>
      <c r="C8" s="8" t="s">
        <v>25</v>
      </c>
      <c r="D8" s="9"/>
      <c r="E8" s="12"/>
      <c r="F8" s="11" t="str">
        <f>IFERROR(__xludf.DUMMYFUNCTION("GOOGLETRANSLATE(B8, ""en"", ""ko"")"),"BT는 : 코어 준비 버스트.")</f>
        <v>BT는 : 코어 준비 버스트.</v>
      </c>
    </row>
    <row r="9">
      <c r="A9" s="6">
        <f t="shared" si="1"/>
        <v>8</v>
      </c>
      <c r="B9" s="7" t="s">
        <v>26</v>
      </c>
      <c r="C9" s="8" t="s">
        <v>27</v>
      </c>
      <c r="D9" s="9"/>
      <c r="E9" s="12"/>
      <c r="F9" s="11" t="str">
        <f>IFERROR(__xludf.DUMMYFUNCTION("GOOGLETRANSLATE(B9, ""en"", ""ko"")"),"BT : 대시 코어가 활성화.")</f>
        <v>BT : 대시 코어가 활성화.</v>
      </c>
    </row>
    <row r="10">
      <c r="A10" s="6">
        <f t="shared" si="1"/>
        <v>9</v>
      </c>
      <c r="B10" s="7" t="s">
        <v>28</v>
      </c>
      <c r="C10" s="8" t="s">
        <v>29</v>
      </c>
      <c r="D10" s="9"/>
      <c r="E10" s="12"/>
      <c r="F10" s="11" t="str">
        <f>IFERROR(__xludf.DUMMYFUNCTION("GOOGLETRANSLATE(B10, ""en"", ""ko"")"),"BT : 대시 코어 준비.")</f>
        <v>BT : 대시 코어 준비.</v>
      </c>
    </row>
    <row r="11">
      <c r="A11" s="6">
        <f t="shared" si="1"/>
        <v>10</v>
      </c>
      <c r="B11" s="7" t="s">
        <v>30</v>
      </c>
      <c r="C11" s="8" t="s">
        <v>31</v>
      </c>
      <c r="D11" s="9"/>
      <c r="E11" s="12"/>
      <c r="F11" s="11" t="str">
        <f>IFERROR(__xludf.DUMMYFUNCTION("GOOGLETRANSLATE(B11, ""en"", ""ko"")"),"BT : 화염 코어가 활성화.")</f>
        <v>BT : 화염 코어가 활성화.</v>
      </c>
    </row>
    <row r="12">
      <c r="A12" s="6">
        <f t="shared" si="1"/>
        <v>11</v>
      </c>
      <c r="B12" s="7" t="s">
        <v>32</v>
      </c>
      <c r="C12" s="8" t="s">
        <v>33</v>
      </c>
      <c r="D12" s="9"/>
      <c r="E12" s="12"/>
      <c r="F12" s="11" t="str">
        <f>IFERROR(__xludf.DUMMYFUNCTION("GOOGLETRANSLATE(B12, ""en"", ""ko"")"),"BT : 화염 코어 준비.")</f>
        <v>BT : 화염 코어 준비.</v>
      </c>
    </row>
    <row r="13">
      <c r="A13" s="6">
        <f t="shared" si="1"/>
        <v>12</v>
      </c>
      <c r="B13" s="7" t="s">
        <v>34</v>
      </c>
      <c r="C13" s="8" t="s">
        <v>35</v>
      </c>
      <c r="D13" s="9" t="s">
        <v>36</v>
      </c>
      <c r="E13" s="12" t="s">
        <v>37</v>
      </c>
      <c r="F13" s="11" t="str">
        <f>IFERROR(__xludf.DUMMYFUNCTION("GOOGLETRANSLATE(B13, ""en"", ""ko"")"),"BT : 비행 코어가 활성화.")</f>
        <v>BT : 비행 코어가 활성화.</v>
      </c>
    </row>
    <row r="14">
      <c r="A14" s="6">
        <f t="shared" si="1"/>
        <v>13</v>
      </c>
      <c r="B14" s="7" t="s">
        <v>38</v>
      </c>
      <c r="C14" s="8" t="s">
        <v>39</v>
      </c>
      <c r="D14" s="9" t="s">
        <v>40</v>
      </c>
      <c r="E14" s="12"/>
      <c r="F14" s="11" t="str">
        <f>IFERROR(__xludf.DUMMYFUNCTION("GOOGLETRANSLATE(B14, ""en"", ""ko"")"),"BT : 비행 코어 준비.")</f>
        <v>BT : 비행 코어 준비.</v>
      </c>
    </row>
    <row r="15">
      <c r="A15" s="6">
        <f t="shared" si="1"/>
        <v>14</v>
      </c>
      <c r="B15" s="7" t="s">
        <v>41</v>
      </c>
      <c r="C15" s="8" t="s">
        <v>42</v>
      </c>
      <c r="D15" s="9" t="s">
        <v>43</v>
      </c>
      <c r="E15" s="13"/>
      <c r="F15" s="11" t="str">
        <f>IFERROR(__xludf.DUMMYFUNCTION("GOOGLETRANSLATE(B15, ""en"", ""ko"")"),"BT : 레이저 코어가 활성화.")</f>
        <v>BT : 레이저 코어가 활성화.</v>
      </c>
    </row>
    <row r="16">
      <c r="A16" s="6">
        <f t="shared" si="1"/>
        <v>15</v>
      </c>
      <c r="B16" s="7" t="s">
        <v>44</v>
      </c>
      <c r="C16" s="8" t="s">
        <v>45</v>
      </c>
      <c r="D16" s="9" t="s">
        <v>46</v>
      </c>
      <c r="E16" s="12"/>
      <c r="F16" s="11" t="str">
        <f>IFERROR(__xludf.DUMMYFUNCTION("GOOGLETRANSLATE(B16, ""en"", ""ko"")"),"BT : 레이저 코어 준비.")</f>
        <v>BT : 레이저 코어 준비.</v>
      </c>
    </row>
    <row r="17">
      <c r="A17" s="6">
        <f t="shared" si="1"/>
        <v>16</v>
      </c>
      <c r="B17" s="7" t="s">
        <v>47</v>
      </c>
      <c r="C17" s="8" t="s">
        <v>48</v>
      </c>
      <c r="D17" s="9" t="s">
        <v>49</v>
      </c>
      <c r="E17" s="12"/>
      <c r="F17" s="11" t="str">
        <f>IFERROR(__xludf.DUMMYFUNCTION("GOOGLETRANSLATE(B17, ""en"", ""ko"")"),"BT : 코어가 충전된다.")</f>
        <v>BT : 코어가 충전된다.</v>
      </c>
    </row>
    <row r="18">
      <c r="A18" s="6">
        <f t="shared" si="1"/>
        <v>17</v>
      </c>
      <c r="B18" s="7" t="s">
        <v>50</v>
      </c>
      <c r="C18" s="8" t="s">
        <v>51</v>
      </c>
      <c r="D18" s="9" t="s">
        <v>52</v>
      </c>
      <c r="E18" s="12"/>
      <c r="F18" s="11" t="str">
        <f>IFERROR(__xludf.DUMMYFUNCTION("GOOGLETRANSLATE(B18, ""en"", ""ko"")"),"BT : 코어 준비.")</f>
        <v>BT : 코어 준비.</v>
      </c>
    </row>
    <row r="19">
      <c r="A19" s="6">
        <f t="shared" si="1"/>
        <v>18</v>
      </c>
      <c r="B19" s="7" t="s">
        <v>53</v>
      </c>
      <c r="C19" s="8" t="s">
        <v>54</v>
      </c>
      <c r="D19" s="9" t="s">
        <v>55</v>
      </c>
      <c r="E19" s="12"/>
      <c r="F19" s="11" t="str">
        <f>IFERROR(__xludf.DUMMYFUNCTION("GOOGLETRANSLATE(B19, ""en"", ""ko"")"),"BT : 일제 사격 코어가 활성화.")</f>
        <v>BT : 일제 사격 코어가 활성화.</v>
      </c>
    </row>
    <row r="20">
      <c r="A20" s="6">
        <f t="shared" si="1"/>
        <v>19</v>
      </c>
      <c r="B20" s="7" t="s">
        <v>56</v>
      </c>
      <c r="C20" s="8" t="s">
        <v>57</v>
      </c>
      <c r="D20" s="9" t="s">
        <v>58</v>
      </c>
      <c r="E20" s="12"/>
      <c r="F20" s="11" t="str">
        <f>IFERROR(__xludf.DUMMYFUNCTION("GOOGLETRANSLATE(B20, ""en"", ""ko"")"),"BT : 일제 사격 코어 준비.")</f>
        <v>BT : 일제 사격 코어 준비.</v>
      </c>
    </row>
    <row r="21">
      <c r="A21" s="6">
        <f t="shared" si="1"/>
        <v>20</v>
      </c>
      <c r="B21" s="7" t="s">
        <v>59</v>
      </c>
      <c r="C21" s="8" t="s">
        <v>60</v>
      </c>
      <c r="D21" s="9" t="s">
        <v>61</v>
      </c>
      <c r="E21" s="12"/>
      <c r="F21" s="11" t="str">
        <f>IFERROR(__xludf.DUMMYFUNCTION("GOOGLETRANSLATE(B21, ""en"", ""ko"")"),"BT : 스마트 코어가 활성화.")</f>
        <v>BT : 스마트 코어가 활성화.</v>
      </c>
    </row>
    <row r="22">
      <c r="A22" s="6">
        <f t="shared" si="1"/>
        <v>21</v>
      </c>
      <c r="B22" s="7" t="s">
        <v>62</v>
      </c>
      <c r="C22" s="8" t="s">
        <v>63</v>
      </c>
      <c r="D22" s="9" t="s">
        <v>64</v>
      </c>
      <c r="E22" s="12"/>
      <c r="F22" s="11" t="str">
        <f>IFERROR(__xludf.DUMMYFUNCTION("GOOGLETRANSLATE(B22, ""en"", ""ko"")"),"BT : 스마트 코어 준비.")</f>
        <v>BT : 스마트 코어 준비.</v>
      </c>
    </row>
    <row r="23">
      <c r="A23" s="6">
        <f t="shared" si="1"/>
        <v>22</v>
      </c>
      <c r="B23" s="7" t="s">
        <v>65</v>
      </c>
      <c r="C23" s="8" t="s">
        <v>66</v>
      </c>
      <c r="D23" s="9" t="s">
        <v>67</v>
      </c>
      <c r="E23" s="12"/>
      <c r="F23" s="11" t="str">
        <f>IFERROR(__xludf.DUMMYFUNCTION("GOOGLETRANSLATE(B23, ""en"", ""ko"")"),"BT : 검 코어가 활성화.")</f>
        <v>BT : 검 코어가 활성화.</v>
      </c>
    </row>
    <row r="24">
      <c r="A24" s="6">
        <f t="shared" si="1"/>
        <v>23</v>
      </c>
      <c r="B24" s="7" t="s">
        <v>68</v>
      </c>
      <c r="C24" s="8" t="s">
        <v>69</v>
      </c>
      <c r="D24" s="9" t="s">
        <v>70</v>
      </c>
      <c r="E24" s="12"/>
      <c r="F24" s="11" t="str">
        <f>IFERROR(__xludf.DUMMYFUNCTION("GOOGLETRANSLATE(B24, ""en"", ""ko"")"),"BT : 검 코어 준비.")</f>
        <v>BT : 검 코어 준비.</v>
      </c>
    </row>
    <row r="25">
      <c r="A25" s="6">
        <f t="shared" si="1"/>
        <v>24</v>
      </c>
      <c r="B25" s="7" t="s">
        <v>71</v>
      </c>
      <c r="C25" s="8" t="s">
        <v>72</v>
      </c>
      <c r="D25" s="9" t="s">
        <v>73</v>
      </c>
      <c r="E25" s="12" t="s">
        <v>74</v>
      </c>
      <c r="F25" s="11" t="str">
        <f>IFERROR(__xludf.DUMMYFUNCTION("GOOGLETRANSLATE(B25, ""en"", ""ko"")"),"BT는 : 파일럿주의해야합니다.")</f>
        <v>BT는 : 파일럿주의해야합니다.</v>
      </c>
    </row>
    <row r="26">
      <c r="A26" s="6">
        <f t="shared" si="1"/>
        <v>25</v>
      </c>
      <c r="B26" s="7" t="s">
        <v>75</v>
      </c>
      <c r="C26" s="8" t="s">
        <v>76</v>
      </c>
      <c r="D26" s="9" t="s">
        <v>77</v>
      </c>
      <c r="E26" s="12"/>
      <c r="F26" s="11" t="str">
        <f>IFERROR(__xludf.DUMMYFUNCTION("GOOGLETRANSLATE(B26, ""en"", ""ko"")"),"BT는 : 쿠퍼주의해야합니다.")</f>
        <v>BT는 : 쿠퍼주의해야합니다.</v>
      </c>
    </row>
    <row r="27">
      <c r="A27" s="6">
        <f t="shared" si="1"/>
        <v>26</v>
      </c>
      <c r="B27" s="7" t="s">
        <v>78</v>
      </c>
      <c r="C27" s="8" t="s">
        <v>79</v>
      </c>
      <c r="D27" s="9" t="s">
        <v>80</v>
      </c>
      <c r="E27" s="12"/>
      <c r="F27" s="11" t="str">
        <f>IFERROR(__xludf.DUMMYFUNCTION("GOOGLETRANSLATE(B27, ""en"", ""ko"")"),"BT : 경고 : 우리의 반응이 불안정합니다. 교체 배터리가 필요합니다.")</f>
        <v>BT : 경고 : 우리의 반응이 불안정합니다. 교체 배터리가 필요합니다.</v>
      </c>
    </row>
    <row r="28">
      <c r="A28" s="6">
        <f t="shared" si="1"/>
        <v>27</v>
      </c>
      <c r="B28" s="7" t="s">
        <v>81</v>
      </c>
      <c r="C28" s="8" t="s">
        <v>82</v>
      </c>
      <c r="D28" s="9" t="s">
        <v>83</v>
      </c>
      <c r="E28" s="12"/>
      <c r="F28" s="11" t="str">
        <f>IFERROR(__xludf.DUMMYFUNCTION("GOOGLETRANSLATE(B28, ""en"", ""ko"")"),"BT : 적 타이탄 아래로.")</f>
        <v>BT : 적 타이탄 아래로.</v>
      </c>
    </row>
    <row r="29">
      <c r="A29" s="6">
        <f t="shared" si="1"/>
        <v>28</v>
      </c>
      <c r="B29" s="7" t="s">
        <v>84</v>
      </c>
      <c r="C29" s="8" t="s">
        <v>85</v>
      </c>
      <c r="D29" s="9" t="s">
        <v>86</v>
      </c>
      <c r="E29" s="12"/>
      <c r="F29" s="11" t="str">
        <f>IFERROR(__xludf.DUMMYFUNCTION("GOOGLETRANSLATE(B29, ""en"", ""ko"")"),"BT : 대상은 제거.")</f>
        <v>BT : 대상은 제거.</v>
      </c>
    </row>
    <row r="30">
      <c r="A30" s="6">
        <f t="shared" si="1"/>
        <v>29</v>
      </c>
      <c r="B30" s="7" t="s">
        <v>87</v>
      </c>
      <c r="C30" s="8" t="s">
        <v>88</v>
      </c>
      <c r="D30" s="9" t="s">
        <v>89</v>
      </c>
      <c r="E30" s="12"/>
      <c r="F30" s="11" t="str">
        <f>IFERROR(__xludf.DUMMYFUNCTION("GOOGLETRANSLATE(B30, ""en"", ""ko"")"),"BT : 대상은 제거. 니스는, 파일럿 촬영.")</f>
        <v>BT : 대상은 제거. 니스는, 파일럿 촬영.</v>
      </c>
    </row>
    <row r="31">
      <c r="A31" s="6">
        <f t="shared" si="1"/>
        <v>30</v>
      </c>
      <c r="B31" s="7" t="s">
        <v>90</v>
      </c>
      <c r="C31" s="8" t="s">
        <v>91</v>
      </c>
      <c r="D31" s="9" t="s">
        <v>92</v>
      </c>
      <c r="E31" s="12"/>
      <c r="F31" s="11" t="str">
        <f>IFERROR(__xludf.DUMMYFUNCTION("GOOGLETRANSLATE(B31, ""en"", ""ko"")"),"BT : 적대적 아래로.")</f>
        <v>BT : 적대적 아래로.</v>
      </c>
    </row>
    <row r="32">
      <c r="A32" s="6">
        <f t="shared" si="1"/>
        <v>31</v>
      </c>
      <c r="B32" s="7" t="s">
        <v>93</v>
      </c>
      <c r="C32" s="8" t="s">
        <v>94</v>
      </c>
      <c r="D32" s="9" t="s">
        <v>95</v>
      </c>
      <c r="E32" s="12"/>
      <c r="F32" s="11" t="str">
        <f>IFERROR(__xludf.DUMMYFUNCTION("GOOGLETRANSLATE(B32, ""en"", ""ko"")"),"BT : 목표 아래. 우리의 전투 효과는 증가했다.")</f>
        <v>BT : 목표 아래. 우리의 전투 효과는 증가했다.</v>
      </c>
    </row>
    <row r="33">
      <c r="A33" s="6">
        <f t="shared" si="1"/>
        <v>32</v>
      </c>
      <c r="B33" s="7" t="s">
        <v>96</v>
      </c>
      <c r="C33" s="8" t="s">
        <v>97</v>
      </c>
      <c r="D33" s="9" t="s">
        <v>98</v>
      </c>
      <c r="E33" s="12" t="s">
        <v>99</v>
      </c>
      <c r="F33" s="11" t="str">
        <f>IFERROR(__xludf.DUMMYFUNCTION("GOOGLETRANSLATE(B33, ""en"", ""ko"")"),"BT : 적 Titanfall가 감지되었습니다.")</f>
        <v>BT : 적 Titanfall가 감지되었습니다.</v>
      </c>
    </row>
    <row r="34">
      <c r="A34" s="6">
        <f t="shared" si="1"/>
        <v>33</v>
      </c>
      <c r="B34" s="7" t="s">
        <v>100</v>
      </c>
      <c r="C34" s="8" t="s">
        <v>101</v>
      </c>
      <c r="D34" s="9" t="s">
        <v>102</v>
      </c>
      <c r="E34" s="12"/>
      <c r="F34" s="11" t="str">
        <f>IFERROR(__xludf.DUMMYFUNCTION("GOOGLETRANSLATE(B34, ""en"", ""ko"")"),"BT : 들어오는 적을 Titanfall.")</f>
        <v>BT : 들어오는 적을 Titanfall.</v>
      </c>
    </row>
    <row r="35">
      <c r="A35" s="6">
        <f t="shared" si="1"/>
        <v>34</v>
      </c>
      <c r="B35" s="7" t="s">
        <v>103</v>
      </c>
      <c r="C35" s="8" t="s">
        <v>104</v>
      </c>
      <c r="D35" s="9" t="s">
        <v>105</v>
      </c>
      <c r="E35" s="12"/>
      <c r="F35" s="11" t="str">
        <f>IFERROR(__xludf.DUMMYFUNCTION("GOOGLETRANSLATE(B35, ""en"", ""ko"")"),"BT : 배터리가 필요합니다.")</f>
        <v>BT : 배터리가 필요합니다.</v>
      </c>
    </row>
    <row r="36">
      <c r="A36" s="6">
        <f t="shared" si="1"/>
        <v>35</v>
      </c>
      <c r="B36" s="7" t="s">
        <v>106</v>
      </c>
      <c r="C36" s="8" t="s">
        <v>107</v>
      </c>
      <c r="D36" s="9" t="s">
        <v>108</v>
      </c>
      <c r="E36" s="12"/>
      <c r="F36" s="11" t="str">
        <f>IFERROR(__xludf.DUMMYFUNCTION("GOOGLETRANSLATE(B36, ""en"", ""ko"")"),"BT : 경고 - 배터리 필수.")</f>
        <v>BT : 경고 - 배터리 필수.</v>
      </c>
    </row>
    <row r="37">
      <c r="A37" s="6">
        <f t="shared" si="1"/>
        <v>36</v>
      </c>
      <c r="B37" s="7" t="s">
        <v>109</v>
      </c>
      <c r="C37" s="8" t="s">
        <v>110</v>
      </c>
      <c r="D37" s="9" t="s">
        <v>111</v>
      </c>
      <c r="E37" s="12" t="s">
        <v>112</v>
      </c>
      <c r="F37" s="11" t="str">
        <f>IFERROR(__xludf.DUMMYFUNCTION("GOOGLETRANSLATE(B37, ""en"", ""ko"")"),"BT : 경고, 파일럿, 여러 타이탄이 참여.")</f>
        <v>BT : 경고, 파일럿, 여러 타이탄이 참여.</v>
      </c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7.43"/>
    <col customWidth="1" min="3" max="3" width="63.29"/>
    <col customWidth="1" min="4" max="4" width="128.0"/>
    <col customWidth="1" min="5" max="5" width="75.0"/>
  </cols>
  <sheetData>
    <row r="1">
      <c r="A1" s="15" t="s">
        <v>113</v>
      </c>
      <c r="B1" s="15" t="s">
        <v>114</v>
      </c>
      <c r="C1" s="15" t="s">
        <v>4</v>
      </c>
      <c r="D1" s="15" t="s">
        <v>115</v>
      </c>
      <c r="E1" s="16" t="s">
        <v>116</v>
      </c>
    </row>
    <row r="2">
      <c r="A2" s="17" t="s">
        <v>117</v>
      </c>
      <c r="B2" s="17" t="s">
        <v>118</v>
      </c>
      <c r="C2" s="17"/>
      <c r="D2" s="17" t="s">
        <v>119</v>
      </c>
      <c r="E2" s="17" t="s">
        <v>120</v>
      </c>
    </row>
    <row r="3">
      <c r="A3" s="17" t="s">
        <v>121</v>
      </c>
      <c r="B3" s="17" t="s">
        <v>122</v>
      </c>
      <c r="C3" s="17"/>
      <c r="D3" s="17" t="s">
        <v>123</v>
      </c>
      <c r="E3" s="17" t="s">
        <v>124</v>
      </c>
    </row>
    <row r="4">
      <c r="A4" s="17" t="s">
        <v>125</v>
      </c>
      <c r="B4" s="17" t="s">
        <v>126</v>
      </c>
      <c r="C4" s="17"/>
      <c r="D4" s="17" t="s">
        <v>127</v>
      </c>
      <c r="E4" s="17"/>
    </row>
    <row r="5">
      <c r="A5" s="17" t="s">
        <v>128</v>
      </c>
      <c r="B5" s="17" t="s">
        <v>129</v>
      </c>
      <c r="C5" s="17"/>
      <c r="D5" s="17" t="s">
        <v>130</v>
      </c>
      <c r="E5" s="17"/>
    </row>
    <row r="6">
      <c r="A6" s="17" t="s">
        <v>131</v>
      </c>
      <c r="B6" s="17" t="s">
        <v>132</v>
      </c>
      <c r="C6" s="17"/>
      <c r="D6" s="17"/>
      <c r="E6" s="17"/>
    </row>
    <row r="7">
      <c r="A7" s="17" t="s">
        <v>133</v>
      </c>
      <c r="B7" s="17" t="s">
        <v>134</v>
      </c>
      <c r="C7" s="17"/>
      <c r="D7" s="17"/>
      <c r="E7" s="17"/>
    </row>
    <row r="8">
      <c r="A8" s="17" t="s">
        <v>135</v>
      </c>
      <c r="B8" s="17" t="s">
        <v>136</v>
      </c>
      <c r="C8" s="17"/>
      <c r="D8" s="17" t="s">
        <v>137</v>
      </c>
      <c r="E8" s="17"/>
    </row>
    <row r="9">
      <c r="A9" s="17" t="s">
        <v>138</v>
      </c>
      <c r="B9" s="17" t="s">
        <v>139</v>
      </c>
      <c r="C9" s="17"/>
      <c r="D9" s="17" t="s">
        <v>140</v>
      </c>
      <c r="E9" s="17"/>
    </row>
    <row r="10">
      <c r="A10" s="17" t="s">
        <v>141</v>
      </c>
      <c r="B10" s="17" t="s">
        <v>142</v>
      </c>
      <c r="C10" s="17"/>
      <c r="D10" s="17"/>
      <c r="E10" s="17"/>
    </row>
    <row r="11">
      <c r="A11" s="18" t="s">
        <v>143</v>
      </c>
      <c r="B11" s="18" t="s">
        <v>143</v>
      </c>
      <c r="C11" s="19" t="s">
        <v>144</v>
      </c>
      <c r="D11" s="20" t="s">
        <v>145</v>
      </c>
      <c r="E11" s="19"/>
    </row>
    <row r="12">
      <c r="A12" s="21" t="s">
        <v>146</v>
      </c>
      <c r="B12" s="21" t="s">
        <v>146</v>
      </c>
      <c r="C12" s="17" t="s">
        <v>147</v>
      </c>
      <c r="D12" s="17"/>
      <c r="E12" s="17"/>
    </row>
    <row r="13">
      <c r="A13" s="21" t="s">
        <v>148</v>
      </c>
      <c r="B13" s="21" t="s">
        <v>148</v>
      </c>
      <c r="C13" s="17" t="s">
        <v>147</v>
      </c>
      <c r="D13" s="17"/>
      <c r="E13" s="17"/>
    </row>
    <row r="14">
      <c r="A14" s="21" t="s">
        <v>149</v>
      </c>
      <c r="B14" s="21" t="s">
        <v>149</v>
      </c>
      <c r="C14" s="17" t="s">
        <v>150</v>
      </c>
      <c r="D14" s="17"/>
      <c r="E14" s="17"/>
    </row>
    <row r="15">
      <c r="A15" s="21" t="s">
        <v>151</v>
      </c>
      <c r="B15" s="21" t="s">
        <v>151</v>
      </c>
      <c r="C15" s="17" t="s">
        <v>147</v>
      </c>
      <c r="D15" s="17"/>
      <c r="E15" s="17"/>
    </row>
    <row r="16">
      <c r="A16" s="21" t="s">
        <v>152</v>
      </c>
      <c r="B16" s="21" t="s">
        <v>152</v>
      </c>
      <c r="C16" s="17" t="s">
        <v>153</v>
      </c>
      <c r="D16" s="17"/>
      <c r="E16" s="17"/>
    </row>
    <row r="17">
      <c r="A17" s="21" t="s">
        <v>154</v>
      </c>
      <c r="B17" s="21" t="s">
        <v>154</v>
      </c>
      <c r="C17" s="22" t="s">
        <v>155</v>
      </c>
      <c r="D17" s="17"/>
      <c r="E17" s="17"/>
    </row>
    <row r="18">
      <c r="A18" s="21" t="s">
        <v>156</v>
      </c>
      <c r="B18" s="21" t="s">
        <v>156</v>
      </c>
      <c r="C18" s="22" t="s">
        <v>157</v>
      </c>
      <c r="D18" s="17"/>
      <c r="E18" s="17"/>
    </row>
    <row r="19">
      <c r="A19" s="21" t="s">
        <v>158</v>
      </c>
      <c r="B19" s="21" t="s">
        <v>159</v>
      </c>
      <c r="C19" s="17"/>
      <c r="D19" s="17"/>
      <c r="E19" s="17"/>
    </row>
    <row r="20">
      <c r="A20" s="23" t="s">
        <v>160</v>
      </c>
      <c r="B20" s="21" t="s">
        <v>161</v>
      </c>
      <c r="C20" s="17"/>
      <c r="D20" s="17"/>
      <c r="E20" s="17"/>
    </row>
    <row r="21">
      <c r="A21" s="17" t="s">
        <v>162</v>
      </c>
      <c r="B21" s="17" t="s">
        <v>162</v>
      </c>
      <c r="C21" s="17" t="s">
        <v>163</v>
      </c>
      <c r="D21" s="17"/>
      <c r="E21" s="17"/>
    </row>
    <row r="22">
      <c r="A22" s="19" t="s">
        <v>164</v>
      </c>
      <c r="B22" s="19" t="s">
        <v>165</v>
      </c>
      <c r="C22" s="19" t="s">
        <v>166</v>
      </c>
      <c r="D22" s="19" t="s">
        <v>167</v>
      </c>
      <c r="E22" s="19"/>
    </row>
    <row r="23">
      <c r="A23" s="17" t="s">
        <v>168</v>
      </c>
      <c r="B23" s="17" t="s">
        <v>169</v>
      </c>
      <c r="C23" s="17" t="s">
        <v>170</v>
      </c>
      <c r="D23" s="17"/>
      <c r="E23" s="17"/>
    </row>
    <row r="24">
      <c r="A24" s="23" t="s">
        <v>171</v>
      </c>
      <c r="B24" s="17" t="s">
        <v>172</v>
      </c>
      <c r="C24" s="17"/>
      <c r="D24" s="17"/>
      <c r="E24" s="17"/>
    </row>
    <row r="25">
      <c r="A25" s="17" t="s">
        <v>173</v>
      </c>
      <c r="B25" s="17" t="s">
        <v>174</v>
      </c>
      <c r="C25" s="17"/>
      <c r="D25" s="17"/>
      <c r="E25" s="17"/>
    </row>
    <row r="26">
      <c r="A26" s="24" t="s">
        <v>175</v>
      </c>
      <c r="B26" s="17" t="s">
        <v>176</v>
      </c>
      <c r="C26" s="17"/>
      <c r="D26" s="17" t="s">
        <v>177</v>
      </c>
      <c r="E26" s="17" t="s">
        <v>178</v>
      </c>
    </row>
    <row r="27">
      <c r="A27" s="21" t="s">
        <v>179</v>
      </c>
      <c r="B27" s="25" t="s">
        <v>180</v>
      </c>
      <c r="C27" s="17"/>
      <c r="D27" s="17"/>
      <c r="E27" s="17"/>
    </row>
    <row r="28">
      <c r="A28" s="21" t="s">
        <v>181</v>
      </c>
      <c r="B28" s="26" t="s">
        <v>182</v>
      </c>
      <c r="C28" s="17"/>
      <c r="D28" s="17"/>
      <c r="E28" s="17"/>
    </row>
    <row r="29">
      <c r="A29" s="21" t="s">
        <v>183</v>
      </c>
      <c r="B29" s="17" t="s">
        <v>184</v>
      </c>
      <c r="C29" s="17"/>
      <c r="D29" s="17"/>
      <c r="E29" s="17"/>
    </row>
    <row r="30">
      <c r="A30" s="17" t="s">
        <v>185</v>
      </c>
      <c r="B30" s="17" t="s">
        <v>186</v>
      </c>
      <c r="C30" s="17"/>
      <c r="D30" s="17" t="s">
        <v>187</v>
      </c>
      <c r="E30" s="17" t="s">
        <v>188</v>
      </c>
    </row>
    <row r="31">
      <c r="A31" s="21" t="s">
        <v>189</v>
      </c>
      <c r="B31" s="17" t="s">
        <v>190</v>
      </c>
      <c r="C31" s="17"/>
      <c r="D31" s="17"/>
      <c r="E31" s="17"/>
    </row>
    <row r="32">
      <c r="A32" s="21" t="s">
        <v>191</v>
      </c>
      <c r="B32" s="22" t="s">
        <v>192</v>
      </c>
      <c r="C32" s="17"/>
      <c r="D32" s="17"/>
      <c r="E32" s="17"/>
    </row>
    <row r="33">
      <c r="A33" s="17" t="s">
        <v>193</v>
      </c>
      <c r="B33" s="17" t="s">
        <v>194</v>
      </c>
      <c r="C33" s="17"/>
      <c r="D33" s="17"/>
      <c r="E33" s="17"/>
    </row>
    <row r="34">
      <c r="A34" s="21" t="s">
        <v>195</v>
      </c>
      <c r="B34" s="17" t="s">
        <v>196</v>
      </c>
      <c r="C34" s="17"/>
      <c r="D34" s="17"/>
      <c r="E34" s="17"/>
    </row>
    <row r="35">
      <c r="A35" s="21" t="s">
        <v>197</v>
      </c>
      <c r="B35" s="17" t="s">
        <v>198</v>
      </c>
      <c r="C35" s="17"/>
      <c r="D35" s="17" t="s">
        <v>199</v>
      </c>
      <c r="E35" s="17"/>
    </row>
    <row r="36">
      <c r="A36" s="21" t="s">
        <v>200</v>
      </c>
      <c r="B36" s="17" t="s">
        <v>201</v>
      </c>
      <c r="C36" s="17"/>
      <c r="D36" s="17"/>
      <c r="E36" s="17"/>
    </row>
    <row r="37">
      <c r="A37" s="21" t="s">
        <v>202</v>
      </c>
      <c r="B37" s="17" t="s">
        <v>203</v>
      </c>
      <c r="C37" s="17"/>
      <c r="D37" s="17"/>
      <c r="E37" s="17"/>
    </row>
    <row r="38">
      <c r="A38" s="17" t="s">
        <v>204</v>
      </c>
      <c r="B38" s="17" t="s">
        <v>205</v>
      </c>
      <c r="C38" s="17" t="s">
        <v>206</v>
      </c>
      <c r="D38" s="17" t="s">
        <v>207</v>
      </c>
      <c r="E38" s="17"/>
    </row>
    <row r="39">
      <c r="A39" s="17" t="s">
        <v>208</v>
      </c>
      <c r="B39" s="17" t="s">
        <v>209</v>
      </c>
      <c r="C39" s="17"/>
      <c r="D39" s="17" t="s">
        <v>210</v>
      </c>
      <c r="E39" s="17"/>
    </row>
    <row r="40">
      <c r="A40" s="21" t="s">
        <v>211</v>
      </c>
      <c r="B40" s="17" t="s">
        <v>212</v>
      </c>
      <c r="C40" s="17"/>
      <c r="D40" s="17"/>
      <c r="E40" s="17"/>
    </row>
    <row r="41">
      <c r="A41" s="21" t="s">
        <v>213</v>
      </c>
      <c r="B41" s="17" t="s">
        <v>214</v>
      </c>
      <c r="C41" s="17"/>
      <c r="D41" s="17"/>
      <c r="E41" s="17"/>
    </row>
    <row r="42">
      <c r="A42" s="21" t="s">
        <v>215</v>
      </c>
      <c r="B42" s="17" t="s">
        <v>216</v>
      </c>
      <c r="C42" s="17"/>
      <c r="D42" s="17" t="s">
        <v>217</v>
      </c>
      <c r="E42" s="17"/>
    </row>
    <row r="43">
      <c r="A43" s="17" t="s">
        <v>218</v>
      </c>
      <c r="B43" s="17" t="s">
        <v>219</v>
      </c>
      <c r="C43" s="17"/>
      <c r="D43" s="17" t="s">
        <v>220</v>
      </c>
      <c r="E43" s="22" t="s">
        <v>221</v>
      </c>
    </row>
    <row r="44">
      <c r="A44" s="21" t="s">
        <v>222</v>
      </c>
      <c r="B44" s="21" t="s">
        <v>223</v>
      </c>
      <c r="C44" s="17"/>
      <c r="D44" s="17"/>
      <c r="E44" s="17"/>
    </row>
    <row r="45">
      <c r="A45" s="17" t="s">
        <v>224</v>
      </c>
      <c r="B45" s="17" t="s">
        <v>224</v>
      </c>
      <c r="C45" s="17"/>
      <c r="D45" s="17"/>
      <c r="E45" s="17"/>
    </row>
    <row r="46">
      <c r="A46" s="17" t="s">
        <v>225</v>
      </c>
      <c r="B46" s="22" t="s">
        <v>226</v>
      </c>
      <c r="C46" s="17"/>
      <c r="D46" s="17"/>
      <c r="E46" s="17"/>
    </row>
    <row r="47">
      <c r="A47" s="27" t="s">
        <v>227</v>
      </c>
      <c r="B47" s="27" t="s">
        <v>228</v>
      </c>
      <c r="C47" s="27" t="s">
        <v>229</v>
      </c>
      <c r="D47" s="27" t="s">
        <v>230</v>
      </c>
      <c r="E47" s="27"/>
    </row>
  </sheetData>
  <drawing r:id="rId1"/>
</worksheet>
</file>