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IZAEL\Desktop\DL Files\Momentum Monitor Files\19_10_2024\"/>
    </mc:Choice>
  </mc:AlternateContent>
  <xr:revisionPtr revIDLastSave="0" documentId="13_ncr:1_{E5FE46F8-B159-428F-8256-11ACA5EA858A}" xr6:coauthVersionLast="47" xr6:coauthVersionMax="47" xr10:uidLastSave="{00000000-0000-0000-0000-000000000000}"/>
  <bookViews>
    <workbookView xWindow="30816" yWindow="804" windowWidth="13224" windowHeight="13236" firstSheet="1" activeTab="1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6" i="18" l="1"/>
  <c r="S26" i="18"/>
  <c r="J26" i="18"/>
  <c r="AV7" i="10" a="1"/>
  <c r="AS5" i="10" a="1"/>
  <c r="AQ3" i="10" a="1"/>
  <c r="AK7" i="10" a="1"/>
  <c r="BI2" i="10" a="1"/>
  <c r="AO4" i="10" a="1"/>
  <c r="AS7" i="10" a="1"/>
  <c r="AP7" i="10" a="1"/>
  <c r="AU3" i="10" a="1"/>
  <c r="AQ4" i="10" a="1"/>
  <c r="BK2" i="10" a="1"/>
  <c r="AR7" i="10" a="1"/>
  <c r="AP6" i="10" a="1"/>
  <c r="AS3" i="10" a="1"/>
  <c r="AO6" i="10" a="1"/>
  <c r="AR3" i="10" a="1"/>
  <c r="AU5" i="10" a="1"/>
  <c r="BJ2" i="10" a="1"/>
  <c r="AS4" i="10" a="1"/>
  <c r="AK4" i="10" a="1"/>
  <c r="AW7" i="10" a="1"/>
  <c r="AR4" i="10" a="1"/>
  <c r="AJ4" i="10" a="1"/>
  <c r="AK3" i="10" a="1"/>
  <c r="AP4" i="10" a="1"/>
  <c r="AO7" i="10" a="1"/>
  <c r="AO3" i="10" a="1"/>
  <c r="AT7" i="10" a="1"/>
  <c r="AU6" i="10" a="1"/>
  <c r="AU1" i="10" a="1"/>
  <c r="AI7" i="10" a="1"/>
  <c r="AT6" i="10" a="1"/>
  <c r="AT1" i="10" a="1"/>
  <c r="AE2" i="10" a="1"/>
  <c r="AS6" i="10" a="1"/>
  <c r="AS1" i="10" a="1"/>
  <c r="AR6" i="10" a="1"/>
  <c r="AQ6" i="10" a="1"/>
  <c r="AR1" i="10" a="1"/>
  <c r="AT5" i="10" a="1"/>
  <c r="AQ1" i="10" a="1"/>
  <c r="AO5" i="10" a="1"/>
  <c r="V2" i="10" a="1"/>
  <c r="AQ7" i="10" a="1"/>
  <c r="AP1" i="10" a="1"/>
  <c r="AO1" i="10" a="1"/>
  <c r="AU7" i="10" a="1"/>
  <c r="AR5" i="10" a="1"/>
  <c r="AP5" i="10" a="1"/>
  <c r="AN7" i="10" a="1"/>
  <c r="AJ3" i="10" a="1"/>
  <c r="AF2" i="10" a="1"/>
  <c r="W2" i="10" a="1"/>
  <c r="AQ5" i="10" a="1"/>
  <c r="AJ7" i="10" a="1"/>
  <c r="AU4" i="10" a="1"/>
  <c r="AK6" i="10" a="1"/>
  <c r="AT4" i="10" a="1"/>
  <c r="AJ6" i="10" a="1"/>
  <c r="AK5" i="10" a="1"/>
  <c r="AJ1" i="10" a="1"/>
  <c r="U2" i="10" a="1"/>
  <c r="AT3" i="10" a="1"/>
  <c r="AP3" i="10" a="1"/>
  <c r="T2" i="10" a="1"/>
  <c r="AJ5" i="10" a="1"/>
  <c r="AK1" i="10" a="1"/>
  <c r="X2" i="10" a="1"/>
  <c r="R2" i="10" a="1"/>
  <c r="AD2" i="10" a="1"/>
  <c r="Y2" i="10" a="1"/>
  <c r="D2" i="10" a="1"/>
  <c r="AA25" i="17" a="1"/>
  <c r="V8" i="17" a="1"/>
  <c r="AA8" i="17" a="1"/>
  <c r="AA7" i="17" a="1"/>
  <c r="W7" i="17" a="1"/>
  <c r="M9" i="17" a="1"/>
  <c r="I7" i="17" a="1"/>
  <c r="E8" i="17" a="1"/>
  <c r="Q33" i="20" a="1"/>
  <c r="P28" i="20" a="1"/>
  <c r="R22" i="20" a="1"/>
  <c r="Q17" i="20" a="1"/>
  <c r="H2" i="10" a="1"/>
  <c r="Q2" i="10" a="1"/>
  <c r="G2" i="10" a="1"/>
  <c r="C2" i="10" a="1"/>
  <c r="F2" i="10" a="1"/>
  <c r="R7" i="17" a="1"/>
  <c r="L19" i="17" a="1"/>
  <c r="C18" i="17" a="1"/>
  <c r="R33" i="20" a="1"/>
  <c r="U18" i="17" a="1"/>
  <c r="I31" i="20" a="1"/>
  <c r="I19" i="20" a="1"/>
  <c r="Q28" i="19" a="1"/>
  <c r="P23" i="19" a="1"/>
  <c r="O17" i="19" a="1"/>
  <c r="J32" i="19" a="1"/>
  <c r="J27" i="19" a="1"/>
  <c r="J23" i="19" a="1"/>
  <c r="V19" i="18" a="1"/>
  <c r="N14" i="17" a="1"/>
  <c r="N18" i="17" a="1"/>
  <c r="E9" i="17" a="1"/>
  <c r="P33" i="20" a="1"/>
  <c r="P27" i="20" a="1"/>
  <c r="P21" i="20" a="1"/>
  <c r="P41" i="20" a="1"/>
  <c r="I40" i="20" a="1"/>
  <c r="I35" i="20" a="1"/>
  <c r="I27" i="20" a="1"/>
  <c r="I23" i="20" a="1"/>
  <c r="O35" i="19" a="1"/>
  <c r="J18" i="19" a="1"/>
  <c r="U6" i="18" a="1"/>
  <c r="N6" i="18" a="1"/>
  <c r="D14" i="18" a="1"/>
  <c r="C6" i="18" a="1"/>
  <c r="W9" i="12" a="1"/>
  <c r="M14" i="12" a="1"/>
  <c r="L19" i="12" a="1"/>
  <c r="E9" i="12" a="1"/>
  <c r="Q16" i="19" a="1"/>
  <c r="W14" i="17" a="1"/>
  <c r="D9" i="17" a="1"/>
  <c r="O23" i="19" a="1"/>
  <c r="M14" i="17" a="1"/>
  <c r="M18" i="17" a="1"/>
  <c r="C9" i="17" a="1"/>
  <c r="R32" i="20" a="1"/>
  <c r="R26" i="20" a="1"/>
  <c r="R20" i="20" a="1"/>
  <c r="R40" i="20" a="1"/>
  <c r="H40" i="20" a="1"/>
  <c r="H35" i="20" a="1"/>
  <c r="H31" i="20" a="1"/>
  <c r="H27" i="20" a="1"/>
  <c r="H23" i="20" a="1"/>
  <c r="H19" i="20" a="1"/>
  <c r="Q34" i="19" a="1"/>
  <c r="P28" i="19" a="1"/>
  <c r="V14" i="17" a="1"/>
  <c r="L14" i="17" a="1"/>
  <c r="L18" i="17" a="1"/>
  <c r="D8" i="17" a="1"/>
  <c r="Q26" i="20" a="1"/>
  <c r="Q20" i="20" a="1"/>
  <c r="Q40" i="20" a="1"/>
  <c r="K39" i="20" a="1"/>
  <c r="K34" i="20" a="1"/>
  <c r="K30" i="20" a="1"/>
  <c r="K26" i="20" a="1"/>
  <c r="Q32" i="20" a="1"/>
  <c r="U14" i="17" a="1"/>
  <c r="N5" i="17" a="1"/>
  <c r="I8" i="17" a="1"/>
  <c r="C8" i="17" a="1"/>
  <c r="P32" i="20" a="1"/>
  <c r="P26" i="20" a="1"/>
  <c r="P20" i="20" a="1"/>
  <c r="P40" i="20" a="1"/>
  <c r="J39" i="20" a="1"/>
  <c r="E2" i="10" a="1"/>
  <c r="W9" i="17" a="1"/>
  <c r="M5" i="17" a="1"/>
  <c r="V9" i="17" a="1"/>
  <c r="L5" i="17" a="1"/>
  <c r="B2" i="10" a="1"/>
  <c r="U9" i="17" a="1"/>
  <c r="U7" i="17" a="1"/>
  <c r="L8" i="17" a="1"/>
  <c r="C5" i="17" a="1"/>
  <c r="P36" i="20" a="1"/>
  <c r="P30" i="20" a="1"/>
  <c r="P24" i="20" a="1"/>
  <c r="R17" i="20" a="1"/>
  <c r="P38" i="20" a="1"/>
  <c r="H38" i="20" a="1"/>
  <c r="H33" i="20" a="1"/>
  <c r="H29" i="20" a="1"/>
  <c r="H25" i="20" a="1"/>
  <c r="H21" i="20" a="1"/>
  <c r="H17" i="20" a="1"/>
  <c r="O32" i="19" a="1"/>
  <c r="Q25" i="19" a="1"/>
  <c r="P19" i="19" a="1"/>
  <c r="I34" i="19" a="1"/>
  <c r="I30" i="19" a="1"/>
  <c r="I25" i="19" a="1"/>
  <c r="I20" i="19" a="1"/>
  <c r="I16" i="19" a="1"/>
  <c r="V9" i="18" a="1"/>
  <c r="W5" i="17" a="1"/>
  <c r="W19" i="17" a="1"/>
  <c r="L9" i="17" a="1"/>
  <c r="P31" i="20" a="1"/>
  <c r="P23" i="20" a="1"/>
  <c r="I38" i="20" a="1"/>
  <c r="O30" i="19" a="1"/>
  <c r="M18" i="18" a="1"/>
  <c r="E18" i="17" a="1"/>
  <c r="H32" i="20" a="1"/>
  <c r="I26" i="20" a="1"/>
  <c r="I21" i="20" a="1"/>
  <c r="I16" i="20" a="1"/>
  <c r="O28" i="19" a="1"/>
  <c r="P20" i="19" a="1"/>
  <c r="H34" i="19" a="1"/>
  <c r="G24" i="19" a="1"/>
  <c r="V14" i="18" a="1"/>
  <c r="M14" i="18" a="1"/>
  <c r="N8" i="17" a="1"/>
  <c r="R30" i="20" a="1"/>
  <c r="Q22" i="20" a="1"/>
  <c r="R39" i="20" a="1"/>
  <c r="H26" i="20" a="1"/>
  <c r="I28" i="19" a="1"/>
  <c r="I23" i="19" a="1"/>
  <c r="J17" i="19" a="1"/>
  <c r="L14" i="18" a="1"/>
  <c r="L18" i="18" a="1"/>
  <c r="C8" i="18" a="1"/>
  <c r="U14" i="12" a="1"/>
  <c r="M9" i="12" a="1"/>
  <c r="I9" i="12" a="1"/>
  <c r="D6" i="12" a="1"/>
  <c r="Q19" i="19" a="1"/>
  <c r="D6" i="18" a="1"/>
  <c r="I27" i="19" a="1"/>
  <c r="L5" i="12" a="1"/>
  <c r="J35" i="19" a="1"/>
  <c r="E6" i="12" a="1"/>
  <c r="D18" i="17" a="1"/>
  <c r="Q39" i="20" a="1"/>
  <c r="K36" i="20" a="1"/>
  <c r="K31" i="20" a="1"/>
  <c r="H16" i="20" a="1"/>
  <c r="Q27" i="19" a="1"/>
  <c r="O20" i="19" a="1"/>
  <c r="G34" i="19" a="1"/>
  <c r="H23" i="19" a="1"/>
  <c r="U14" i="18" a="1"/>
  <c r="V9" i="12" a="1"/>
  <c r="A2" i="10" a="1"/>
  <c r="J36" i="20" a="1"/>
  <c r="Q35" i="19" a="1"/>
  <c r="J33" i="19" a="1"/>
  <c r="G23" i="19" a="1"/>
  <c r="W9" i="18" a="1"/>
  <c r="J20" i="20" a="1"/>
  <c r="I9" i="18" a="1"/>
  <c r="E14" i="12" a="1"/>
  <c r="J21" i="19" a="1"/>
  <c r="L8" i="12" a="1"/>
  <c r="M8" i="17" a="1"/>
  <c r="Q30" i="20" a="1"/>
  <c r="P22" i="20" a="1"/>
  <c r="K25" i="20" a="1"/>
  <c r="K20" i="20" a="1"/>
  <c r="H28" i="19" a="1"/>
  <c r="I17" i="19" a="1"/>
  <c r="N9" i="18" a="1"/>
  <c r="I25" i="18" a="1"/>
  <c r="E6" i="18" a="1"/>
  <c r="U9" i="12" a="1"/>
  <c r="L9" i="12" a="1"/>
  <c r="I8" i="12" a="1"/>
  <c r="C6" i="12" a="1"/>
  <c r="J31" i="20" a="1"/>
  <c r="P27" i="19" a="1"/>
  <c r="R21" i="20" a="1"/>
  <c r="W8" i="12" a="1"/>
  <c r="P35" i="19" a="1"/>
  <c r="M8" i="12" a="1"/>
  <c r="Q18" i="19" a="1"/>
  <c r="E14" i="18" a="1"/>
  <c r="C14" i="12" a="1"/>
  <c r="H25" i="19" a="1"/>
  <c r="C9" i="12" a="1"/>
  <c r="P39" i="20" a="1"/>
  <c r="O27" i="19" a="1"/>
  <c r="G28" i="19" a="1"/>
  <c r="H17" i="19" a="1"/>
  <c r="C5" i="12" a="1"/>
  <c r="W14" i="12" a="1"/>
  <c r="Q41" i="20" a="1"/>
  <c r="N7" i="17" a="1"/>
  <c r="J25" i="20" a="1"/>
  <c r="M9" i="18" a="1"/>
  <c r="N8" i="12" a="1"/>
  <c r="E5" i="12" a="1"/>
  <c r="E5" i="18" a="1"/>
  <c r="N8" i="18" a="1"/>
  <c r="U8" i="12" a="1"/>
  <c r="N14" i="18" a="1"/>
  <c r="L18" i="12" a="1"/>
  <c r="V19" i="17" a="1"/>
  <c r="M7" i="17" a="1"/>
  <c r="E7" i="17" a="1"/>
  <c r="R29" i="20" a="1"/>
  <c r="R38" i="20" a="1"/>
  <c r="I36" i="20" a="1"/>
  <c r="J30" i="20" a="1"/>
  <c r="I33" i="19" a="1"/>
  <c r="P26" i="19" a="1"/>
  <c r="G27" i="19" a="1"/>
  <c r="J16" i="19" a="1"/>
  <c r="C5" i="18" a="1"/>
  <c r="D7" i="17" a="1"/>
  <c r="Q21" i="20" a="1"/>
  <c r="I25" i="20" a="1"/>
  <c r="I20" i="20" a="1"/>
  <c r="P34" i="19" a="1"/>
  <c r="Q26" i="19" a="1"/>
  <c r="O19" i="19" a="1"/>
  <c r="H27" i="19" a="1"/>
  <c r="G17" i="19" a="1"/>
  <c r="U9" i="18" a="1"/>
  <c r="L9" i="18" a="1"/>
  <c r="I8" i="18" a="1"/>
  <c r="D5" i="18" a="1"/>
  <c r="V8" i="12" a="1"/>
  <c r="D14" i="12" a="1"/>
  <c r="D5" i="12" a="1"/>
  <c r="R16" i="20" a="1"/>
  <c r="D9" i="12" a="1"/>
  <c r="N19" i="12" a="1"/>
  <c r="J34" i="19" a="1"/>
  <c r="J21" i="20" a="1"/>
  <c r="U19" i="17" a="1"/>
  <c r="L7" i="17" a="1"/>
  <c r="Q29" i="20" a="1"/>
  <c r="Q38" i="20" a="1"/>
  <c r="H36" i="20" a="1"/>
  <c r="I30" i="20" a="1"/>
  <c r="H33" i="19" a="1"/>
  <c r="I21" i="19" a="1"/>
  <c r="G30" i="19" a="1"/>
  <c r="H18" i="19" a="1"/>
  <c r="C8" i="12" a="1"/>
  <c r="L14" i="12" a="1"/>
  <c r="C7" i="17" a="1"/>
  <c r="H30" i="20" a="1"/>
  <c r="H20" i="20" a="1"/>
  <c r="O34" i="19" a="1"/>
  <c r="W8" i="18" a="1"/>
  <c r="P25" i="20" a="1"/>
  <c r="O24" i="19" a="1"/>
  <c r="I32" i="20" a="1"/>
  <c r="W18" i="17" a="1"/>
  <c r="N19" i="17" a="1"/>
  <c r="P29" i="20" a="1"/>
  <c r="R19" i="20" a="1"/>
  <c r="K35" i="20" a="1"/>
  <c r="K24" i="20" a="1"/>
  <c r="G33" i="19" a="1"/>
  <c r="H21" i="19" a="1"/>
  <c r="C14" i="18" a="1"/>
  <c r="K19" i="20" a="1"/>
  <c r="O26" i="19" a="1"/>
  <c r="J26" i="19" a="1"/>
  <c r="M8" i="18" a="1"/>
  <c r="W6" i="12" a="1"/>
  <c r="W18" i="12" a="1"/>
  <c r="W14" i="18" a="1"/>
  <c r="R36" i="20" a="1"/>
  <c r="R28" i="20" a="1"/>
  <c r="Q19" i="20" a="1"/>
  <c r="K41" i="20" a="1"/>
  <c r="K29" i="20" a="1"/>
  <c r="Q33" i="19" a="1"/>
  <c r="P18" i="19" a="1"/>
  <c r="I32" i="19" a="1"/>
  <c r="V8" i="18" a="1"/>
  <c r="E19" i="18" a="1"/>
  <c r="AA25" i="12" a="1"/>
  <c r="N6" i="12" a="1"/>
  <c r="E19" i="12" a="1"/>
  <c r="V18" i="17" a="1"/>
  <c r="M19" i="17" a="1"/>
  <c r="Q28" i="20" a="1"/>
  <c r="J35" i="20" a="1"/>
  <c r="J24" i="20" a="1"/>
  <c r="P33" i="19" a="1"/>
  <c r="H32" i="19" a="1"/>
  <c r="G21" i="19" a="1"/>
  <c r="H16" i="19" a="1"/>
  <c r="I26" i="19" a="1"/>
  <c r="U8" i="18" a="1"/>
  <c r="L8" i="18" a="1"/>
  <c r="D19" i="18" a="1"/>
  <c r="AA9" i="12" a="1"/>
  <c r="V6" i="12" a="1"/>
  <c r="M6" i="12" a="1"/>
  <c r="D19" i="12" a="1"/>
  <c r="W6" i="18" a="1"/>
  <c r="AA8" i="12" a="1"/>
  <c r="U6" i="12" a="1"/>
  <c r="L6" i="12" a="1"/>
  <c r="C19" i="12" a="1"/>
  <c r="H31" i="19" a="1"/>
  <c r="G18" i="19" a="1"/>
  <c r="Q36" i="20" a="1"/>
  <c r="P19" i="20" a="1"/>
  <c r="J41" i="20" a="1"/>
  <c r="J29" i="20" a="1"/>
  <c r="J19" i="20" a="1"/>
  <c r="O18" i="19" a="1"/>
  <c r="C18" i="12" a="1"/>
  <c r="E9" i="18" a="1"/>
  <c r="D8" i="12" a="1"/>
  <c r="N18" i="18" a="1"/>
  <c r="W8" i="17" a="1"/>
  <c r="I25" i="17" a="1"/>
  <c r="R27" i="20" a="1"/>
  <c r="J34" i="20" a="1"/>
  <c r="I24" i="20" a="1"/>
  <c r="K18" i="20" a="1"/>
  <c r="O33" i="19" a="1"/>
  <c r="P25" i="19" a="1"/>
  <c r="G32" i="19" a="1"/>
  <c r="J20" i="19" a="1"/>
  <c r="G16" i="19" a="1"/>
  <c r="M6" i="18" a="1"/>
  <c r="Q17" i="19" a="1"/>
  <c r="C19" i="18" a="1"/>
  <c r="I28" i="20" a="1"/>
  <c r="J16" i="20" a="1"/>
  <c r="U8" i="17" a="1"/>
  <c r="R18" i="20" a="1"/>
  <c r="I41" i="20" a="1"/>
  <c r="I29" i="20" a="1"/>
  <c r="H26" i="19" a="1"/>
  <c r="L6" i="18" a="1"/>
  <c r="U5" i="12" a="1"/>
  <c r="G31" i="19" a="1"/>
  <c r="E14" i="17" a="1"/>
  <c r="R35" i="20" a="1"/>
  <c r="Q27" i="20" a="1"/>
  <c r="I34" i="20" a="1"/>
  <c r="H24" i="20" a="1"/>
  <c r="J18" i="20" a="1"/>
  <c r="Q32" i="19" a="1"/>
  <c r="O25" i="19" a="1"/>
  <c r="J31" i="19" a="1"/>
  <c r="AA25" i="18" a="1"/>
  <c r="E18" i="18" a="1"/>
  <c r="N5" i="12" a="1"/>
  <c r="I31" i="19" a="1"/>
  <c r="AA8" i="18" a="1"/>
  <c r="R25" i="12" a="1"/>
  <c r="N9" i="12" a="1"/>
  <c r="V7" i="17" a="1"/>
  <c r="D14" i="17" a="1"/>
  <c r="Q18" i="20" a="1"/>
  <c r="H41" i="20" a="1"/>
  <c r="H34" i="20" a="1"/>
  <c r="P17" i="19" a="1"/>
  <c r="G26" i="19" a="1"/>
  <c r="H20" i="19" a="1"/>
  <c r="V6" i="18" a="1"/>
  <c r="N5" i="18" a="1"/>
  <c r="W19" i="12" a="1"/>
  <c r="W5" i="12" a="1"/>
  <c r="E18" i="12" a="1"/>
  <c r="P32" i="19" a="1"/>
  <c r="P16" i="19" a="1"/>
  <c r="W5" i="18" a="1"/>
  <c r="E8" i="18" a="1"/>
  <c r="Q35" i="20" a="1"/>
  <c r="P18" i="20" a="1"/>
  <c r="K28" i="20" a="1"/>
  <c r="K23" i="20" a="1"/>
  <c r="I18" i="20" a="1"/>
  <c r="Q24" i="19" a="1"/>
  <c r="AA9" i="18" a="1"/>
  <c r="N19" i="18" a="1"/>
  <c r="N14" i="12" a="1"/>
  <c r="V5" i="17" a="1"/>
  <c r="C14" i="17" a="1"/>
  <c r="R25" i="20" a="1"/>
  <c r="K40" i="20" a="1"/>
  <c r="K33" i="20" a="1"/>
  <c r="H18" i="20" a="1"/>
  <c r="J25" i="19" a="1"/>
  <c r="G20" i="19" a="1"/>
  <c r="V5" i="18" a="1"/>
  <c r="M5" i="18" a="1"/>
  <c r="D18" i="18" a="1"/>
  <c r="V19" i="12" a="1"/>
  <c r="V5" i="12" a="1"/>
  <c r="M5" i="12" a="1"/>
  <c r="D18" i="12" a="1"/>
  <c r="P24" i="19" a="1"/>
  <c r="R25" i="18" a="1"/>
  <c r="P35" i="20" a="1"/>
  <c r="Q25" i="20" a="1"/>
  <c r="P17" i="20" a="1"/>
  <c r="J28" i="20" a="1"/>
  <c r="J23" i="20" a="1"/>
  <c r="O16" i="19" a="1"/>
  <c r="H24" i="19" a="1"/>
  <c r="U5" i="17" a="1"/>
  <c r="E5" i="17" a="1"/>
  <c r="J40" i="20" a="1"/>
  <c r="J33" i="20" a="1"/>
  <c r="K22" i="20" a="1"/>
  <c r="K17" i="20" a="1"/>
  <c r="Q31" i="19" a="1"/>
  <c r="J19" i="19" a="1"/>
  <c r="U5" i="18" a="1"/>
  <c r="L5" i="18" a="1"/>
  <c r="C18" i="18" a="1"/>
  <c r="U19" i="12" a="1"/>
  <c r="R34" i="20" a="1"/>
  <c r="W19" i="18" a="1"/>
  <c r="R25" i="17" a="1"/>
  <c r="D5" i="17" a="1"/>
  <c r="I33" i="20" a="1"/>
  <c r="J22" i="20" a="1"/>
  <c r="J17" i="20" a="1"/>
  <c r="P31" i="19" a="1"/>
  <c r="I35" i="19" a="1"/>
  <c r="I19" i="19" a="1"/>
  <c r="U19" i="18" a="1"/>
  <c r="Q34" i="20" a="1"/>
  <c r="R24" i="20" a="1"/>
  <c r="Q16" i="20" a="1"/>
  <c r="I39" i="20" a="1"/>
  <c r="H28" i="20" a="1"/>
  <c r="Q23" i="19" a="1"/>
  <c r="J30" i="19" a="1"/>
  <c r="G25" i="19" a="1"/>
  <c r="W18" i="18" a="1"/>
  <c r="M19" i="18" a="1"/>
  <c r="C9" i="18" a="1"/>
  <c r="U18" i="12" a="1"/>
  <c r="Q20" i="19" a="1"/>
  <c r="R8" i="17" a="1"/>
  <c r="P34" i="20" a="1"/>
  <c r="H39" i="20" a="1"/>
  <c r="I22" i="20" a="1"/>
  <c r="I17" i="20" a="1"/>
  <c r="O31" i="19" a="1"/>
  <c r="Q21" i="19" a="1"/>
  <c r="H35" i="19" a="1"/>
  <c r="H19" i="19" a="1"/>
  <c r="R9" i="18" a="1"/>
  <c r="D9" i="18" a="1"/>
  <c r="V18" i="12" a="1"/>
  <c r="R9" i="12" a="1"/>
  <c r="M19" i="12" a="1"/>
  <c r="E8" i="12" a="1"/>
  <c r="H30" i="19" a="1"/>
  <c r="L19" i="18" a="1"/>
  <c r="D8" i="18" a="1"/>
  <c r="I25" i="12" a="1"/>
  <c r="E19" i="17" a="1"/>
  <c r="Q24" i="20" a="1"/>
  <c r="P16" i="20" a="1"/>
  <c r="K32" i="20" a="1"/>
  <c r="K27" i="20" a="1"/>
  <c r="H22" i="20" a="1"/>
  <c r="J24" i="19" a="1"/>
  <c r="V18" i="18" a="1"/>
  <c r="N18" i="12" a="1"/>
  <c r="G35" i="19" a="1"/>
  <c r="G19" i="19" a="1"/>
  <c r="R8" i="18" a="1"/>
  <c r="R8" i="12" a="1"/>
  <c r="M18" i="12" a="1"/>
  <c r="J28" i="19" a="1"/>
  <c r="K38" i="20" a="1"/>
  <c r="Q30" i="19" a="1"/>
  <c r="P21" i="19" a="1"/>
  <c r="D19" i="17" a="1"/>
  <c r="R31" i="20" a="1"/>
  <c r="R41" i="20" a="1"/>
  <c r="J32" i="20" a="1"/>
  <c r="J27" i="20" a="1"/>
  <c r="K21" i="20" a="1"/>
  <c r="K16" i="20" a="1"/>
  <c r="I24" i="19" a="1"/>
  <c r="I18" i="19" a="1"/>
  <c r="U18" i="18" a="1"/>
  <c r="O21" i="19" a="1"/>
  <c r="N9" i="17" a="1"/>
  <c r="Q31" i="20" a="1"/>
  <c r="R23" i="20" a="1"/>
  <c r="J38" i="20" a="1"/>
  <c r="P30" i="19" a="1"/>
  <c r="C19" i="17" a="1"/>
  <c r="Q23" i="20" a="1"/>
  <c r="J26" i="20" a="1"/>
  <c r="V14" i="12" a="1"/>
  <c r="V14" i="12" l="1"/>
  <c r="J26" i="20"/>
  <c r="Q23" i="20"/>
  <c r="C19" i="17"/>
  <c r="P30" i="19"/>
  <c r="J38" i="20"/>
  <c r="R23" i="20"/>
  <c r="Q31" i="20"/>
  <c r="N9" i="17"/>
  <c r="O21" i="19"/>
  <c r="U18" i="18"/>
  <c r="I18" i="19"/>
  <c r="I24" i="19"/>
  <c r="K16" i="20"/>
  <c r="K21" i="20"/>
  <c r="J27" i="20"/>
  <c r="J32" i="20"/>
  <c r="R41" i="20"/>
  <c r="R31" i="20"/>
  <c r="D19" i="17"/>
  <c r="P21" i="19"/>
  <c r="Q30" i="19"/>
  <c r="K38" i="20"/>
  <c r="J28" i="19"/>
  <c r="M18" i="12"/>
  <c r="R8" i="12"/>
  <c r="R8" i="18"/>
  <c r="G19" i="19"/>
  <c r="G35" i="19"/>
  <c r="N18" i="12"/>
  <c r="V18" i="18"/>
  <c r="J24" i="19"/>
  <c r="H22" i="20"/>
  <c r="K27" i="20"/>
  <c r="K32" i="20"/>
  <c r="P16" i="20"/>
  <c r="Q24" i="20"/>
  <c r="E19" i="17"/>
  <c r="I25" i="12"/>
  <c r="D8" i="18"/>
  <c r="L19" i="18"/>
  <c r="H30" i="19"/>
  <c r="E8" i="12"/>
  <c r="M19" i="12"/>
  <c r="R9" i="12"/>
  <c r="V18" i="12"/>
  <c r="D9" i="18"/>
  <c r="R9" i="18"/>
  <c r="H19" i="19"/>
  <c r="H35" i="19"/>
  <c r="Q21" i="19"/>
  <c r="O31" i="19"/>
  <c r="I17" i="20"/>
  <c r="I22" i="20"/>
  <c r="H39" i="20"/>
  <c r="P34" i="20"/>
  <c r="R8" i="17"/>
  <c r="Q20" i="19"/>
  <c r="U18" i="12"/>
  <c r="C9" i="18"/>
  <c r="M19" i="18"/>
  <c r="W18" i="18"/>
  <c r="G25" i="19"/>
  <c r="J30" i="19"/>
  <c r="Q23" i="19"/>
  <c r="H28" i="20"/>
  <c r="I39" i="20"/>
  <c r="Q16" i="20"/>
  <c r="R24" i="20"/>
  <c r="Q34" i="20"/>
  <c r="U19" i="18"/>
  <c r="I19" i="19"/>
  <c r="I35" i="19"/>
  <c r="P31" i="19"/>
  <c r="J17" i="20"/>
  <c r="J22" i="20"/>
  <c r="I33" i="20"/>
  <c r="D5" i="17"/>
  <c r="R25" i="17"/>
  <c r="W19" i="18"/>
  <c r="R34" i="20"/>
  <c r="U19" i="12"/>
  <c r="C18" i="18"/>
  <c r="L5" i="18"/>
  <c r="U5" i="18"/>
  <c r="J19" i="19"/>
  <c r="Q31" i="19"/>
  <c r="K17" i="20"/>
  <c r="K22" i="20"/>
  <c r="J33" i="20"/>
  <c r="J40" i="20"/>
  <c r="E5" i="17"/>
  <c r="U5" i="17"/>
  <c r="H24" i="19"/>
  <c r="O16" i="19"/>
  <c r="J23" i="20"/>
  <c r="J28" i="20"/>
  <c r="P17" i="20"/>
  <c r="Q25" i="20"/>
  <c r="P35" i="20"/>
  <c r="R25" i="18"/>
  <c r="P24" i="19"/>
  <c r="D18" i="12"/>
  <c r="M5" i="12"/>
  <c r="V5" i="12"/>
  <c r="V19" i="12"/>
  <c r="D18" i="18"/>
  <c r="M5" i="18"/>
  <c r="V5" i="18"/>
  <c r="G20" i="19"/>
  <c r="J25" i="19"/>
  <c r="H18" i="20"/>
  <c r="K33" i="20"/>
  <c r="K40" i="20"/>
  <c r="R25" i="20"/>
  <c r="C14" i="17"/>
  <c r="V5" i="17"/>
  <c r="N14" i="12"/>
  <c r="N19" i="18"/>
  <c r="AA9" i="18"/>
  <c r="Q24" i="19"/>
  <c r="I18" i="20"/>
  <c r="K23" i="20"/>
  <c r="K28" i="20"/>
  <c r="P18" i="20"/>
  <c r="Q35" i="20"/>
  <c r="E8" i="18"/>
  <c r="W5" i="18"/>
  <c r="P16" i="19"/>
  <c r="P32" i="19"/>
  <c r="E18" i="12"/>
  <c r="W5" i="12"/>
  <c r="W19" i="12"/>
  <c r="N5" i="18"/>
  <c r="V6" i="18"/>
  <c r="H20" i="19"/>
  <c r="G26" i="19"/>
  <c r="P17" i="19"/>
  <c r="H34" i="20"/>
  <c r="H41" i="20"/>
  <c r="Q18" i="20"/>
  <c r="D14" i="17"/>
  <c r="V7" i="17"/>
  <c r="N9" i="12"/>
  <c r="R25" i="12"/>
  <c r="AA8" i="18"/>
  <c r="I31" i="19"/>
  <c r="N5" i="12"/>
  <c r="E18" i="18"/>
  <c r="AA25" i="18"/>
  <c r="J31" i="19"/>
  <c r="O25" i="19"/>
  <c r="Q32" i="19"/>
  <c r="J18" i="20"/>
  <c r="H24" i="20"/>
  <c r="I34" i="20"/>
  <c r="Q27" i="20"/>
  <c r="R35" i="20"/>
  <c r="E14" i="17"/>
  <c r="G31" i="19"/>
  <c r="U5" i="12"/>
  <c r="L6" i="18"/>
  <c r="H26" i="19"/>
  <c r="I29" i="20"/>
  <c r="I41" i="20"/>
  <c r="R18" i="20"/>
  <c r="U8" i="17"/>
  <c r="J16" i="20"/>
  <c r="I28" i="20"/>
  <c r="C19" i="18"/>
  <c r="Q17" i="19"/>
  <c r="M6" i="18"/>
  <c r="G16" i="19"/>
  <c r="J20" i="19"/>
  <c r="G32" i="19"/>
  <c r="P25" i="19"/>
  <c r="O33" i="19"/>
  <c r="K18" i="20"/>
  <c r="I24" i="20"/>
  <c r="J34" i="20"/>
  <c r="R27" i="20"/>
  <c r="I25" i="17"/>
  <c r="W8" i="17"/>
  <c r="N18" i="18"/>
  <c r="D8" i="12"/>
  <c r="E9" i="18"/>
  <c r="C18" i="12"/>
  <c r="O18" i="19"/>
  <c r="J19" i="20"/>
  <c r="J29" i="20"/>
  <c r="J41" i="20"/>
  <c r="P19" i="20"/>
  <c r="Q36" i="20"/>
  <c r="G18" i="19"/>
  <c r="H31" i="19"/>
  <c r="C19" i="12"/>
  <c r="L6" i="12"/>
  <c r="U6" i="12"/>
  <c r="AA8" i="12"/>
  <c r="W6" i="18"/>
  <c r="D19" i="12"/>
  <c r="M6" i="12"/>
  <c r="V6" i="12"/>
  <c r="AA9" i="12"/>
  <c r="D19" i="18"/>
  <c r="L8" i="18"/>
  <c r="U8" i="18"/>
  <c r="I26" i="19"/>
  <c r="H16" i="19"/>
  <c r="G21" i="19"/>
  <c r="H32" i="19"/>
  <c r="P33" i="19"/>
  <c r="J24" i="20"/>
  <c r="J35" i="20"/>
  <c r="Q28" i="20"/>
  <c r="M19" i="17"/>
  <c r="V18" i="17"/>
  <c r="E19" i="12"/>
  <c r="N6" i="12"/>
  <c r="AA25" i="12"/>
  <c r="E19" i="18"/>
  <c r="V8" i="18"/>
  <c r="I32" i="19"/>
  <c r="P18" i="19"/>
  <c r="Q33" i="19"/>
  <c r="K29" i="20"/>
  <c r="K41" i="20"/>
  <c r="Q19" i="20"/>
  <c r="R28" i="20"/>
  <c r="R36" i="20"/>
  <c r="W14" i="18"/>
  <c r="W18" i="12"/>
  <c r="W6" i="12"/>
  <c r="M8" i="18"/>
  <c r="J26" i="19"/>
  <c r="O26" i="19"/>
  <c r="K19" i="20"/>
  <c r="C14" i="18"/>
  <c r="H21" i="19"/>
  <c r="G33" i="19"/>
  <c r="K24" i="20"/>
  <c r="K35" i="20"/>
  <c r="R19" i="20"/>
  <c r="P29" i="20"/>
  <c r="N19" i="17"/>
  <c r="W18" i="17"/>
  <c r="I32" i="20"/>
  <c r="O24" i="19"/>
  <c r="P25" i="20"/>
  <c r="W8" i="18"/>
  <c r="O34" i="19"/>
  <c r="H20" i="20"/>
  <c r="H30" i="20"/>
  <c r="C7" i="17"/>
  <c r="L14" i="12"/>
  <c r="C8" i="12"/>
  <c r="H18" i="19"/>
  <c r="G30" i="19"/>
  <c r="I21" i="19"/>
  <c r="H33" i="19"/>
  <c r="I30" i="20"/>
  <c r="H36" i="20"/>
  <c r="Q38" i="20"/>
  <c r="Q29" i="20"/>
  <c r="L7" i="17"/>
  <c r="U19" i="17"/>
  <c r="J21" i="20"/>
  <c r="J34" i="19"/>
  <c r="N19" i="12"/>
  <c r="D9" i="12"/>
  <c r="R16" i="20"/>
  <c r="D5" i="12"/>
  <c r="D14" i="12"/>
  <c r="V8" i="12"/>
  <c r="D5" i="18"/>
  <c r="I8" i="18"/>
  <c r="L9" i="18"/>
  <c r="U9" i="18"/>
  <c r="G17" i="19"/>
  <c r="H27" i="19"/>
  <c r="O19" i="19"/>
  <c r="Q26" i="19"/>
  <c r="P34" i="19"/>
  <c r="I20" i="20"/>
  <c r="I25" i="20"/>
  <c r="Q21" i="20"/>
  <c r="D7" i="17"/>
  <c r="C5" i="18"/>
  <c r="J16" i="19"/>
  <c r="G27" i="19"/>
  <c r="P26" i="19"/>
  <c r="I33" i="19"/>
  <c r="J30" i="20"/>
  <c r="I36" i="20"/>
  <c r="R38" i="20"/>
  <c r="R29" i="20"/>
  <c r="E7" i="17"/>
  <c r="M7" i="17"/>
  <c r="V19" i="17"/>
  <c r="L18" i="12"/>
  <c r="N14" i="18"/>
  <c r="U8" i="12"/>
  <c r="N8" i="18"/>
  <c r="E5" i="18"/>
  <c r="E5" i="12"/>
  <c r="N8" i="12"/>
  <c r="M9" i="18"/>
  <c r="J25" i="20"/>
  <c r="N7" i="17"/>
  <c r="Q41" i="20"/>
  <c r="W14" i="12"/>
  <c r="C5" i="12"/>
  <c r="H17" i="19"/>
  <c r="G28" i="19"/>
  <c r="O27" i="19"/>
  <c r="P39" i="20"/>
  <c r="S39" i="20" s="1"/>
  <c r="C9" i="12"/>
  <c r="H25" i="19"/>
  <c r="C14" i="12"/>
  <c r="E14" i="18"/>
  <c r="Q18" i="19"/>
  <c r="M8" i="12"/>
  <c r="P35" i="19"/>
  <c r="W8" i="12"/>
  <c r="R21" i="20"/>
  <c r="P27" i="19"/>
  <c r="J31" i="20"/>
  <c r="C6" i="12"/>
  <c r="I8" i="12"/>
  <c r="L9" i="12"/>
  <c r="U9" i="12"/>
  <c r="E6" i="18"/>
  <c r="I25" i="18"/>
  <c r="N9" i="18"/>
  <c r="I17" i="19"/>
  <c r="H28" i="19"/>
  <c r="K20" i="20"/>
  <c r="K25" i="20"/>
  <c r="P22" i="20"/>
  <c r="Q30" i="20"/>
  <c r="M8" i="17"/>
  <c r="L8" i="12"/>
  <c r="J21" i="19"/>
  <c r="E14" i="12"/>
  <c r="I9" i="18"/>
  <c r="J20" i="20"/>
  <c r="W9" i="18"/>
  <c r="G23" i="19"/>
  <c r="J33" i="19"/>
  <c r="Q35" i="19"/>
  <c r="J36" i="20"/>
  <c r="A1760" i="10"/>
  <c r="A1728" i="10"/>
  <c r="A1696" i="10"/>
  <c r="A1664" i="10"/>
  <c r="A1632" i="10"/>
  <c r="A1600" i="10"/>
  <c r="A1568" i="10"/>
  <c r="A1536" i="10"/>
  <c r="A1504" i="10"/>
  <c r="A1472" i="10"/>
  <c r="A1440" i="10"/>
  <c r="A1408" i="10"/>
  <c r="A1376" i="10"/>
  <c r="A1344" i="10"/>
  <c r="A1312" i="10"/>
  <c r="A1280" i="10"/>
  <c r="A1248" i="10"/>
  <c r="A1216" i="10"/>
  <c r="A1184" i="10"/>
  <c r="A1152" i="10"/>
  <c r="A1120" i="10"/>
  <c r="A1088" i="10"/>
  <c r="A1056" i="10"/>
  <c r="A1024" i="10"/>
  <c r="A992" i="10"/>
  <c r="A960" i="10"/>
  <c r="A928" i="10"/>
  <c r="A896" i="10"/>
  <c r="A864" i="10"/>
  <c r="A832" i="10"/>
  <c r="A800" i="10"/>
  <c r="A768" i="10"/>
  <c r="A736" i="10"/>
  <c r="A704" i="10"/>
  <c r="A672" i="10"/>
  <c r="A640" i="10"/>
  <c r="A608" i="10"/>
  <c r="A576" i="10"/>
  <c r="A544" i="10"/>
  <c r="A512" i="10"/>
  <c r="A480" i="10"/>
  <c r="A448" i="10"/>
  <c r="A416" i="10"/>
  <c r="A384" i="10"/>
  <c r="A352" i="10"/>
  <c r="A320" i="10"/>
  <c r="A288" i="10"/>
  <c r="A256" i="10"/>
  <c r="A224" i="10"/>
  <c r="A192" i="10"/>
  <c r="A160" i="10"/>
  <c r="A128" i="10"/>
  <c r="A96" i="10"/>
  <c r="A64" i="10"/>
  <c r="A32" i="10"/>
  <c r="A1759" i="10"/>
  <c r="A1727" i="10"/>
  <c r="A1695" i="10"/>
  <c r="A1663" i="10"/>
  <c r="A1631" i="10"/>
  <c r="A1599" i="10"/>
  <c r="A1567" i="10"/>
  <c r="A1535" i="10"/>
  <c r="A1503" i="10"/>
  <c r="A1471" i="10"/>
  <c r="A1439" i="10"/>
  <c r="A1407" i="10"/>
  <c r="A1375" i="10"/>
  <c r="A1343" i="10"/>
  <c r="A1311" i="10"/>
  <c r="A1279" i="10"/>
  <c r="A1247" i="10"/>
  <c r="A1215" i="10"/>
  <c r="A1183" i="10"/>
  <c r="A1151" i="10"/>
  <c r="A1119" i="10"/>
  <c r="A1087" i="10"/>
  <c r="A1055" i="10"/>
  <c r="A1023" i="10"/>
  <c r="A991" i="10"/>
  <c r="A959" i="10"/>
  <c r="A927" i="10"/>
  <c r="A895" i="10"/>
  <c r="A863" i="10"/>
  <c r="A831" i="10"/>
  <c r="A799" i="10"/>
  <c r="A767" i="10"/>
  <c r="A735" i="10"/>
  <c r="A703" i="10"/>
  <c r="A671" i="10"/>
  <c r="A639" i="10"/>
  <c r="A607" i="10"/>
  <c r="A575" i="10"/>
  <c r="A543" i="10"/>
  <c r="A511" i="10"/>
  <c r="A479" i="10"/>
  <c r="A447" i="10"/>
  <c r="A415" i="10"/>
  <c r="A383" i="10"/>
  <c r="A351" i="10"/>
  <c r="A319" i="10"/>
  <c r="A287" i="10"/>
  <c r="A255" i="10"/>
  <c r="A223" i="10"/>
  <c r="A191" i="10"/>
  <c r="A159" i="10"/>
  <c r="A127" i="10"/>
  <c r="A95" i="10"/>
  <c r="A63" i="10"/>
  <c r="A31" i="10"/>
  <c r="A1758" i="10"/>
  <c r="A1726" i="10"/>
  <c r="A1694" i="10"/>
  <c r="A1662" i="10"/>
  <c r="A1630" i="10"/>
  <c r="A1598" i="10"/>
  <c r="A1566" i="10"/>
  <c r="A1534" i="10"/>
  <c r="A1502" i="10"/>
  <c r="A1470" i="10"/>
  <c r="A1438" i="10"/>
  <c r="A1406" i="10"/>
  <c r="A1374" i="10"/>
  <c r="A1342" i="10"/>
  <c r="A1310" i="10"/>
  <c r="A1278" i="10"/>
  <c r="A1246" i="10"/>
  <c r="A1214" i="10"/>
  <c r="A1182" i="10"/>
  <c r="A1150" i="10"/>
  <c r="A1118" i="10"/>
  <c r="A1086" i="10"/>
  <c r="A1054" i="10"/>
  <c r="A1022" i="10"/>
  <c r="A990" i="10"/>
  <c r="A958" i="10"/>
  <c r="A926" i="10"/>
  <c r="A894" i="10"/>
  <c r="A862" i="10"/>
  <c r="A830" i="10"/>
  <c r="A798" i="10"/>
  <c r="A766" i="10"/>
  <c r="A734" i="10"/>
  <c r="A702" i="10"/>
  <c r="A670" i="10"/>
  <c r="A638" i="10"/>
  <c r="A606" i="10"/>
  <c r="A574" i="10"/>
  <c r="A542" i="10"/>
  <c r="A510" i="10"/>
  <c r="A478" i="10"/>
  <c r="A446" i="10"/>
  <c r="A414" i="10"/>
  <c r="A382" i="10"/>
  <c r="A350" i="10"/>
  <c r="A318" i="10"/>
  <c r="A286" i="10"/>
  <c r="A254" i="10"/>
  <c r="A222" i="10"/>
  <c r="A190" i="10"/>
  <c r="A158" i="10"/>
  <c r="A126" i="10"/>
  <c r="A94" i="10"/>
  <c r="A62" i="10"/>
  <c r="A30" i="10"/>
  <c r="A1757" i="10"/>
  <c r="A1725" i="10"/>
  <c r="A1693" i="10"/>
  <c r="A1661" i="10"/>
  <c r="A1629" i="10"/>
  <c r="A1597" i="10"/>
  <c r="A1565" i="10"/>
  <c r="A1533" i="10"/>
  <c r="A1501" i="10"/>
  <c r="A1469" i="10"/>
  <c r="A1437" i="10"/>
  <c r="A1405" i="10"/>
  <c r="A1373" i="10"/>
  <c r="A1341" i="10"/>
  <c r="A1309" i="10"/>
  <c r="A1277" i="10"/>
  <c r="A1245" i="10"/>
  <c r="A1213" i="10"/>
  <c r="A1181" i="10"/>
  <c r="A1149" i="10"/>
  <c r="A1117" i="10"/>
  <c r="A1085" i="10"/>
  <c r="A1053" i="10"/>
  <c r="A1021" i="10"/>
  <c r="A989" i="10"/>
  <c r="A957" i="10"/>
  <c r="A925" i="10"/>
  <c r="A893" i="10"/>
  <c r="A861" i="10"/>
  <c r="A829" i="10"/>
  <c r="A797" i="10"/>
  <c r="A765" i="10"/>
  <c r="A733" i="10"/>
  <c r="A701" i="10"/>
  <c r="A669" i="10"/>
  <c r="A637" i="10"/>
  <c r="A605" i="10"/>
  <c r="A573" i="10"/>
  <c r="A541" i="10"/>
  <c r="A509" i="10"/>
  <c r="A477" i="10"/>
  <c r="A445" i="10"/>
  <c r="A413" i="10"/>
  <c r="A381" i="10"/>
  <c r="A349" i="10"/>
  <c r="A317" i="10"/>
  <c r="A285" i="10"/>
  <c r="A253" i="10"/>
  <c r="A221" i="10"/>
  <c r="A189" i="10"/>
  <c r="A157" i="10"/>
  <c r="A125" i="10"/>
  <c r="A93" i="10"/>
  <c r="A61" i="10"/>
  <c r="A29" i="10"/>
  <c r="A1756" i="10"/>
  <c r="A1724" i="10"/>
  <c r="A1692" i="10"/>
  <c r="A1660" i="10"/>
  <c r="A1628" i="10"/>
  <c r="A1596" i="10"/>
  <c r="A1564" i="10"/>
  <c r="A1532" i="10"/>
  <c r="A1500" i="10"/>
  <c r="A1468" i="10"/>
  <c r="A1436" i="10"/>
  <c r="A1404" i="10"/>
  <c r="A1372" i="10"/>
  <c r="A1340" i="10"/>
  <c r="A1308" i="10"/>
  <c r="A1276" i="10"/>
  <c r="A1244" i="10"/>
  <c r="A1212" i="10"/>
  <c r="A1180" i="10"/>
  <c r="A1148" i="10"/>
  <c r="A1116" i="10"/>
  <c r="A1084" i="10"/>
  <c r="A1052" i="10"/>
  <c r="A1020" i="10"/>
  <c r="A988" i="10"/>
  <c r="A956" i="10"/>
  <c r="A924" i="10"/>
  <c r="A892" i="10"/>
  <c r="A860" i="10"/>
  <c r="A828" i="10"/>
  <c r="A796" i="10"/>
  <c r="A764" i="10"/>
  <c r="A732" i="10"/>
  <c r="A700" i="10"/>
  <c r="A668" i="10"/>
  <c r="A636" i="10"/>
  <c r="A604" i="10"/>
  <c r="A572" i="10"/>
  <c r="A540" i="10"/>
  <c r="A508" i="10"/>
  <c r="A476" i="10"/>
  <c r="A444" i="10"/>
  <c r="A412" i="10"/>
  <c r="A380" i="10"/>
  <c r="A348" i="10"/>
  <c r="A316" i="10"/>
  <c r="A284" i="10"/>
  <c r="A252" i="10"/>
  <c r="A220" i="10"/>
  <c r="A188" i="10"/>
  <c r="A156" i="10"/>
  <c r="A124" i="10"/>
  <c r="A92" i="10"/>
  <c r="A60" i="10"/>
  <c r="A28" i="10"/>
  <c r="A1755" i="10"/>
  <c r="A1723" i="10"/>
  <c r="A1691" i="10"/>
  <c r="A1659" i="10"/>
  <c r="A1627" i="10"/>
  <c r="A1595" i="10"/>
  <c r="A1563" i="10"/>
  <c r="A1531" i="10"/>
  <c r="A1499" i="10"/>
  <c r="A1467" i="10"/>
  <c r="A1435" i="10"/>
  <c r="A1403" i="10"/>
  <c r="A1371" i="10"/>
  <c r="A1339" i="10"/>
  <c r="A1307" i="10"/>
  <c r="A1275" i="10"/>
  <c r="A1243" i="10"/>
  <c r="A1211" i="10"/>
  <c r="A1179" i="10"/>
  <c r="A1147" i="10"/>
  <c r="A1115" i="10"/>
  <c r="A1083" i="10"/>
  <c r="A1051" i="10"/>
  <c r="A1019" i="10"/>
  <c r="A987" i="10"/>
  <c r="A955" i="10"/>
  <c r="A923" i="10"/>
  <c r="A891" i="10"/>
  <c r="A859" i="10"/>
  <c r="A827" i="10"/>
  <c r="A795" i="10"/>
  <c r="A763" i="10"/>
  <c r="A731" i="10"/>
  <c r="A699" i="10"/>
  <c r="A667" i="10"/>
  <c r="A635" i="10"/>
  <c r="A603" i="10"/>
  <c r="A571" i="10"/>
  <c r="A539" i="10"/>
  <c r="A507" i="10"/>
  <c r="A475" i="10"/>
  <c r="A443" i="10"/>
  <c r="A411" i="10"/>
  <c r="A379" i="10"/>
  <c r="A347" i="10"/>
  <c r="A315" i="10"/>
  <c r="A283" i="10"/>
  <c r="A251" i="10"/>
  <c r="A219" i="10"/>
  <c r="A187" i="10"/>
  <c r="A155" i="10"/>
  <c r="A123" i="10"/>
  <c r="A91" i="10"/>
  <c r="A59" i="10"/>
  <c r="A27" i="10"/>
  <c r="A1739" i="10"/>
  <c r="A1707" i="10"/>
  <c r="A1675" i="10"/>
  <c r="A1643" i="10"/>
  <c r="A1611" i="10"/>
  <c r="A1579" i="10"/>
  <c r="A1547" i="10"/>
  <c r="A1515" i="10"/>
  <c r="A1483" i="10"/>
  <c r="A1451" i="10"/>
  <c r="A1419" i="10"/>
  <c r="A1387" i="10"/>
  <c r="A1355" i="10"/>
  <c r="A1323" i="10"/>
  <c r="A1291" i="10"/>
  <c r="A1259" i="10"/>
  <c r="A1227" i="10"/>
  <c r="A1195" i="10"/>
  <c r="A1163" i="10"/>
  <c r="A1131" i="10"/>
  <c r="A1099" i="10"/>
  <c r="A1067" i="10"/>
  <c r="A1035" i="10"/>
  <c r="A1754" i="10"/>
  <c r="A1715" i="10"/>
  <c r="A1676" i="10"/>
  <c r="A1636" i="10"/>
  <c r="A1591" i="10"/>
  <c r="A1552" i="10"/>
  <c r="A1512" i="10"/>
  <c r="A1473" i="10"/>
  <c r="A1428" i="10"/>
  <c r="A1389" i="10"/>
  <c r="A1349" i="10"/>
  <c r="A1304" i="10"/>
  <c r="A1265" i="10"/>
  <c r="A1225" i="10"/>
  <c r="A1186" i="10"/>
  <c r="A1141" i="10"/>
  <c r="A1753" i="10"/>
  <c r="A1714" i="10"/>
  <c r="A1674" i="10"/>
  <c r="A1635" i="10"/>
  <c r="A1752" i="10"/>
  <c r="A1713" i="10"/>
  <c r="A1673" i="10"/>
  <c r="A1634" i="10"/>
  <c r="A1589" i="10"/>
  <c r="A1550" i="10"/>
  <c r="A1510" i="10"/>
  <c r="A1465" i="10"/>
  <c r="A1426" i="10"/>
  <c r="A1386" i="10"/>
  <c r="A1347" i="10"/>
  <c r="A1302" i="10"/>
  <c r="A1751" i="10"/>
  <c r="A1712" i="10"/>
  <c r="A1672" i="10"/>
  <c r="A1633" i="10"/>
  <c r="A1588" i="10"/>
  <c r="A1549" i="10"/>
  <c r="A1509" i="10"/>
  <c r="A1464" i="10"/>
  <c r="A1425" i="10"/>
  <c r="A1385" i="10"/>
  <c r="A1346" i="10"/>
  <c r="A1301" i="10"/>
  <c r="A1262" i="10"/>
  <c r="A1222" i="10"/>
  <c r="A1177" i="10"/>
  <c r="A1748" i="10"/>
  <c r="A1709" i="10"/>
  <c r="A1669" i="10"/>
  <c r="A1624" i="10"/>
  <c r="A1585" i="10"/>
  <c r="A1545" i="10"/>
  <c r="A1506" i="10"/>
  <c r="A1461" i="10"/>
  <c r="A1422" i="10"/>
  <c r="A1382" i="10"/>
  <c r="A1732" i="10"/>
  <c r="A1682" i="10"/>
  <c r="A1637" i="10"/>
  <c r="A1583" i="10"/>
  <c r="A1539" i="10"/>
  <c r="A1490" i="10"/>
  <c r="A1446" i="10"/>
  <c r="A1397" i="10"/>
  <c r="A1353" i="10"/>
  <c r="A1305" i="10"/>
  <c r="A1261" i="10"/>
  <c r="A1219" i="10"/>
  <c r="A1172" i="10"/>
  <c r="A1132" i="10"/>
  <c r="A1092" i="10"/>
  <c r="A1047" i="10"/>
  <c r="A1008" i="10"/>
  <c r="A970" i="10"/>
  <c r="A932" i="10"/>
  <c r="A888" i="10"/>
  <c r="A850" i="10"/>
  <c r="A812" i="10"/>
  <c r="A774" i="10"/>
  <c r="A730" i="10"/>
  <c r="A692" i="10"/>
  <c r="A654" i="10"/>
  <c r="A616" i="10"/>
  <c r="A578" i="10"/>
  <c r="A534" i="10"/>
  <c r="A496" i="10"/>
  <c r="A458" i="10"/>
  <c r="A420" i="10"/>
  <c r="A376" i="10"/>
  <c r="A338" i="10"/>
  <c r="A300" i="10"/>
  <c r="A262" i="10"/>
  <c r="A218" i="10"/>
  <c r="A180" i="10"/>
  <c r="A142" i="10"/>
  <c r="A104" i="10"/>
  <c r="A66" i="10"/>
  <c r="A22" i="10"/>
  <c r="A1731" i="10"/>
  <c r="A1681" i="10"/>
  <c r="A1626" i="10"/>
  <c r="A1582" i="10"/>
  <c r="A1538" i="10"/>
  <c r="A1489" i="10"/>
  <c r="A1445" i="10"/>
  <c r="A1396" i="10"/>
  <c r="A1352" i="10"/>
  <c r="A1303" i="10"/>
  <c r="A1260" i="10"/>
  <c r="A1218" i="10"/>
  <c r="A1171" i="10"/>
  <c r="A1130" i="10"/>
  <c r="A1091" i="10"/>
  <c r="A1046" i="10"/>
  <c r="A1007" i="10"/>
  <c r="A969" i="10"/>
  <c r="A931" i="10"/>
  <c r="A887" i="10"/>
  <c r="A849" i="10"/>
  <c r="A811" i="10"/>
  <c r="A773" i="10"/>
  <c r="A729" i="10"/>
  <c r="A691" i="10"/>
  <c r="A653" i="10"/>
  <c r="A615" i="10"/>
  <c r="A577" i="10"/>
  <c r="A533" i="10"/>
  <c r="A495" i="10"/>
  <c r="A457" i="10"/>
  <c r="A419" i="10"/>
  <c r="A375" i="10"/>
  <c r="A337" i="10"/>
  <c r="A299" i="10"/>
  <c r="A261" i="10"/>
  <c r="A217" i="10"/>
  <c r="A179" i="10"/>
  <c r="A141" i="10"/>
  <c r="A103" i="10"/>
  <c r="A65" i="10"/>
  <c r="A21" i="10"/>
  <c r="A1730" i="10"/>
  <c r="A1680" i="10"/>
  <c r="A1625" i="10"/>
  <c r="A1581" i="10"/>
  <c r="A1537" i="10"/>
  <c r="A1488" i="10"/>
  <c r="A1444" i="10"/>
  <c r="A1395" i="10"/>
  <c r="A1351" i="10"/>
  <c r="A1300" i="10"/>
  <c r="A1258" i="10"/>
  <c r="A1217" i="10"/>
  <c r="A1170" i="10"/>
  <c r="A1129" i="10"/>
  <c r="A1090" i="10"/>
  <c r="A1045" i="10"/>
  <c r="A1006" i="10"/>
  <c r="A968" i="10"/>
  <c r="A930" i="10"/>
  <c r="A886" i="10"/>
  <c r="A848" i="10"/>
  <c r="A810" i="10"/>
  <c r="A772" i="10"/>
  <c r="A728" i="10"/>
  <c r="A690" i="10"/>
  <c r="A652" i="10"/>
  <c r="A614" i="10"/>
  <c r="A570" i="10"/>
  <c r="A532" i="10"/>
  <c r="A494" i="10"/>
  <c r="A456" i="10"/>
  <c r="A418" i="10"/>
  <c r="A374" i="10"/>
  <c r="A336" i="10"/>
  <c r="A298" i="10"/>
  <c r="A260" i="10"/>
  <c r="A216" i="10"/>
  <c r="A178" i="10"/>
  <c r="A140" i="10"/>
  <c r="A102" i="10"/>
  <c r="A58" i="10"/>
  <c r="A20" i="10"/>
  <c r="A1729" i="10"/>
  <c r="A1679" i="10"/>
  <c r="A1623" i="10"/>
  <c r="A1580" i="10"/>
  <c r="A1530" i="10"/>
  <c r="A1487" i="10"/>
  <c r="A1443" i="10"/>
  <c r="A1394" i="10"/>
  <c r="A1350" i="10"/>
  <c r="A1299" i="10"/>
  <c r="A1257" i="10"/>
  <c r="A1210" i="10"/>
  <c r="A1169" i="10"/>
  <c r="A1128" i="10"/>
  <c r="A1089" i="10"/>
  <c r="A1044" i="10"/>
  <c r="A1005" i="10"/>
  <c r="A967" i="10"/>
  <c r="A929" i="10"/>
  <c r="A885" i="10"/>
  <c r="A847" i="10"/>
  <c r="A809" i="10"/>
  <c r="A771" i="10"/>
  <c r="A727" i="10"/>
  <c r="A689" i="10"/>
  <c r="A651" i="10"/>
  <c r="A613" i="10"/>
  <c r="A569" i="10"/>
  <c r="A531" i="10"/>
  <c r="A493" i="10"/>
  <c r="A455" i="10"/>
  <c r="A417" i="10"/>
  <c r="A373" i="10"/>
  <c r="A335" i="10"/>
  <c r="A297" i="10"/>
  <c r="A259" i="10"/>
  <c r="A215" i="10"/>
  <c r="A177" i="10"/>
  <c r="A139" i="10"/>
  <c r="A101" i="10"/>
  <c r="A57" i="10"/>
  <c r="A19" i="10"/>
  <c r="A1722" i="10"/>
  <c r="A1678" i="10"/>
  <c r="A1622" i="10"/>
  <c r="A1578" i="10"/>
  <c r="A1529" i="10"/>
  <c r="A1486" i="10"/>
  <c r="A1442" i="10"/>
  <c r="A1393" i="10"/>
  <c r="A1348" i="10"/>
  <c r="A1298" i="10"/>
  <c r="A1256" i="10"/>
  <c r="A1209" i="10"/>
  <c r="A1168" i="10"/>
  <c r="A1127" i="10"/>
  <c r="A1082" i="10"/>
  <c r="A1043" i="10"/>
  <c r="A1004" i="10"/>
  <c r="A966" i="10"/>
  <c r="A922" i="10"/>
  <c r="A884" i="10"/>
  <c r="A846" i="10"/>
  <c r="A808" i="10"/>
  <c r="A770" i="10"/>
  <c r="A726" i="10"/>
  <c r="A688" i="10"/>
  <c r="A650" i="10"/>
  <c r="A612" i="10"/>
  <c r="A568" i="10"/>
  <c r="A530" i="10"/>
  <c r="A492" i="10"/>
  <c r="A454" i="10"/>
  <c r="A410" i="10"/>
  <c r="A372" i="10"/>
  <c r="A334" i="10"/>
  <c r="A296" i="10"/>
  <c r="A258" i="10"/>
  <c r="A214" i="10"/>
  <c r="A176" i="10"/>
  <c r="A138" i="10"/>
  <c r="A100" i="10"/>
  <c r="A56" i="10"/>
  <c r="A18" i="10"/>
  <c r="A1721" i="10"/>
  <c r="A1677" i="10"/>
  <c r="A1621" i="10"/>
  <c r="A1577" i="10"/>
  <c r="A1528" i="10"/>
  <c r="A1485" i="10"/>
  <c r="A1441" i="10"/>
  <c r="A1392" i="10"/>
  <c r="A1345" i="10"/>
  <c r="A1297" i="10"/>
  <c r="A1255" i="10"/>
  <c r="A1208" i="10"/>
  <c r="A1167" i="10"/>
  <c r="A1126" i="10"/>
  <c r="A1081" i="10"/>
  <c r="A1042" i="10"/>
  <c r="A1003" i="10"/>
  <c r="A965" i="10"/>
  <c r="A921" i="10"/>
  <c r="A883" i="10"/>
  <c r="A845" i="10"/>
  <c r="A807" i="10"/>
  <c r="A769" i="10"/>
  <c r="A725" i="10"/>
  <c r="A687" i="10"/>
  <c r="A649" i="10"/>
  <c r="A611" i="10"/>
  <c r="A567" i="10"/>
  <c r="A529" i="10"/>
  <c r="A491" i="10"/>
  <c r="A453" i="10"/>
  <c r="A409" i="10"/>
  <c r="A371" i="10"/>
  <c r="A333" i="10"/>
  <c r="A295" i="10"/>
  <c r="A257" i="10"/>
  <c r="A213" i="10"/>
  <c r="A175" i="10"/>
  <c r="A137" i="10"/>
  <c r="A99" i="10"/>
  <c r="A55" i="10"/>
  <c r="A17" i="10"/>
  <c r="A882" i="10"/>
  <c r="A136" i="10"/>
  <c r="A1720" i="10"/>
  <c r="A1671" i="10"/>
  <c r="A1620" i="10"/>
  <c r="A1576" i="10"/>
  <c r="A1527" i="10"/>
  <c r="A1484" i="10"/>
  <c r="A1434" i="10"/>
  <c r="A1391" i="10"/>
  <c r="A1338" i="10"/>
  <c r="A1296" i="10"/>
  <c r="A1254" i="10"/>
  <c r="A1207" i="10"/>
  <c r="A1166" i="10"/>
  <c r="A1125" i="10"/>
  <c r="A1080" i="10"/>
  <c r="A1041" i="10"/>
  <c r="A1002" i="10"/>
  <c r="A964" i="10"/>
  <c r="A920" i="10"/>
  <c r="A844" i="10"/>
  <c r="A806" i="10"/>
  <c r="A762" i="10"/>
  <c r="A724" i="10"/>
  <c r="A686" i="10"/>
  <c r="A648" i="10"/>
  <c r="A610" i="10"/>
  <c r="A566" i="10"/>
  <c r="A528" i="10"/>
  <c r="A490" i="10"/>
  <c r="A452" i="10"/>
  <c r="A408" i="10"/>
  <c r="A370" i="10"/>
  <c r="A332" i="10"/>
  <c r="A294" i="10"/>
  <c r="A250" i="10"/>
  <c r="A212" i="10"/>
  <c r="A174" i="10"/>
  <c r="A98" i="10"/>
  <c r="A54" i="10"/>
  <c r="A16" i="10"/>
  <c r="A1719" i="10"/>
  <c r="A1670" i="10"/>
  <c r="A1619" i="10"/>
  <c r="A1575" i="10"/>
  <c r="A1526" i="10"/>
  <c r="A1482" i="10"/>
  <c r="A1433" i="10"/>
  <c r="A1390" i="10"/>
  <c r="A1337" i="10"/>
  <c r="A1295" i="10"/>
  <c r="A1253" i="10"/>
  <c r="A1206" i="10"/>
  <c r="A1165" i="10"/>
  <c r="A1124" i="10"/>
  <c r="A1079" i="10"/>
  <c r="A1040" i="10"/>
  <c r="A1001" i="10"/>
  <c r="A963" i="10"/>
  <c r="A919" i="10"/>
  <c r="A881" i="10"/>
  <c r="A843" i="10"/>
  <c r="A805" i="10"/>
  <c r="A761" i="10"/>
  <c r="A723" i="10"/>
  <c r="A685" i="10"/>
  <c r="A647" i="10"/>
  <c r="A609" i="10"/>
  <c r="A565" i="10"/>
  <c r="A527" i="10"/>
  <c r="A489" i="10"/>
  <c r="A451" i="10"/>
  <c r="A407" i="10"/>
  <c r="A369" i="10"/>
  <c r="A331" i="10"/>
  <c r="A293" i="10"/>
  <c r="A249" i="10"/>
  <c r="A211" i="10"/>
  <c r="A173" i="10"/>
  <c r="A135" i="10"/>
  <c r="A97" i="10"/>
  <c r="A53" i="10"/>
  <c r="A15" i="10"/>
  <c r="A1718" i="10"/>
  <c r="A1668" i="10"/>
  <c r="A1618" i="10"/>
  <c r="A1574" i="10"/>
  <c r="A1525" i="10"/>
  <c r="A1481" i="10"/>
  <c r="A1432" i="10"/>
  <c r="A1388" i="10"/>
  <c r="A1336" i="10"/>
  <c r="A1294" i="10"/>
  <c r="A1252" i="10"/>
  <c r="A1205" i="10"/>
  <c r="A1164" i="10"/>
  <c r="A1123" i="10"/>
  <c r="A1078" i="10"/>
  <c r="A1039" i="10"/>
  <c r="A1000" i="10"/>
  <c r="A962" i="10"/>
  <c r="A918" i="10"/>
  <c r="A880" i="10"/>
  <c r="A842" i="10"/>
  <c r="A804" i="10"/>
  <c r="A760" i="10"/>
  <c r="A722" i="10"/>
  <c r="A684" i="10"/>
  <c r="A646" i="10"/>
  <c r="A602" i="10"/>
  <c r="A564" i="10"/>
  <c r="A526" i="10"/>
  <c r="A488" i="10"/>
  <c r="A450" i="10"/>
  <c r="A406" i="10"/>
  <c r="A368" i="10"/>
  <c r="A330" i="10"/>
  <c r="A292" i="10"/>
  <c r="A248" i="10"/>
  <c r="A210" i="10"/>
  <c r="A172" i="10"/>
  <c r="A134" i="10"/>
  <c r="A90" i="10"/>
  <c r="A52" i="10"/>
  <c r="A14" i="10"/>
  <c r="A1717" i="10"/>
  <c r="A1667" i="10"/>
  <c r="A1617" i="10"/>
  <c r="A1573" i="10"/>
  <c r="A1524" i="10"/>
  <c r="A1480" i="10"/>
  <c r="A1431" i="10"/>
  <c r="A1384" i="10"/>
  <c r="A1335" i="10"/>
  <c r="A1293" i="10"/>
  <c r="A1251" i="10"/>
  <c r="A1204" i="10"/>
  <c r="A1162" i="10"/>
  <c r="A1122" i="10"/>
  <c r="A1077" i="10"/>
  <c r="A1038" i="10"/>
  <c r="A999" i="10"/>
  <c r="A961" i="10"/>
  <c r="A917" i="10"/>
  <c r="A879" i="10"/>
  <c r="A841" i="10"/>
  <c r="A803" i="10"/>
  <c r="A759" i="10"/>
  <c r="A721" i="10"/>
  <c r="A683" i="10"/>
  <c r="A645" i="10"/>
  <c r="A601" i="10"/>
  <c r="A563" i="10"/>
  <c r="A525" i="10"/>
  <c r="A487" i="10"/>
  <c r="A449" i="10"/>
  <c r="A405" i="10"/>
  <c r="A367" i="10"/>
  <c r="A329" i="10"/>
  <c r="A291" i="10"/>
  <c r="A247" i="10"/>
  <c r="A209" i="10"/>
  <c r="A171" i="10"/>
  <c r="A133" i="10"/>
  <c r="A89" i="10"/>
  <c r="A51" i="10"/>
  <c r="A13" i="10"/>
  <c r="A1716" i="10"/>
  <c r="A1666" i="10"/>
  <c r="A1616" i="10"/>
  <c r="A1572" i="10"/>
  <c r="A1523" i="10"/>
  <c r="A1479" i="10"/>
  <c r="A1430" i="10"/>
  <c r="A1383" i="10"/>
  <c r="A1334" i="10"/>
  <c r="A1292" i="10"/>
  <c r="A1250" i="10"/>
  <c r="A1203" i="10"/>
  <c r="A1161" i="10"/>
  <c r="A1121" i="10"/>
  <c r="A1076" i="10"/>
  <c r="A1037" i="10"/>
  <c r="A998" i="10"/>
  <c r="A954" i="10"/>
  <c r="A916" i="10"/>
  <c r="A878" i="10"/>
  <c r="A840" i="10"/>
  <c r="A802" i="10"/>
  <c r="A758" i="10"/>
  <c r="A720" i="10"/>
  <c r="A682" i="10"/>
  <c r="A644" i="10"/>
  <c r="A600" i="10"/>
  <c r="A562" i="10"/>
  <c r="A524" i="10"/>
  <c r="A486" i="10"/>
  <c r="A442" i="10"/>
  <c r="A404" i="10"/>
  <c r="A366" i="10"/>
  <c r="A328" i="10"/>
  <c r="A290" i="10"/>
  <c r="A246" i="10"/>
  <c r="A208" i="10"/>
  <c r="A170" i="10"/>
  <c r="A132" i="10"/>
  <c r="A88" i="10"/>
  <c r="A50" i="10"/>
  <c r="A12" i="10"/>
  <c r="A1711" i="10"/>
  <c r="A1665" i="10"/>
  <c r="A1615" i="10"/>
  <c r="A1571" i="10"/>
  <c r="A1522" i="10"/>
  <c r="A1478" i="10"/>
  <c r="A1429" i="10"/>
  <c r="A1381" i="10"/>
  <c r="A1333" i="10"/>
  <c r="A1290" i="10"/>
  <c r="A1249" i="10"/>
  <c r="A1202" i="10"/>
  <c r="A1160" i="10"/>
  <c r="A1114" i="10"/>
  <c r="A1075" i="10"/>
  <c r="A1036" i="10"/>
  <c r="A997" i="10"/>
  <c r="A953" i="10"/>
  <c r="A915" i="10"/>
  <c r="A877" i="10"/>
  <c r="A839" i="10"/>
  <c r="A801" i="10"/>
  <c r="A757" i="10"/>
  <c r="A719" i="10"/>
  <c r="A681" i="10"/>
  <c r="A643" i="10"/>
  <c r="A599" i="10"/>
  <c r="A561" i="10"/>
  <c r="A523" i="10"/>
  <c r="A485" i="10"/>
  <c r="A441" i="10"/>
  <c r="A403" i="10"/>
  <c r="A365" i="10"/>
  <c r="A327" i="10"/>
  <c r="A289" i="10"/>
  <c r="A245" i="10"/>
  <c r="A207" i="10"/>
  <c r="A169" i="10"/>
  <c r="A131" i="10"/>
  <c r="A87" i="10"/>
  <c r="A49" i="10"/>
  <c r="A11" i="10"/>
  <c r="A1710" i="10"/>
  <c r="A1658" i="10"/>
  <c r="A1614" i="10"/>
  <c r="A1570" i="10"/>
  <c r="A1521" i="10"/>
  <c r="A1477" i="10"/>
  <c r="A1427" i="10"/>
  <c r="A1380" i="10"/>
  <c r="A1332" i="10"/>
  <c r="A1289" i="10"/>
  <c r="A1242" i="10"/>
  <c r="A1201" i="10"/>
  <c r="A1159" i="10"/>
  <c r="A1113" i="10"/>
  <c r="A1074" i="10"/>
  <c r="A1034" i="10"/>
  <c r="A996" i="10"/>
  <c r="A952" i="10"/>
  <c r="A914" i="10"/>
  <c r="A876" i="10"/>
  <c r="A838" i="10"/>
  <c r="A794" i="10"/>
  <c r="A756" i="10"/>
  <c r="A718" i="10"/>
  <c r="A680" i="10"/>
  <c r="A642" i="10"/>
  <c r="A598" i="10"/>
  <c r="A560" i="10"/>
  <c r="A522" i="10"/>
  <c r="A484" i="10"/>
  <c r="A440" i="10"/>
  <c r="A402" i="10"/>
  <c r="A364" i="10"/>
  <c r="A326" i="10"/>
  <c r="A282" i="10"/>
  <c r="A244" i="10"/>
  <c r="A206" i="10"/>
  <c r="A168" i="10"/>
  <c r="A130" i="10"/>
  <c r="A86" i="10"/>
  <c r="A48" i="10"/>
  <c r="A10" i="10"/>
  <c r="A1763" i="10"/>
  <c r="A1708" i="10"/>
  <c r="A1657" i="10"/>
  <c r="A1613" i="10"/>
  <c r="A1569" i="10"/>
  <c r="A1520" i="10"/>
  <c r="A1476" i="10"/>
  <c r="A1424" i="10"/>
  <c r="A1379" i="10"/>
  <c r="A1331" i="10"/>
  <c r="A1288" i="10"/>
  <c r="A1241" i="10"/>
  <c r="A1200" i="10"/>
  <c r="A1158" i="10"/>
  <c r="A1112" i="10"/>
  <c r="A1073" i="10"/>
  <c r="A1033" i="10"/>
  <c r="A995" i="10"/>
  <c r="A951" i="10"/>
  <c r="A913" i="10"/>
  <c r="A875" i="10"/>
  <c r="A837" i="10"/>
  <c r="A793" i="10"/>
  <c r="A755" i="10"/>
  <c r="A717" i="10"/>
  <c r="A679" i="10"/>
  <c r="A641" i="10"/>
  <c r="A597" i="10"/>
  <c r="A559" i="10"/>
  <c r="A521" i="10"/>
  <c r="A483" i="10"/>
  <c r="A439" i="10"/>
  <c r="A401" i="10"/>
  <c r="A363" i="10"/>
  <c r="A325" i="10"/>
  <c r="A281" i="10"/>
  <c r="A243" i="10"/>
  <c r="A205" i="10"/>
  <c r="A167" i="10"/>
  <c r="A129" i="10"/>
  <c r="A85" i="10"/>
  <c r="A47" i="10"/>
  <c r="A9" i="10"/>
  <c r="A1749" i="10"/>
  <c r="A1703" i="10"/>
  <c r="A1653" i="10"/>
  <c r="A1746" i="10"/>
  <c r="A1701" i="10"/>
  <c r="A1651" i="10"/>
  <c r="A1606" i="10"/>
  <c r="A1557" i="10"/>
  <c r="A1513" i="10"/>
  <c r="A1460" i="10"/>
  <c r="A1416" i="10"/>
  <c r="A1367" i="10"/>
  <c r="A1325" i="10"/>
  <c r="A1282" i="10"/>
  <c r="A1235" i="10"/>
  <c r="A1193" i="10"/>
  <c r="A1146" i="10"/>
  <c r="A1106" i="10"/>
  <c r="A1066" i="10"/>
  <c r="A1027" i="10"/>
  <c r="A983" i="10"/>
  <c r="A945" i="10"/>
  <c r="A907" i="10"/>
  <c r="A869" i="10"/>
  <c r="A825" i="10"/>
  <c r="A787" i="10"/>
  <c r="A749" i="10"/>
  <c r="A711" i="10"/>
  <c r="A673" i="10"/>
  <c r="A629" i="10"/>
  <c r="A591" i="10"/>
  <c r="A553" i="10"/>
  <c r="A515" i="10"/>
  <c r="A471" i="10"/>
  <c r="A433" i="10"/>
  <c r="A395" i="10"/>
  <c r="A357" i="10"/>
  <c r="A313" i="10"/>
  <c r="A275" i="10"/>
  <c r="A237" i="10"/>
  <c r="A199" i="10"/>
  <c r="A161" i="10"/>
  <c r="A117" i="10"/>
  <c r="A79" i="10"/>
  <c r="A41" i="10"/>
  <c r="A3" i="10"/>
  <c r="A1745" i="10"/>
  <c r="A1700" i="10"/>
  <c r="A1650" i="10"/>
  <c r="A1605" i="10"/>
  <c r="A1556" i="10"/>
  <c r="A1511" i="10"/>
  <c r="A1459" i="10"/>
  <c r="A1415" i="10"/>
  <c r="A1366" i="10"/>
  <c r="A1324" i="10"/>
  <c r="A1281" i="10"/>
  <c r="A1234" i="10"/>
  <c r="A1192" i="10"/>
  <c r="A1145" i="10"/>
  <c r="A1105" i="10"/>
  <c r="A1065" i="10"/>
  <c r="A1026" i="10"/>
  <c r="A982" i="10"/>
  <c r="A944" i="10"/>
  <c r="A906" i="10"/>
  <c r="A868" i="10"/>
  <c r="A824" i="10"/>
  <c r="A786" i="10"/>
  <c r="A748" i="10"/>
  <c r="A710" i="10"/>
  <c r="A666" i="10"/>
  <c r="A628" i="10"/>
  <c r="A590" i="10"/>
  <c r="A552" i="10"/>
  <c r="A514" i="10"/>
  <c r="A470" i="10"/>
  <c r="A432" i="10"/>
  <c r="A394" i="10"/>
  <c r="A356" i="10"/>
  <c r="A312" i="10"/>
  <c r="A274" i="10"/>
  <c r="A236" i="10"/>
  <c r="A198" i="10"/>
  <c r="A154" i="10"/>
  <c r="A116" i="10"/>
  <c r="A78" i="10"/>
  <c r="A40" i="10"/>
  <c r="A2" i="10"/>
  <c r="A1743" i="10"/>
  <c r="A1698" i="10"/>
  <c r="A1648" i="10"/>
  <c r="A1603" i="10"/>
  <c r="A1554" i="10"/>
  <c r="A1507" i="10"/>
  <c r="A1457" i="10"/>
  <c r="A1413" i="10"/>
  <c r="A1364" i="10"/>
  <c r="A1321" i="10"/>
  <c r="A1273" i="10"/>
  <c r="A1232" i="10"/>
  <c r="A1190" i="10"/>
  <c r="A1143" i="10"/>
  <c r="A1103" i="10"/>
  <c r="A1063" i="10"/>
  <c r="A1018" i="10"/>
  <c r="A980" i="10"/>
  <c r="A942" i="10"/>
  <c r="A904" i="10"/>
  <c r="A866" i="10"/>
  <c r="A822" i="10"/>
  <c r="A784" i="10"/>
  <c r="A746" i="10"/>
  <c r="A708" i="10"/>
  <c r="A664" i="10"/>
  <c r="A626" i="10"/>
  <c r="A588" i="10"/>
  <c r="A550" i="10"/>
  <c r="A506" i="10"/>
  <c r="A468" i="10"/>
  <c r="A430" i="10"/>
  <c r="A392" i="10"/>
  <c r="A354" i="10"/>
  <c r="A310" i="10"/>
  <c r="A272" i="10"/>
  <c r="A234" i="10"/>
  <c r="A196" i="10"/>
  <c r="A152" i="10"/>
  <c r="A114" i="10"/>
  <c r="A76" i="10"/>
  <c r="A38" i="10"/>
  <c r="A1742" i="10"/>
  <c r="A1697" i="10"/>
  <c r="A1647" i="10"/>
  <c r="A1602" i="10"/>
  <c r="A1553" i="10"/>
  <c r="A1505" i="10"/>
  <c r="A1456" i="10"/>
  <c r="A1412" i="10"/>
  <c r="A1363" i="10"/>
  <c r="A1320" i="10"/>
  <c r="A1272" i="10"/>
  <c r="A1231" i="10"/>
  <c r="A1189" i="10"/>
  <c r="A1142" i="10"/>
  <c r="A1102" i="10"/>
  <c r="A1062" i="10"/>
  <c r="A1017" i="10"/>
  <c r="A979" i="10"/>
  <c r="A941" i="10"/>
  <c r="A903" i="10"/>
  <c r="A865" i="10"/>
  <c r="A821" i="10"/>
  <c r="A783" i="10"/>
  <c r="A745" i="10"/>
  <c r="A707" i="10"/>
  <c r="A663" i="10"/>
  <c r="A625" i="10"/>
  <c r="A587" i="10"/>
  <c r="A549" i="10"/>
  <c r="A505" i="10"/>
  <c r="A467" i="10"/>
  <c r="A429" i="10"/>
  <c r="A391" i="10"/>
  <c r="A353" i="10"/>
  <c r="A309" i="10"/>
  <c r="A271" i="10"/>
  <c r="A233" i="10"/>
  <c r="A195" i="10"/>
  <c r="A151" i="10"/>
  <c r="A113" i="10"/>
  <c r="A75" i="10"/>
  <c r="A37" i="10"/>
  <c r="A1736" i="10"/>
  <c r="A1609" i="10"/>
  <c r="A1498" i="10"/>
  <c r="A1401" i="10"/>
  <c r="A1287" i="10"/>
  <c r="A1194" i="10"/>
  <c r="A1098" i="10"/>
  <c r="A1010" i="10"/>
  <c r="A910" i="10"/>
  <c r="A820" i="10"/>
  <c r="A740" i="10"/>
  <c r="A634" i="10"/>
  <c r="A554" i="10"/>
  <c r="A464" i="10"/>
  <c r="A378" i="10"/>
  <c r="A278" i="10"/>
  <c r="A194" i="10"/>
  <c r="A108" i="10"/>
  <c r="A8" i="10"/>
  <c r="A1735" i="10"/>
  <c r="A1608" i="10"/>
  <c r="A1497" i="10"/>
  <c r="A1400" i="10"/>
  <c r="A1286" i="10"/>
  <c r="A1191" i="10"/>
  <c r="A1097" i="10"/>
  <c r="A1009" i="10"/>
  <c r="A909" i="10"/>
  <c r="A819" i="10"/>
  <c r="A739" i="10"/>
  <c r="A633" i="10"/>
  <c r="A551" i="10"/>
  <c r="A463" i="10"/>
  <c r="A377" i="10"/>
  <c r="A277" i="10"/>
  <c r="A193" i="10"/>
  <c r="A107" i="10"/>
  <c r="A7" i="10"/>
  <c r="A1734" i="10"/>
  <c r="A1607" i="10"/>
  <c r="A1496" i="10"/>
  <c r="A1399" i="10"/>
  <c r="A1285" i="10"/>
  <c r="A1188" i="10"/>
  <c r="A1096" i="10"/>
  <c r="A994" i="10"/>
  <c r="A908" i="10"/>
  <c r="A818" i="10"/>
  <c r="A738" i="10"/>
  <c r="A632" i="10"/>
  <c r="A548" i="10"/>
  <c r="A462" i="10"/>
  <c r="A362" i="10"/>
  <c r="A276" i="10"/>
  <c r="A186" i="10"/>
  <c r="A106" i="10"/>
  <c r="A6" i="10"/>
  <c r="A1733" i="10"/>
  <c r="A1604" i="10"/>
  <c r="A1495" i="10"/>
  <c r="A1398" i="10"/>
  <c r="A1284" i="10"/>
  <c r="A1187" i="10"/>
  <c r="A1095" i="10"/>
  <c r="A993" i="10"/>
  <c r="A905" i="10"/>
  <c r="A817" i="10"/>
  <c r="A737" i="10"/>
  <c r="A631" i="10"/>
  <c r="A547" i="10"/>
  <c r="A461" i="10"/>
  <c r="A361" i="10"/>
  <c r="A273" i="10"/>
  <c r="A185" i="10"/>
  <c r="A105" i="10"/>
  <c r="A5" i="10"/>
  <c r="A715" i="10"/>
  <c r="A269" i="10"/>
  <c r="A1706" i="10"/>
  <c r="A1601" i="10"/>
  <c r="A1494" i="10"/>
  <c r="A1378" i="10"/>
  <c r="A1283" i="10"/>
  <c r="A1185" i="10"/>
  <c r="A1094" i="10"/>
  <c r="A986" i="10"/>
  <c r="A902" i="10"/>
  <c r="A816" i="10"/>
  <c r="A716" i="10"/>
  <c r="A630" i="10"/>
  <c r="A546" i="10"/>
  <c r="A460" i="10"/>
  <c r="A360" i="10"/>
  <c r="A270" i="10"/>
  <c r="A184" i="10"/>
  <c r="A84" i="10"/>
  <c r="A4" i="10"/>
  <c r="A901" i="10"/>
  <c r="A359" i="10"/>
  <c r="A183" i="10"/>
  <c r="A1705" i="10"/>
  <c r="A1594" i="10"/>
  <c r="A1493" i="10"/>
  <c r="A1377" i="10"/>
  <c r="A1274" i="10"/>
  <c r="A1178" i="10"/>
  <c r="A1093" i="10"/>
  <c r="A985" i="10"/>
  <c r="A815" i="10"/>
  <c r="A627" i="10"/>
  <c r="A545" i="10"/>
  <c r="A459" i="10"/>
  <c r="A83" i="10"/>
  <c r="A1704" i="10"/>
  <c r="A1593" i="10"/>
  <c r="A1492" i="10"/>
  <c r="A1370" i="10"/>
  <c r="A1271" i="10"/>
  <c r="A1176" i="10"/>
  <c r="A1072" i="10"/>
  <c r="A984" i="10"/>
  <c r="A900" i="10"/>
  <c r="A814" i="10"/>
  <c r="A714" i="10"/>
  <c r="A624" i="10"/>
  <c r="A538" i="10"/>
  <c r="A438" i="10"/>
  <c r="A358" i="10"/>
  <c r="A268" i="10"/>
  <c r="A182" i="10"/>
  <c r="A82" i="10"/>
  <c r="A1702" i="10"/>
  <c r="A1592" i="10"/>
  <c r="A1491" i="10"/>
  <c r="A1369" i="10"/>
  <c r="A1270" i="10"/>
  <c r="A1175" i="10"/>
  <c r="A1071" i="10"/>
  <c r="A981" i="10"/>
  <c r="A899" i="10"/>
  <c r="A813" i="10"/>
  <c r="A713" i="10"/>
  <c r="A623" i="10"/>
  <c r="A537" i="10"/>
  <c r="A437" i="10"/>
  <c r="A355" i="10"/>
  <c r="A267" i="10"/>
  <c r="A181" i="10"/>
  <c r="A81" i="10"/>
  <c r="A1699" i="10"/>
  <c r="A1590" i="10"/>
  <c r="A1475" i="10"/>
  <c r="A1368" i="10"/>
  <c r="A1269" i="10"/>
  <c r="A1174" i="10"/>
  <c r="A1070" i="10"/>
  <c r="A978" i="10"/>
  <c r="A898" i="10"/>
  <c r="A792" i="10"/>
  <c r="A712" i="10"/>
  <c r="A622" i="10"/>
  <c r="A536" i="10"/>
  <c r="A436" i="10"/>
  <c r="A346" i="10"/>
  <c r="A266" i="10"/>
  <c r="A166" i="10"/>
  <c r="A80" i="10"/>
  <c r="A1690" i="10"/>
  <c r="A1587" i="10"/>
  <c r="A1474" i="10"/>
  <c r="A1365" i="10"/>
  <c r="A1268" i="10"/>
  <c r="A1173" i="10"/>
  <c r="A1069" i="10"/>
  <c r="A977" i="10"/>
  <c r="A897" i="10"/>
  <c r="A791" i="10"/>
  <c r="A709" i="10"/>
  <c r="A621" i="10"/>
  <c r="A535" i="10"/>
  <c r="A435" i="10"/>
  <c r="A345" i="10"/>
  <c r="A265" i="10"/>
  <c r="A165" i="10"/>
  <c r="A77" i="10"/>
  <c r="A1689" i="10"/>
  <c r="A1586" i="10"/>
  <c r="A1466" i="10"/>
  <c r="A1362" i="10"/>
  <c r="A1267" i="10"/>
  <c r="A1157" i="10"/>
  <c r="A1068" i="10"/>
  <c r="A976" i="10"/>
  <c r="A890" i="10"/>
  <c r="A790" i="10"/>
  <c r="A706" i="10"/>
  <c r="A620" i="10"/>
  <c r="A520" i="10"/>
  <c r="A434" i="10"/>
  <c r="A344" i="10"/>
  <c r="A264" i="10"/>
  <c r="A164" i="10"/>
  <c r="A74" i="10"/>
  <c r="A1688" i="10"/>
  <c r="A1584" i="10"/>
  <c r="A1463" i="10"/>
  <c r="A1361" i="10"/>
  <c r="A1266" i="10"/>
  <c r="A1156" i="10"/>
  <c r="A1064" i="10"/>
  <c r="A975" i="10"/>
  <c r="A889" i="10"/>
  <c r="A789" i="10"/>
  <c r="A705" i="10"/>
  <c r="A619" i="10"/>
  <c r="A519" i="10"/>
  <c r="A431" i="10"/>
  <c r="A343" i="10"/>
  <c r="A263" i="10"/>
  <c r="A163" i="10"/>
  <c r="A73" i="10"/>
  <c r="A1687" i="10"/>
  <c r="A1562" i="10"/>
  <c r="A1462" i="10"/>
  <c r="A1360" i="10"/>
  <c r="A1264" i="10"/>
  <c r="A1155" i="10"/>
  <c r="A1061" i="10"/>
  <c r="A974" i="10"/>
  <c r="A874" i="10"/>
  <c r="A788" i="10"/>
  <c r="A698" i="10"/>
  <c r="A618" i="10"/>
  <c r="A518" i="10"/>
  <c r="A428" i="10"/>
  <c r="A342" i="10"/>
  <c r="A242" i="10"/>
  <c r="A162" i="10"/>
  <c r="A72" i="10"/>
  <c r="A1686" i="10"/>
  <c r="A1561" i="10"/>
  <c r="A1458" i="10"/>
  <c r="A1359" i="10"/>
  <c r="A1263" i="10"/>
  <c r="A1154" i="10"/>
  <c r="A1060" i="10"/>
  <c r="A973" i="10"/>
  <c r="A873" i="10"/>
  <c r="A785" i="10"/>
  <c r="A697" i="10"/>
  <c r="A617" i="10"/>
  <c r="A517" i="10"/>
  <c r="A427" i="10"/>
  <c r="A341" i="10"/>
  <c r="A241" i="10"/>
  <c r="A153" i="10"/>
  <c r="A71" i="10"/>
  <c r="A1685" i="10"/>
  <c r="A1560" i="10"/>
  <c r="A1455" i="10"/>
  <c r="A1358" i="10"/>
  <c r="A1240" i="10"/>
  <c r="A1153" i="10"/>
  <c r="A1059" i="10"/>
  <c r="A972" i="10"/>
  <c r="A872" i="10"/>
  <c r="A782" i="10"/>
  <c r="A696" i="10"/>
  <c r="A596" i="10"/>
  <c r="A516" i="10"/>
  <c r="A426" i="10"/>
  <c r="A340" i="10"/>
  <c r="A240" i="10"/>
  <c r="A150" i="10"/>
  <c r="A70" i="10"/>
  <c r="A1684" i="10"/>
  <c r="A1559" i="10"/>
  <c r="A1454" i="10"/>
  <c r="A1357" i="10"/>
  <c r="A1239" i="10"/>
  <c r="A1144" i="10"/>
  <c r="A1058" i="10"/>
  <c r="A971" i="10"/>
  <c r="A871" i="10"/>
  <c r="A781" i="10"/>
  <c r="A695" i="10"/>
  <c r="A595" i="10"/>
  <c r="A513" i="10"/>
  <c r="A425" i="10"/>
  <c r="A339" i="10"/>
  <c r="A239" i="10"/>
  <c r="A149" i="10"/>
  <c r="A69" i="10"/>
  <c r="A1683" i="10"/>
  <c r="A1558" i="10"/>
  <c r="A1453" i="10"/>
  <c r="A1356" i="10"/>
  <c r="A1238" i="10"/>
  <c r="A1140" i="10"/>
  <c r="A1057" i="10"/>
  <c r="A950" i="10"/>
  <c r="A870" i="10"/>
  <c r="A780" i="10"/>
  <c r="A694" i="10"/>
  <c r="A594" i="10"/>
  <c r="A504" i="10"/>
  <c r="A424" i="10"/>
  <c r="A324" i="10"/>
  <c r="A238" i="10"/>
  <c r="A148" i="10"/>
  <c r="A68" i="10"/>
  <c r="A1656" i="10"/>
  <c r="A1555" i="10"/>
  <c r="A1452" i="10"/>
  <c r="A1354" i="10"/>
  <c r="A1237" i="10"/>
  <c r="A1139" i="10"/>
  <c r="A1050" i="10"/>
  <c r="A949" i="10"/>
  <c r="A867" i="10"/>
  <c r="A779" i="10"/>
  <c r="A693" i="10"/>
  <c r="A593" i="10"/>
  <c r="A503" i="10"/>
  <c r="A423" i="10"/>
  <c r="A323" i="10"/>
  <c r="A235" i="10"/>
  <c r="A147" i="10"/>
  <c r="A67" i="10"/>
  <c r="A1655" i="10"/>
  <c r="A1551" i="10"/>
  <c r="A1450" i="10"/>
  <c r="A1330" i="10"/>
  <c r="A1236" i="10"/>
  <c r="A1138" i="10"/>
  <c r="A1049" i="10"/>
  <c r="A948" i="10"/>
  <c r="A858" i="10"/>
  <c r="A778" i="10"/>
  <c r="A678" i="10"/>
  <c r="A592" i="10"/>
  <c r="A502" i="10"/>
  <c r="A422" i="10"/>
  <c r="A322" i="10"/>
  <c r="A232" i="10"/>
  <c r="A146" i="10"/>
  <c r="A46" i="10"/>
  <c r="A1654" i="10"/>
  <c r="A1548" i="10"/>
  <c r="A1449" i="10"/>
  <c r="A1329" i="10"/>
  <c r="A1233" i="10"/>
  <c r="A1137" i="10"/>
  <c r="A1048" i="10"/>
  <c r="A947" i="10"/>
  <c r="A857" i="10"/>
  <c r="A777" i="10"/>
  <c r="A677" i="10"/>
  <c r="A589" i="10"/>
  <c r="A501" i="10"/>
  <c r="A421" i="10"/>
  <c r="A321" i="10"/>
  <c r="A231" i="10"/>
  <c r="A145" i="10"/>
  <c r="A45" i="10"/>
  <c r="A1652" i="10"/>
  <c r="A1546" i="10"/>
  <c r="A1448" i="10"/>
  <c r="A1328" i="10"/>
  <c r="A1230" i="10"/>
  <c r="A1136" i="10"/>
  <c r="A1032" i="10"/>
  <c r="A946" i="10"/>
  <c r="A856" i="10"/>
  <c r="A776" i="10"/>
  <c r="A676" i="10"/>
  <c r="A586" i="10"/>
  <c r="A500" i="10"/>
  <c r="A400" i="10"/>
  <c r="A314" i="10"/>
  <c r="A230" i="10"/>
  <c r="A144" i="10"/>
  <c r="A44" i="10"/>
  <c r="A1649" i="10"/>
  <c r="A1544" i="10"/>
  <c r="A1447" i="10"/>
  <c r="A1327" i="10"/>
  <c r="A1229" i="10"/>
  <c r="A1135" i="10"/>
  <c r="A1031" i="10"/>
  <c r="A943" i="10"/>
  <c r="A855" i="10"/>
  <c r="A775" i="10"/>
  <c r="A675" i="10"/>
  <c r="A585" i="10"/>
  <c r="A499" i="10"/>
  <c r="A399" i="10"/>
  <c r="A311" i="10"/>
  <c r="A229" i="10"/>
  <c r="A143" i="10"/>
  <c r="A43" i="10"/>
  <c r="A1646" i="10"/>
  <c r="A1543" i="10"/>
  <c r="A1423" i="10"/>
  <c r="A1326" i="10"/>
  <c r="A1228" i="10"/>
  <c r="A1134" i="10"/>
  <c r="A1030" i="10"/>
  <c r="A940" i="10"/>
  <c r="A854" i="10"/>
  <c r="A754" i="10"/>
  <c r="A674" i="10"/>
  <c r="A584" i="10"/>
  <c r="A498" i="10"/>
  <c r="A398" i="10"/>
  <c r="A308" i="10"/>
  <c r="A228" i="10"/>
  <c r="A122" i="10"/>
  <c r="A42" i="10"/>
  <c r="A1762" i="10"/>
  <c r="A1645" i="10"/>
  <c r="A1542" i="10"/>
  <c r="A1421" i="10"/>
  <c r="A1322" i="10"/>
  <c r="A1226" i="10"/>
  <c r="A1133" i="10"/>
  <c r="A1029" i="10"/>
  <c r="A939" i="10"/>
  <c r="A853" i="10"/>
  <c r="A753" i="10"/>
  <c r="A665" i="10"/>
  <c r="A583" i="10"/>
  <c r="A497" i="10"/>
  <c r="A397" i="10"/>
  <c r="A307" i="10"/>
  <c r="A227" i="10"/>
  <c r="A121" i="10"/>
  <c r="A39" i="10"/>
  <c r="A1761" i="10"/>
  <c r="A1644" i="10"/>
  <c r="A1541" i="10"/>
  <c r="A1420" i="10"/>
  <c r="A1319" i="10"/>
  <c r="A1224" i="10"/>
  <c r="A1111" i="10"/>
  <c r="A1028" i="10"/>
  <c r="A938" i="10"/>
  <c r="A852" i="10"/>
  <c r="A752" i="10"/>
  <c r="A662" i="10"/>
  <c r="A582" i="10"/>
  <c r="A482" i="10"/>
  <c r="A396" i="10"/>
  <c r="A306" i="10"/>
  <c r="A226" i="10"/>
  <c r="A120" i="10"/>
  <c r="A36" i="10"/>
  <c r="A1750" i="10"/>
  <c r="A1642" i="10"/>
  <c r="A1540" i="10"/>
  <c r="A1418" i="10"/>
  <c r="A1318" i="10"/>
  <c r="A1223" i="10"/>
  <c r="A1110" i="10"/>
  <c r="A1025" i="10"/>
  <c r="A937" i="10"/>
  <c r="A851" i="10"/>
  <c r="A751" i="10"/>
  <c r="A661" i="10"/>
  <c r="A581" i="10"/>
  <c r="A481" i="10"/>
  <c r="A393" i="10"/>
  <c r="A305" i="10"/>
  <c r="A225" i="10"/>
  <c r="A119" i="10"/>
  <c r="A35" i="10"/>
  <c r="A1747" i="10"/>
  <c r="A1641" i="10"/>
  <c r="A1519" i="10"/>
  <c r="A1417" i="10"/>
  <c r="A1317" i="10"/>
  <c r="A1221" i="10"/>
  <c r="A1109" i="10"/>
  <c r="A1016" i="10"/>
  <c r="A936" i="10"/>
  <c r="A836" i="10"/>
  <c r="A750" i="10"/>
  <c r="A660" i="10"/>
  <c r="A580" i="10"/>
  <c r="A474" i="10"/>
  <c r="A390" i="10"/>
  <c r="A304" i="10"/>
  <c r="A204" i="10"/>
  <c r="A118" i="10"/>
  <c r="A34" i="10"/>
  <c r="A1744" i="10"/>
  <c r="A1640" i="10"/>
  <c r="A1518" i="10"/>
  <c r="A1414" i="10"/>
  <c r="A1316" i="10"/>
  <c r="A1220" i="10"/>
  <c r="A1108" i="10"/>
  <c r="A1015" i="10"/>
  <c r="A935" i="10"/>
  <c r="A835" i="10"/>
  <c r="A747" i="10"/>
  <c r="A659" i="10"/>
  <c r="A579" i="10"/>
  <c r="A473" i="10"/>
  <c r="A389" i="10"/>
  <c r="A303" i="10"/>
  <c r="A203" i="10"/>
  <c r="A115" i="10"/>
  <c r="A33" i="10"/>
  <c r="A1741" i="10"/>
  <c r="A1639" i="10"/>
  <c r="A1517" i="10"/>
  <c r="A1411" i="10"/>
  <c r="A1315" i="10"/>
  <c r="A1199" i="10"/>
  <c r="A1107" i="10"/>
  <c r="A1014" i="10"/>
  <c r="A934" i="10"/>
  <c r="A834" i="10"/>
  <c r="A744" i="10"/>
  <c r="A658" i="10"/>
  <c r="A558" i="10"/>
  <c r="A472" i="10"/>
  <c r="A388" i="10"/>
  <c r="A302" i="10"/>
  <c r="A202" i="10"/>
  <c r="A112" i="10"/>
  <c r="A26" i="10"/>
  <c r="A1740" i="10"/>
  <c r="A1638" i="10"/>
  <c r="A1516" i="10"/>
  <c r="A1410" i="10"/>
  <c r="A1314" i="10"/>
  <c r="A1198" i="10"/>
  <c r="A1104" i="10"/>
  <c r="A1013" i="10"/>
  <c r="A933" i="10"/>
  <c r="A833" i="10"/>
  <c r="A743" i="10"/>
  <c r="A657" i="10"/>
  <c r="A557" i="10"/>
  <c r="A469" i="10"/>
  <c r="A387" i="10"/>
  <c r="A301" i="10"/>
  <c r="A201" i="10"/>
  <c r="A111" i="10"/>
  <c r="A25" i="10"/>
  <c r="A1738" i="10"/>
  <c r="A1612" i="10"/>
  <c r="A1514" i="10"/>
  <c r="A1409" i="10"/>
  <c r="A1313" i="10"/>
  <c r="A1197" i="10"/>
  <c r="A1101" i="10"/>
  <c r="A1012" i="10"/>
  <c r="A912" i="10"/>
  <c r="A826" i="10"/>
  <c r="A742" i="10"/>
  <c r="A656" i="10"/>
  <c r="A556" i="10"/>
  <c r="A466" i="10"/>
  <c r="A386" i="10"/>
  <c r="A280" i="10"/>
  <c r="A200" i="10"/>
  <c r="A110" i="10"/>
  <c r="A24" i="10"/>
  <c r="A1737" i="10"/>
  <c r="A1610" i="10"/>
  <c r="A1508" i="10"/>
  <c r="A1402" i="10"/>
  <c r="A1306" i="10"/>
  <c r="A1196" i="10"/>
  <c r="A1100" i="10"/>
  <c r="A1011" i="10"/>
  <c r="A911" i="10"/>
  <c r="A823" i="10"/>
  <c r="A741" i="10"/>
  <c r="A655" i="10"/>
  <c r="A555" i="10"/>
  <c r="A465" i="10"/>
  <c r="A385" i="10"/>
  <c r="A279" i="10"/>
  <c r="A197" i="10"/>
  <c r="A109" i="10"/>
  <c r="A23" i="10"/>
  <c r="V9" i="12"/>
  <c r="U14" i="18"/>
  <c r="H23" i="19"/>
  <c r="G34" i="19"/>
  <c r="O20" i="19"/>
  <c r="Q27" i="19"/>
  <c r="H16" i="20"/>
  <c r="K31" i="20"/>
  <c r="K36" i="20"/>
  <c r="Q39" i="20"/>
  <c r="D18" i="17"/>
  <c r="E6" i="12"/>
  <c r="J35" i="19"/>
  <c r="L5" i="12"/>
  <c r="I27" i="19"/>
  <c r="D6" i="18"/>
  <c r="Q19" i="19"/>
  <c r="S19" i="19" s="1"/>
  <c r="D6" i="12"/>
  <c r="I9" i="12"/>
  <c r="M9" i="12"/>
  <c r="U14" i="12"/>
  <c r="C8" i="18"/>
  <c r="L18" i="18"/>
  <c r="L14" i="18"/>
  <c r="J17" i="19"/>
  <c r="N17" i="19" s="1"/>
  <c r="I23" i="19"/>
  <c r="I28" i="19"/>
  <c r="H26" i="20"/>
  <c r="R39" i="20"/>
  <c r="Q22" i="20"/>
  <c r="R30" i="20"/>
  <c r="N8" i="17"/>
  <c r="M14" i="18"/>
  <c r="V14" i="18"/>
  <c r="G24" i="19"/>
  <c r="H34" i="19"/>
  <c r="P20" i="19"/>
  <c r="O28" i="19"/>
  <c r="I16" i="20"/>
  <c r="I21" i="20"/>
  <c r="I26" i="20"/>
  <c r="H32" i="20"/>
  <c r="E18" i="17"/>
  <c r="M18" i="18"/>
  <c r="O30" i="19"/>
  <c r="I38" i="20"/>
  <c r="P23" i="20"/>
  <c r="P31" i="20"/>
  <c r="L9" i="17"/>
  <c r="W19" i="17"/>
  <c r="W5" i="17"/>
  <c r="V9" i="18"/>
  <c r="I16" i="19"/>
  <c r="I20" i="19"/>
  <c r="I25" i="19"/>
  <c r="I30" i="19"/>
  <c r="I34" i="19"/>
  <c r="P19" i="19"/>
  <c r="Q25" i="19"/>
  <c r="O32" i="19"/>
  <c r="H17" i="20"/>
  <c r="H21" i="20"/>
  <c r="H25" i="20"/>
  <c r="H29" i="20"/>
  <c r="H33" i="20"/>
  <c r="H38" i="20"/>
  <c r="P38" i="20"/>
  <c r="R17" i="20"/>
  <c r="P24" i="20"/>
  <c r="P30" i="20"/>
  <c r="P36" i="20"/>
  <c r="C5" i="17"/>
  <c r="L8" i="17"/>
  <c r="U7" i="17"/>
  <c r="U9" i="17"/>
  <c r="B1747" i="10"/>
  <c r="B1715" i="10"/>
  <c r="B1683" i="10"/>
  <c r="B1651" i="10"/>
  <c r="B1619" i="10"/>
  <c r="B1587" i="10"/>
  <c r="B1555" i="10"/>
  <c r="B1523" i="10"/>
  <c r="B1491" i="10"/>
  <c r="B1459" i="10"/>
  <c r="B1427" i="10"/>
  <c r="B1395" i="10"/>
  <c r="B1363" i="10"/>
  <c r="B1331" i="10"/>
  <c r="B1299" i="10"/>
  <c r="B1267" i="10"/>
  <c r="B1235" i="10"/>
  <c r="B1203" i="10"/>
  <c r="B1171" i="10"/>
  <c r="B1139" i="10"/>
  <c r="B1107" i="10"/>
  <c r="B1075" i="10"/>
  <c r="B1043" i="10"/>
  <c r="B1011" i="10"/>
  <c r="B979" i="10"/>
  <c r="B947" i="10"/>
  <c r="B915" i="10"/>
  <c r="B883" i="10"/>
  <c r="B1746" i="10"/>
  <c r="B1714" i="10"/>
  <c r="B1682" i="10"/>
  <c r="B1650" i="10"/>
  <c r="B1618" i="10"/>
  <c r="B1586" i="10"/>
  <c r="B1554" i="10"/>
  <c r="B1522" i="10"/>
  <c r="B1490" i="10"/>
  <c r="B1458" i="10"/>
  <c r="B1426" i="10"/>
  <c r="B1394" i="10"/>
  <c r="B1362" i="10"/>
  <c r="B1330" i="10"/>
  <c r="B1298" i="10"/>
  <c r="B1266" i="10"/>
  <c r="B1234" i="10"/>
  <c r="B1745" i="10"/>
  <c r="B1713" i="10"/>
  <c r="B1681" i="10"/>
  <c r="B1649" i="10"/>
  <c r="B1617" i="10"/>
  <c r="B1585" i="10"/>
  <c r="B1553" i="10"/>
  <c r="B1521" i="10"/>
  <c r="B1489" i="10"/>
  <c r="B1457" i="10"/>
  <c r="B1425" i="10"/>
  <c r="B1393" i="10"/>
  <c r="B1361" i="10"/>
  <c r="B1329" i="10"/>
  <c r="B1297" i="10"/>
  <c r="B1265" i="10"/>
  <c r="B1233" i="10"/>
  <c r="B1201" i="10"/>
  <c r="B1169" i="10"/>
  <c r="B1137" i="10"/>
  <c r="B1105" i="10"/>
  <c r="B1073" i="10"/>
  <c r="B1041" i="10"/>
  <c r="B1009" i="10"/>
  <c r="B977" i="10"/>
  <c r="B945" i="10"/>
  <c r="B913" i="10"/>
  <c r="B881" i="10"/>
  <c r="B849" i="10"/>
  <c r="B817" i="10"/>
  <c r="B785" i="10"/>
  <c r="B753" i="10"/>
  <c r="B721" i="10"/>
  <c r="B689" i="10"/>
  <c r="B657" i="10"/>
  <c r="B1744" i="10"/>
  <c r="B1712" i="10"/>
  <c r="B1680" i="10"/>
  <c r="B1648" i="10"/>
  <c r="B1616" i="10"/>
  <c r="B1584" i="10"/>
  <c r="B1552" i="10"/>
  <c r="B1520" i="10"/>
  <c r="B1488" i="10"/>
  <c r="B1456" i="10"/>
  <c r="B1424" i="10"/>
  <c r="B1392" i="10"/>
  <c r="B1360" i="10"/>
  <c r="B1328" i="10"/>
  <c r="B1296" i="10"/>
  <c r="B1264" i="10"/>
  <c r="B1232" i="10"/>
  <c r="B1200" i="10"/>
  <c r="B1168" i="10"/>
  <c r="B1136" i="10"/>
  <c r="B1104" i="10"/>
  <c r="B1072" i="10"/>
  <c r="B1040" i="10"/>
  <c r="B1008" i="10"/>
  <c r="B976" i="10"/>
  <c r="B944" i="10"/>
  <c r="B912" i="10"/>
  <c r="B1743" i="10"/>
  <c r="B1711" i="10"/>
  <c r="B1679" i="10"/>
  <c r="B1647" i="10"/>
  <c r="B1615" i="10"/>
  <c r="B1583" i="10"/>
  <c r="B1551" i="10"/>
  <c r="B1519" i="10"/>
  <c r="B1487" i="10"/>
  <c r="B1455" i="10"/>
  <c r="B1423" i="10"/>
  <c r="B1391" i="10"/>
  <c r="B1359" i="10"/>
  <c r="B1327" i="10"/>
  <c r="B1295" i="10"/>
  <c r="B1263" i="10"/>
  <c r="B1231" i="10"/>
  <c r="B1199" i="10"/>
  <c r="B1167" i="10"/>
  <c r="B1135" i="10"/>
  <c r="B1103" i="10"/>
  <c r="B1071" i="10"/>
  <c r="B1039" i="10"/>
  <c r="B1007" i="10"/>
  <c r="B975" i="10"/>
  <c r="B1761" i="10"/>
  <c r="B1724" i="10"/>
  <c r="B1687" i="10"/>
  <c r="B1645" i="10"/>
  <c r="B1608" i="10"/>
  <c r="B1571" i="10"/>
  <c r="B1534" i="10"/>
  <c r="B1497" i="10"/>
  <c r="B1460" i="10"/>
  <c r="B1418" i="10"/>
  <c r="B1381" i="10"/>
  <c r="B1344" i="10"/>
  <c r="B1307" i="10"/>
  <c r="B1270" i="10"/>
  <c r="B1228" i="10"/>
  <c r="B1192" i="10"/>
  <c r="B1156" i="10"/>
  <c r="B1120" i="10"/>
  <c r="B1084" i="10"/>
  <c r="B1048" i="10"/>
  <c r="B1012" i="10"/>
  <c r="B972" i="10"/>
  <c r="B937" i="10"/>
  <c r="B902" i="10"/>
  <c r="B868" i="10"/>
  <c r="B835" i="10"/>
  <c r="B802" i="10"/>
  <c r="B769" i="10"/>
  <c r="B736" i="10"/>
  <c r="B703" i="10"/>
  <c r="B670" i="10"/>
  <c r="B637" i="10"/>
  <c r="B605" i="10"/>
  <c r="B573" i="10"/>
  <c r="B541" i="10"/>
  <c r="B509" i="10"/>
  <c r="B477" i="10"/>
  <c r="B445" i="10"/>
  <c r="B413" i="10"/>
  <c r="B381" i="10"/>
  <c r="B349" i="10"/>
  <c r="B317" i="10"/>
  <c r="B285" i="10"/>
  <c r="B253" i="10"/>
  <c r="B221" i="10"/>
  <c r="B189" i="10"/>
  <c r="B157" i="10"/>
  <c r="B125" i="10"/>
  <c r="B93" i="10"/>
  <c r="B61" i="10"/>
  <c r="B29" i="10"/>
  <c r="B1760" i="10"/>
  <c r="B1723" i="10"/>
  <c r="B1686" i="10"/>
  <c r="B1644" i="10"/>
  <c r="B1607" i="10"/>
  <c r="B1570" i="10"/>
  <c r="B1533" i="10"/>
  <c r="B1496" i="10"/>
  <c r="B1454" i="10"/>
  <c r="B1417" i="10"/>
  <c r="B1380" i="10"/>
  <c r="B1343" i="10"/>
  <c r="B1306" i="10"/>
  <c r="B1269" i="10"/>
  <c r="B1227" i="10"/>
  <c r="B1191" i="10"/>
  <c r="B1155" i="10"/>
  <c r="B1119" i="10"/>
  <c r="B1083" i="10"/>
  <c r="B1047" i="10"/>
  <c r="B1010" i="10"/>
  <c r="B971" i="10"/>
  <c r="B936" i="10"/>
  <c r="B901" i="10"/>
  <c r="B867" i="10"/>
  <c r="B834" i="10"/>
  <c r="B801" i="10"/>
  <c r="B768" i="10"/>
  <c r="B735" i="10"/>
  <c r="B702" i="10"/>
  <c r="B669" i="10"/>
  <c r="B636" i="10"/>
  <c r="B604" i="10"/>
  <c r="B572" i="10"/>
  <c r="B540" i="10"/>
  <c r="B508" i="10"/>
  <c r="B476" i="10"/>
  <c r="B444" i="10"/>
  <c r="B412" i="10"/>
  <c r="B380" i="10"/>
  <c r="B348" i="10"/>
  <c r="B316" i="10"/>
  <c r="B284" i="10"/>
  <c r="B252" i="10"/>
  <c r="B220" i="10"/>
  <c r="B188" i="10"/>
  <c r="B156" i="10"/>
  <c r="B124" i="10"/>
  <c r="B92" i="10"/>
  <c r="B60" i="10"/>
  <c r="B28" i="10"/>
  <c r="B1759" i="10"/>
  <c r="B1722" i="10"/>
  <c r="B1685" i="10"/>
  <c r="B1643" i="10"/>
  <c r="B1606" i="10"/>
  <c r="B1569" i="10"/>
  <c r="B1532" i="10"/>
  <c r="B1495" i="10"/>
  <c r="B1453" i="10"/>
  <c r="B1416" i="10"/>
  <c r="B1379" i="10"/>
  <c r="B1342" i="10"/>
  <c r="B1305" i="10"/>
  <c r="B1268" i="10"/>
  <c r="B1226" i="10"/>
  <c r="B1190" i="10"/>
  <c r="B1154" i="10"/>
  <c r="B1118" i="10"/>
  <c r="B1082" i="10"/>
  <c r="B1046" i="10"/>
  <c r="B1006" i="10"/>
  <c r="B970" i="10"/>
  <c r="B935" i="10"/>
  <c r="B900" i="10"/>
  <c r="B866" i="10"/>
  <c r="B833" i="10"/>
  <c r="B800" i="10"/>
  <c r="B767" i="10"/>
  <c r="B734" i="10"/>
  <c r="B701" i="10"/>
  <c r="B668" i="10"/>
  <c r="B635" i="10"/>
  <c r="B603" i="10"/>
  <c r="B571" i="10"/>
  <c r="B539" i="10"/>
  <c r="B507" i="10"/>
  <c r="B475" i="10"/>
  <c r="B443" i="10"/>
  <c r="B411" i="10"/>
  <c r="B379" i="10"/>
  <c r="B347" i="10"/>
  <c r="B315" i="10"/>
  <c r="B283" i="10"/>
  <c r="B251" i="10"/>
  <c r="B219" i="10"/>
  <c r="B187" i="10"/>
  <c r="B155" i="10"/>
  <c r="B123" i="10"/>
  <c r="B91" i="10"/>
  <c r="B59" i="10"/>
  <c r="B27" i="10"/>
  <c r="B1758" i="10"/>
  <c r="B1721" i="10"/>
  <c r="B1684" i="10"/>
  <c r="B1642" i="10"/>
  <c r="B1605" i="10"/>
  <c r="B1568" i="10"/>
  <c r="B1531" i="10"/>
  <c r="B1494" i="10"/>
  <c r="B1452" i="10"/>
  <c r="B1415" i="10"/>
  <c r="B1378" i="10"/>
  <c r="B1341" i="10"/>
  <c r="B1304" i="10"/>
  <c r="B1262" i="10"/>
  <c r="B1225" i="10"/>
  <c r="B1189" i="10"/>
  <c r="B1153" i="10"/>
  <c r="B1117" i="10"/>
  <c r="B1081" i="10"/>
  <c r="B1045" i="10"/>
  <c r="B1005" i="10"/>
  <c r="B969" i="10"/>
  <c r="B934" i="10"/>
  <c r="B899" i="10"/>
  <c r="B865" i="10"/>
  <c r="B832" i="10"/>
  <c r="B799" i="10"/>
  <c r="B766" i="10"/>
  <c r="B733" i="10"/>
  <c r="B700" i="10"/>
  <c r="B667" i="10"/>
  <c r="B634" i="10"/>
  <c r="B602" i="10"/>
  <c r="B570" i="10"/>
  <c r="B538" i="10"/>
  <c r="B506" i="10"/>
  <c r="B474" i="10"/>
  <c r="B442" i="10"/>
  <c r="B410" i="10"/>
  <c r="B378" i="10"/>
  <c r="B346" i="10"/>
  <c r="B314" i="10"/>
  <c r="B282" i="10"/>
  <c r="B250" i="10"/>
  <c r="B218" i="10"/>
  <c r="B186" i="10"/>
  <c r="B154" i="10"/>
  <c r="B122" i="10"/>
  <c r="B90" i="10"/>
  <c r="B58" i="10"/>
  <c r="B26" i="10"/>
  <c r="B1757" i="10"/>
  <c r="B1720" i="10"/>
  <c r="B1678" i="10"/>
  <c r="B1641" i="10"/>
  <c r="B1604" i="10"/>
  <c r="B1567" i="10"/>
  <c r="B1530" i="10"/>
  <c r="B1493" i="10"/>
  <c r="B1451" i="10"/>
  <c r="B1414" i="10"/>
  <c r="B1377" i="10"/>
  <c r="B1340" i="10"/>
  <c r="B1303" i="10"/>
  <c r="B1261" i="10"/>
  <c r="B1224" i="10"/>
  <c r="B1188" i="10"/>
  <c r="B1152" i="10"/>
  <c r="B1116" i="10"/>
  <c r="B1080" i="10"/>
  <c r="B1044" i="10"/>
  <c r="B1004" i="10"/>
  <c r="B968" i="10"/>
  <c r="B933" i="10"/>
  <c r="B898" i="10"/>
  <c r="B864" i="10"/>
  <c r="B831" i="10"/>
  <c r="B798" i="10"/>
  <c r="B765" i="10"/>
  <c r="B732" i="10"/>
  <c r="B699" i="10"/>
  <c r="B666" i="10"/>
  <c r="B633" i="10"/>
  <c r="B601" i="10"/>
  <c r="B569" i="10"/>
  <c r="B537" i="10"/>
  <c r="B505" i="10"/>
  <c r="B473" i="10"/>
  <c r="B441" i="10"/>
  <c r="B409" i="10"/>
  <c r="B377" i="10"/>
  <c r="B345" i="10"/>
  <c r="B313" i="10"/>
  <c r="B281" i="10"/>
  <c r="B249" i="10"/>
  <c r="B217" i="10"/>
  <c r="B185" i="10"/>
  <c r="B153" i="10"/>
  <c r="B121" i="10"/>
  <c r="B89" i="10"/>
  <c r="B57" i="10"/>
  <c r="B25" i="10"/>
  <c r="B1756" i="10"/>
  <c r="B1719" i="10"/>
  <c r="B1677" i="10"/>
  <c r="B1640" i="10"/>
  <c r="B1603" i="10"/>
  <c r="B1566" i="10"/>
  <c r="B1529" i="10"/>
  <c r="B1492" i="10"/>
  <c r="B1450" i="10"/>
  <c r="B1413" i="10"/>
  <c r="B1376" i="10"/>
  <c r="B1339" i="10"/>
  <c r="B1302" i="10"/>
  <c r="B1260" i="10"/>
  <c r="B1223" i="10"/>
  <c r="B1187" i="10"/>
  <c r="B1151" i="10"/>
  <c r="B1115" i="10"/>
  <c r="B1079" i="10"/>
  <c r="B1042" i="10"/>
  <c r="B1003" i="10"/>
  <c r="B967" i="10"/>
  <c r="B932" i="10"/>
  <c r="B897" i="10"/>
  <c r="B863" i="10"/>
  <c r="B830" i="10"/>
  <c r="B797" i="10"/>
  <c r="B764" i="10"/>
  <c r="B731" i="10"/>
  <c r="B698" i="10"/>
  <c r="B665" i="10"/>
  <c r="B632" i="10"/>
  <c r="B600" i="10"/>
  <c r="B568" i="10"/>
  <c r="B536" i="10"/>
  <c r="B504" i="10"/>
  <c r="B472" i="10"/>
  <c r="B440" i="10"/>
  <c r="B408" i="10"/>
  <c r="B376" i="10"/>
  <c r="B344" i="10"/>
  <c r="B312" i="10"/>
  <c r="B280" i="10"/>
  <c r="B248" i="10"/>
  <c r="B216" i="10"/>
  <c r="B184" i="10"/>
  <c r="B152" i="10"/>
  <c r="B120" i="10"/>
  <c r="B88" i="10"/>
  <c r="B56" i="10"/>
  <c r="B24" i="10"/>
  <c r="B1735" i="10"/>
  <c r="B1698" i="10"/>
  <c r="B1661" i="10"/>
  <c r="B1624" i="10"/>
  <c r="B1582" i="10"/>
  <c r="B1545" i="10"/>
  <c r="B1508" i="10"/>
  <c r="B1471" i="10"/>
  <c r="B1434" i="10"/>
  <c r="B1397" i="10"/>
  <c r="B1355" i="10"/>
  <c r="B1318" i="10"/>
  <c r="B1281" i="10"/>
  <c r="B1244" i="10"/>
  <c r="B1207" i="10"/>
  <c r="B1170" i="10"/>
  <c r="B1131" i="10"/>
  <c r="B1095" i="10"/>
  <c r="B1059" i="10"/>
  <c r="B1023" i="10"/>
  <c r="B987" i="10"/>
  <c r="B951" i="10"/>
  <c r="B916" i="10"/>
  <c r="B879" i="10"/>
  <c r="B846" i="10"/>
  <c r="B813" i="10"/>
  <c r="B780" i="10"/>
  <c r="B747" i="10"/>
  <c r="B714" i="10"/>
  <c r="B681" i="10"/>
  <c r="B648" i="10"/>
  <c r="B616" i="10"/>
  <c r="B584" i="10"/>
  <c r="B552" i="10"/>
  <c r="B520" i="10"/>
  <c r="B488" i="10"/>
  <c r="B456" i="10"/>
  <c r="B424" i="10"/>
  <c r="B392" i="10"/>
  <c r="B360" i="10"/>
  <c r="B328" i="10"/>
  <c r="B296" i="10"/>
  <c r="B264" i="10"/>
  <c r="B232" i="10"/>
  <c r="B200" i="10"/>
  <c r="B168" i="10"/>
  <c r="B136" i="10"/>
  <c r="B104" i="10"/>
  <c r="B72" i="10"/>
  <c r="B40" i="10"/>
  <c r="B8" i="10"/>
  <c r="B1716" i="10"/>
  <c r="B1667" i="10"/>
  <c r="B1622" i="10"/>
  <c r="B1573" i="10"/>
  <c r="B1518" i="10"/>
  <c r="B1474" i="10"/>
  <c r="B1429" i="10"/>
  <c r="B1374" i="10"/>
  <c r="B1325" i="10"/>
  <c r="B1280" i="10"/>
  <c r="B1236" i="10"/>
  <c r="B1182" i="10"/>
  <c r="B1138" i="10"/>
  <c r="B1091" i="10"/>
  <c r="B1038" i="10"/>
  <c r="B995" i="10"/>
  <c r="B952" i="10"/>
  <c r="B906" i="10"/>
  <c r="B859" i="10"/>
  <c r="B819" i="10"/>
  <c r="B777" i="10"/>
  <c r="B737" i="10"/>
  <c r="B691" i="10"/>
  <c r="B650" i="10"/>
  <c r="B610" i="10"/>
  <c r="B565" i="10"/>
  <c r="B526" i="10"/>
  <c r="B486" i="10"/>
  <c r="B447" i="10"/>
  <c r="B402" i="10"/>
  <c r="B363" i="10"/>
  <c r="B323" i="10"/>
  <c r="B278" i="10"/>
  <c r="B239" i="10"/>
  <c r="B199" i="10"/>
  <c r="B160" i="10"/>
  <c r="B115" i="10"/>
  <c r="B76" i="10"/>
  <c r="B36" i="10"/>
  <c r="B1710" i="10"/>
  <c r="B1666" i="10"/>
  <c r="B1621" i="10"/>
  <c r="B1572" i="10"/>
  <c r="B1517" i="10"/>
  <c r="B1473" i="10"/>
  <c r="B1428" i="10"/>
  <c r="B1373" i="10"/>
  <c r="B1324" i="10"/>
  <c r="B1279" i="10"/>
  <c r="B1230" i="10"/>
  <c r="B1181" i="10"/>
  <c r="B1134" i="10"/>
  <c r="B1090" i="10"/>
  <c r="B1037" i="10"/>
  <c r="B994" i="10"/>
  <c r="B950" i="10"/>
  <c r="B905" i="10"/>
  <c r="B858" i="10"/>
  <c r="B818" i="10"/>
  <c r="B776" i="10"/>
  <c r="B730" i="10"/>
  <c r="B690" i="10"/>
  <c r="B649" i="10"/>
  <c r="B609" i="10"/>
  <c r="B564" i="10"/>
  <c r="B525" i="10"/>
  <c r="B485" i="10"/>
  <c r="B446" i="10"/>
  <c r="B401" i="10"/>
  <c r="B362" i="10"/>
  <c r="B322" i="10"/>
  <c r="B277" i="10"/>
  <c r="B238" i="10"/>
  <c r="B198" i="10"/>
  <c r="B159" i="10"/>
  <c r="B114" i="10"/>
  <c r="B75" i="10"/>
  <c r="B35" i="10"/>
  <c r="B1709" i="10"/>
  <c r="B1665" i="10"/>
  <c r="B1620" i="10"/>
  <c r="B1565" i="10"/>
  <c r="B1516" i="10"/>
  <c r="B1472" i="10"/>
  <c r="B1422" i="10"/>
  <c r="B1372" i="10"/>
  <c r="B1323" i="10"/>
  <c r="B1278" i="10"/>
  <c r="B1229" i="10"/>
  <c r="B1180" i="10"/>
  <c r="B1133" i="10"/>
  <c r="B1089" i="10"/>
  <c r="B1036" i="10"/>
  <c r="B993" i="10"/>
  <c r="B949" i="10"/>
  <c r="B904" i="10"/>
  <c r="B857" i="10"/>
  <c r="B816" i="10"/>
  <c r="B775" i="10"/>
  <c r="B729" i="10"/>
  <c r="B688" i="10"/>
  <c r="B647" i="10"/>
  <c r="B608" i="10"/>
  <c r="B563" i="10"/>
  <c r="B524" i="10"/>
  <c r="B484" i="10"/>
  <c r="B439" i="10"/>
  <c r="B400" i="10"/>
  <c r="B361" i="10"/>
  <c r="B321" i="10"/>
  <c r="B276" i="10"/>
  <c r="B237" i="10"/>
  <c r="B197" i="10"/>
  <c r="B158" i="10"/>
  <c r="B113" i="10"/>
  <c r="B74" i="10"/>
  <c r="B34" i="10"/>
  <c r="B1763" i="10"/>
  <c r="B1708" i="10"/>
  <c r="B1664" i="10"/>
  <c r="B1614" i="10"/>
  <c r="B1564" i="10"/>
  <c r="B1515" i="10"/>
  <c r="B1470" i="10"/>
  <c r="B1421" i="10"/>
  <c r="B1371" i="10"/>
  <c r="B1322" i="10"/>
  <c r="B1277" i="10"/>
  <c r="B1222" i="10"/>
  <c r="B1179" i="10"/>
  <c r="B1132" i="10"/>
  <c r="B1088" i="10"/>
  <c r="B1035" i="10"/>
  <c r="B992" i="10"/>
  <c r="B948" i="10"/>
  <c r="B903" i="10"/>
  <c r="B856" i="10"/>
  <c r="B815" i="10"/>
  <c r="B774" i="10"/>
  <c r="B728" i="10"/>
  <c r="B687" i="10"/>
  <c r="B646" i="10"/>
  <c r="B607" i="10"/>
  <c r="B562" i="10"/>
  <c r="B523" i="10"/>
  <c r="B483" i="10"/>
  <c r="B438" i="10"/>
  <c r="B399" i="10"/>
  <c r="B359" i="10"/>
  <c r="B320" i="10"/>
  <c r="B275" i="10"/>
  <c r="B236" i="10"/>
  <c r="B196" i="10"/>
  <c r="B151" i="10"/>
  <c r="B112" i="10"/>
  <c r="B73" i="10"/>
  <c r="B33" i="10"/>
  <c r="B1754" i="10"/>
  <c r="B1705" i="10"/>
  <c r="B1660" i="10"/>
  <c r="B1611" i="10"/>
  <c r="B1561" i="10"/>
  <c r="B1512" i="10"/>
  <c r="B1467" i="10"/>
  <c r="B1412" i="10"/>
  <c r="B1368" i="10"/>
  <c r="B1319" i="10"/>
  <c r="B1274" i="10"/>
  <c r="B1219" i="10"/>
  <c r="B1176" i="10"/>
  <c r="B1128" i="10"/>
  <c r="B1085" i="10"/>
  <c r="B1032" i="10"/>
  <c r="B989" i="10"/>
  <c r="B942" i="10"/>
  <c r="B894" i="10"/>
  <c r="B853" i="10"/>
  <c r="B811" i="10"/>
  <c r="B771" i="10"/>
  <c r="B725" i="10"/>
  <c r="B684" i="10"/>
  <c r="B643" i="10"/>
  <c r="B598" i="10"/>
  <c r="B559" i="10"/>
  <c r="B519" i="10"/>
  <c r="B480" i="10"/>
  <c r="B435" i="10"/>
  <c r="B396" i="10"/>
  <c r="B356" i="10"/>
  <c r="B311" i="10"/>
  <c r="B272" i="10"/>
  <c r="B233" i="10"/>
  <c r="B193" i="10"/>
  <c r="B148" i="10"/>
  <c r="B109" i="10"/>
  <c r="B69" i="10"/>
  <c r="B30" i="10"/>
  <c r="B1742" i="10"/>
  <c r="B1692" i="10"/>
  <c r="B1632" i="10"/>
  <c r="B1577" i="10"/>
  <c r="B1513" i="10"/>
  <c r="B1462" i="10"/>
  <c r="B1402" i="10"/>
  <c r="B1347" i="10"/>
  <c r="B1287" i="10"/>
  <c r="B1237" i="10"/>
  <c r="B1173" i="10"/>
  <c r="B1114" i="10"/>
  <c r="B1062" i="10"/>
  <c r="B1013" i="10"/>
  <c r="B955" i="10"/>
  <c r="B893" i="10"/>
  <c r="B845" i="10"/>
  <c r="B794" i="10"/>
  <c r="B748" i="10"/>
  <c r="B696" i="10"/>
  <c r="B645" i="10"/>
  <c r="B594" i="10"/>
  <c r="B549" i="10"/>
  <c r="B499" i="10"/>
  <c r="B454" i="10"/>
  <c r="B404" i="10"/>
  <c r="B354" i="10"/>
  <c r="B304" i="10"/>
  <c r="B259" i="10"/>
  <c r="B209" i="10"/>
  <c r="B164" i="10"/>
  <c r="B110" i="10"/>
  <c r="B64" i="10"/>
  <c r="B14" i="10"/>
  <c r="B1741" i="10"/>
  <c r="B1691" i="10"/>
  <c r="B1631" i="10"/>
  <c r="B1576" i="10"/>
  <c r="B1511" i="10"/>
  <c r="B1461" i="10"/>
  <c r="B1401" i="10"/>
  <c r="B1346" i="10"/>
  <c r="B1286" i="10"/>
  <c r="B1221" i="10"/>
  <c r="B1172" i="10"/>
  <c r="B1113" i="10"/>
  <c r="B1061" i="10"/>
  <c r="B1002" i="10"/>
  <c r="B954" i="10"/>
  <c r="B892" i="10"/>
  <c r="B844" i="10"/>
  <c r="B793" i="10"/>
  <c r="B746" i="10"/>
  <c r="B695" i="10"/>
  <c r="B644" i="10"/>
  <c r="B593" i="10"/>
  <c r="B548" i="10"/>
  <c r="B498" i="10"/>
  <c r="B453" i="10"/>
  <c r="B403" i="10"/>
  <c r="B353" i="10"/>
  <c r="B303" i="10"/>
  <c r="B258" i="10"/>
  <c r="B208" i="10"/>
  <c r="B163" i="10"/>
  <c r="B108" i="10"/>
  <c r="B63" i="10"/>
  <c r="B13" i="10"/>
  <c r="B1740" i="10"/>
  <c r="B1690" i="10"/>
  <c r="B1630" i="10"/>
  <c r="B1575" i="10"/>
  <c r="B1510" i="10"/>
  <c r="B1449" i="10"/>
  <c r="B1400" i="10"/>
  <c r="B1345" i="10"/>
  <c r="B1285" i="10"/>
  <c r="B1220" i="10"/>
  <c r="B1166" i="10"/>
  <c r="B1112" i="10"/>
  <c r="B1060" i="10"/>
  <c r="B1001" i="10"/>
  <c r="B953" i="10"/>
  <c r="B891" i="10"/>
  <c r="B843" i="10"/>
  <c r="B792" i="10"/>
  <c r="B745" i="10"/>
  <c r="B694" i="10"/>
  <c r="B642" i="10"/>
  <c r="B592" i="10"/>
  <c r="B547" i="10"/>
  <c r="B497" i="10"/>
  <c r="B452" i="10"/>
  <c r="B398" i="10"/>
  <c r="B352" i="10"/>
  <c r="B302" i="10"/>
  <c r="B257" i="10"/>
  <c r="B207" i="10"/>
  <c r="B162" i="10"/>
  <c r="B107" i="10"/>
  <c r="B62" i="10"/>
  <c r="B12" i="10"/>
  <c r="B1739" i="10"/>
  <c r="B1689" i="10"/>
  <c r="B1629" i="10"/>
  <c r="B1574" i="10"/>
  <c r="B1509" i="10"/>
  <c r="B1448" i="10"/>
  <c r="B1399" i="10"/>
  <c r="B1338" i="10"/>
  <c r="B1284" i="10"/>
  <c r="B1218" i="10"/>
  <c r="B1165" i="10"/>
  <c r="B1111" i="10"/>
  <c r="B1058" i="10"/>
  <c r="B1000" i="10"/>
  <c r="B946" i="10"/>
  <c r="B890" i="10"/>
  <c r="B842" i="10"/>
  <c r="B791" i="10"/>
  <c r="B744" i="10"/>
  <c r="B693" i="10"/>
  <c r="B641" i="10"/>
  <c r="B591" i="10"/>
  <c r="B546" i="10"/>
  <c r="B496" i="10"/>
  <c r="B451" i="10"/>
  <c r="B397" i="10"/>
  <c r="B351" i="10"/>
  <c r="B301" i="10"/>
  <c r="B256" i="10"/>
  <c r="B206" i="10"/>
  <c r="B161" i="10"/>
  <c r="B106" i="10"/>
  <c r="B55" i="10"/>
  <c r="B11" i="10"/>
  <c r="B1738" i="10"/>
  <c r="B1688" i="10"/>
  <c r="B1628" i="10"/>
  <c r="B1563" i="10"/>
  <c r="B1507" i="10"/>
  <c r="B1447" i="10"/>
  <c r="B1398" i="10"/>
  <c r="B1337" i="10"/>
  <c r="B1283" i="10"/>
  <c r="B1217" i="10"/>
  <c r="B1164" i="10"/>
  <c r="B1110" i="10"/>
  <c r="B1057" i="10"/>
  <c r="B999" i="10"/>
  <c r="B943" i="10"/>
  <c r="B889" i="10"/>
  <c r="B841" i="10"/>
  <c r="B790" i="10"/>
  <c r="B743" i="10"/>
  <c r="B692" i="10"/>
  <c r="B640" i="10"/>
  <c r="B590" i="10"/>
  <c r="B545" i="10"/>
  <c r="B495" i="10"/>
  <c r="B450" i="10"/>
  <c r="B395" i="10"/>
  <c r="B350" i="10"/>
  <c r="B300" i="10"/>
  <c r="B255" i="10"/>
  <c r="B205" i="10"/>
  <c r="B150" i="10"/>
  <c r="B105" i="10"/>
  <c r="B54" i="10"/>
  <c r="B10" i="10"/>
  <c r="B1737" i="10"/>
  <c r="B1676" i="10"/>
  <c r="B1627" i="10"/>
  <c r="B1562" i="10"/>
  <c r="B1506" i="10"/>
  <c r="B1446" i="10"/>
  <c r="B1396" i="10"/>
  <c r="B1336" i="10"/>
  <c r="B1282" i="10"/>
  <c r="B1216" i="10"/>
  <c r="B1163" i="10"/>
  <c r="B1109" i="10"/>
  <c r="B1056" i="10"/>
  <c r="B998" i="10"/>
  <c r="B941" i="10"/>
  <c r="B888" i="10"/>
  <c r="B840" i="10"/>
  <c r="B789" i="10"/>
  <c r="B742" i="10"/>
  <c r="B686" i="10"/>
  <c r="B639" i="10"/>
  <c r="B589" i="10"/>
  <c r="B544" i="10"/>
  <c r="B494" i="10"/>
  <c r="B449" i="10"/>
  <c r="B394" i="10"/>
  <c r="B343" i="10"/>
  <c r="B299" i="10"/>
  <c r="B254" i="10"/>
  <c r="B204" i="10"/>
  <c r="B149" i="10"/>
  <c r="B103" i="10"/>
  <c r="B53" i="10"/>
  <c r="B9" i="10"/>
  <c r="B1736" i="10"/>
  <c r="B1675" i="10"/>
  <c r="B1626" i="10"/>
  <c r="B1560" i="10"/>
  <c r="B1505" i="10"/>
  <c r="B1445" i="10"/>
  <c r="B1390" i="10"/>
  <c r="B1335" i="10"/>
  <c r="B1276" i="10"/>
  <c r="B1215" i="10"/>
  <c r="B1162" i="10"/>
  <c r="B1108" i="10"/>
  <c r="B1055" i="10"/>
  <c r="B997" i="10"/>
  <c r="B940" i="10"/>
  <c r="B887" i="10"/>
  <c r="B839" i="10"/>
  <c r="B788" i="10"/>
  <c r="B741" i="10"/>
  <c r="B685" i="10"/>
  <c r="B638" i="10"/>
  <c r="B588" i="10"/>
  <c r="B543" i="10"/>
  <c r="B493" i="10"/>
  <c r="B448" i="10"/>
  <c r="B393" i="10"/>
  <c r="B342" i="10"/>
  <c r="B298" i="10"/>
  <c r="B247" i="10"/>
  <c r="B203" i="10"/>
  <c r="B147" i="10"/>
  <c r="B102" i="10"/>
  <c r="B52" i="10"/>
  <c r="B7" i="10"/>
  <c r="B1734" i="10"/>
  <c r="B1674" i="10"/>
  <c r="B1625" i="10"/>
  <c r="B1559" i="10"/>
  <c r="B1504" i="10"/>
  <c r="B1444" i="10"/>
  <c r="B1389" i="10"/>
  <c r="B1334" i="10"/>
  <c r="B1275" i="10"/>
  <c r="B1214" i="10"/>
  <c r="B1161" i="10"/>
  <c r="B1106" i="10"/>
  <c r="B1054" i="10"/>
  <c r="B996" i="10"/>
  <c r="B939" i="10"/>
  <c r="B886" i="10"/>
  <c r="B838" i="10"/>
  <c r="B787" i="10"/>
  <c r="B740" i="10"/>
  <c r="B683" i="10"/>
  <c r="B631" i="10"/>
  <c r="B587" i="10"/>
  <c r="B542" i="10"/>
  <c r="B492" i="10"/>
  <c r="B437" i="10"/>
  <c r="B391" i="10"/>
  <c r="B341" i="10"/>
  <c r="B297" i="10"/>
  <c r="B246" i="10"/>
  <c r="B202" i="10"/>
  <c r="B146" i="10"/>
  <c r="B101" i="10"/>
  <c r="B51" i="10"/>
  <c r="B6" i="10"/>
  <c r="B1733" i="10"/>
  <c r="B1673" i="10"/>
  <c r="B1623" i="10"/>
  <c r="B1558" i="10"/>
  <c r="B1503" i="10"/>
  <c r="B1443" i="10"/>
  <c r="B1388" i="10"/>
  <c r="B1333" i="10"/>
  <c r="B1273" i="10"/>
  <c r="B1213" i="10"/>
  <c r="B1160" i="10"/>
  <c r="B1102" i="10"/>
  <c r="B1053" i="10"/>
  <c r="B991" i="10"/>
  <c r="B938" i="10"/>
  <c r="B885" i="10"/>
  <c r="B837" i="10"/>
  <c r="B786" i="10"/>
  <c r="B739" i="10"/>
  <c r="B682" i="10"/>
  <c r="B630" i="10"/>
  <c r="B586" i="10"/>
  <c r="B535" i="10"/>
  <c r="B491" i="10"/>
  <c r="B436" i="10"/>
  <c r="B390" i="10"/>
  <c r="B340" i="10"/>
  <c r="B295" i="10"/>
  <c r="B245" i="10"/>
  <c r="B201" i="10"/>
  <c r="B145" i="10"/>
  <c r="B100" i="10"/>
  <c r="B50" i="10"/>
  <c r="B5" i="10"/>
  <c r="B1732" i="10"/>
  <c r="B1672" i="10"/>
  <c r="B1613" i="10"/>
  <c r="B1557" i="10"/>
  <c r="B1502" i="10"/>
  <c r="B1442" i="10"/>
  <c r="B1387" i="10"/>
  <c r="B1332" i="10"/>
  <c r="B1272" i="10"/>
  <c r="B1212" i="10"/>
  <c r="B1159" i="10"/>
  <c r="B1101" i="10"/>
  <c r="B1052" i="10"/>
  <c r="B990" i="10"/>
  <c r="B931" i="10"/>
  <c r="B884" i="10"/>
  <c r="B836" i="10"/>
  <c r="B784" i="10"/>
  <c r="B738" i="10"/>
  <c r="B680" i="10"/>
  <c r="B629" i="10"/>
  <c r="B585" i="10"/>
  <c r="B534" i="10"/>
  <c r="B490" i="10"/>
  <c r="B434" i="10"/>
  <c r="B389" i="10"/>
  <c r="B339" i="10"/>
  <c r="B294" i="10"/>
  <c r="B244" i="10"/>
  <c r="B195" i="10"/>
  <c r="B144" i="10"/>
  <c r="B99" i="10"/>
  <c r="B49" i="10"/>
  <c r="B4" i="10"/>
  <c r="B1731" i="10"/>
  <c r="B1671" i="10"/>
  <c r="B1612" i="10"/>
  <c r="B1556" i="10"/>
  <c r="B1501" i="10"/>
  <c r="B1441" i="10"/>
  <c r="B1386" i="10"/>
  <c r="B1326" i="10"/>
  <c r="B1271" i="10"/>
  <c r="B1211" i="10"/>
  <c r="B1158" i="10"/>
  <c r="B1100" i="10"/>
  <c r="B1051" i="10"/>
  <c r="B988" i="10"/>
  <c r="B930" i="10"/>
  <c r="B882" i="10"/>
  <c r="B829" i="10"/>
  <c r="B783" i="10"/>
  <c r="B727" i="10"/>
  <c r="B679" i="10"/>
  <c r="B628" i="10"/>
  <c r="B583" i="10"/>
  <c r="B533" i="10"/>
  <c r="B489" i="10"/>
  <c r="B433" i="10"/>
  <c r="B388" i="10"/>
  <c r="B338" i="10"/>
  <c r="B293" i="10"/>
  <c r="B243" i="10"/>
  <c r="B194" i="10"/>
  <c r="B143" i="10"/>
  <c r="B98" i="10"/>
  <c r="B48" i="10"/>
  <c r="B3" i="10"/>
  <c r="B1730" i="10"/>
  <c r="B1670" i="10"/>
  <c r="B1610" i="10"/>
  <c r="B1550" i="10"/>
  <c r="B1500" i="10"/>
  <c r="B1440" i="10"/>
  <c r="B1385" i="10"/>
  <c r="B1321" i="10"/>
  <c r="B1259" i="10"/>
  <c r="B1210" i="10"/>
  <c r="B1157" i="10"/>
  <c r="B1099" i="10"/>
  <c r="B1050" i="10"/>
  <c r="B986" i="10"/>
  <c r="B929" i="10"/>
  <c r="B880" i="10"/>
  <c r="B828" i="10"/>
  <c r="B782" i="10"/>
  <c r="B726" i="10"/>
  <c r="B678" i="10"/>
  <c r="B627" i="10"/>
  <c r="B582" i="10"/>
  <c r="B532" i="10"/>
  <c r="B487" i="10"/>
  <c r="B432" i="10"/>
  <c r="B387" i="10"/>
  <c r="B337" i="10"/>
  <c r="B292" i="10"/>
  <c r="B242" i="10"/>
  <c r="B192" i="10"/>
  <c r="B142" i="10"/>
  <c r="B97" i="10"/>
  <c r="B47" i="10"/>
  <c r="B2" i="10"/>
  <c r="B1729" i="10"/>
  <c r="B1669" i="10"/>
  <c r="B1609" i="10"/>
  <c r="B1549" i="10"/>
  <c r="B1499" i="10"/>
  <c r="B1439" i="10"/>
  <c r="B1384" i="10"/>
  <c r="B1320" i="10"/>
  <c r="B1258" i="10"/>
  <c r="B1209" i="10"/>
  <c r="B1150" i="10"/>
  <c r="B1098" i="10"/>
  <c r="B1049" i="10"/>
  <c r="B985" i="10"/>
  <c r="B928" i="10"/>
  <c r="B878" i="10"/>
  <c r="B827" i="10"/>
  <c r="B781" i="10"/>
  <c r="B724" i="10"/>
  <c r="B677" i="10"/>
  <c r="B626" i="10"/>
  <c r="B581" i="10"/>
  <c r="B531" i="10"/>
  <c r="B482" i="10"/>
  <c r="B431" i="10"/>
  <c r="B386" i="10"/>
  <c r="B336" i="10"/>
  <c r="B291" i="10"/>
  <c r="B241" i="10"/>
  <c r="B191" i="10"/>
  <c r="B141" i="10"/>
  <c r="B96" i="10"/>
  <c r="B46" i="10"/>
  <c r="B1728" i="10"/>
  <c r="B1668" i="10"/>
  <c r="B1602" i="10"/>
  <c r="B1548" i="10"/>
  <c r="B1498" i="10"/>
  <c r="B1438" i="10"/>
  <c r="B1383" i="10"/>
  <c r="B1317" i="10"/>
  <c r="B1257" i="10"/>
  <c r="B1208" i="10"/>
  <c r="B1149" i="10"/>
  <c r="B1097" i="10"/>
  <c r="B1034" i="10"/>
  <c r="B984" i="10"/>
  <c r="B927" i="10"/>
  <c r="B877" i="10"/>
  <c r="B826" i="10"/>
  <c r="B779" i="10"/>
  <c r="B723" i="10"/>
  <c r="B676" i="10"/>
  <c r="B625" i="10"/>
  <c r="B580" i="10"/>
  <c r="B530" i="10"/>
  <c r="B481" i="10"/>
  <c r="B430" i="10"/>
  <c r="B385" i="10"/>
  <c r="B335" i="10"/>
  <c r="B290" i="10"/>
  <c r="B240" i="10"/>
  <c r="B190" i="10"/>
  <c r="B140" i="10"/>
  <c r="B95" i="10"/>
  <c r="B45" i="10"/>
  <c r="B1718" i="10"/>
  <c r="B1658" i="10"/>
  <c r="B1598" i="10"/>
  <c r="B1543" i="10"/>
  <c r="B1483" i="10"/>
  <c r="B1433" i="10"/>
  <c r="B1369" i="10"/>
  <c r="B1313" i="10"/>
  <c r="B1253" i="10"/>
  <c r="B1202" i="10"/>
  <c r="B1145" i="10"/>
  <c r="B1092" i="10"/>
  <c r="B1029" i="10"/>
  <c r="B980" i="10"/>
  <c r="B923" i="10"/>
  <c r="B873" i="10"/>
  <c r="B822" i="10"/>
  <c r="B770" i="10"/>
  <c r="B718" i="10"/>
  <c r="B672" i="10"/>
  <c r="B621" i="10"/>
  <c r="B576" i="10"/>
  <c r="B522" i="10"/>
  <c r="B470" i="10"/>
  <c r="B426" i="10"/>
  <c r="B375" i="10"/>
  <c r="B331" i="10"/>
  <c r="B286" i="10"/>
  <c r="B230" i="10"/>
  <c r="B180" i="10"/>
  <c r="B135" i="10"/>
  <c r="B85" i="10"/>
  <c r="B41" i="10"/>
  <c r="B1707" i="10"/>
  <c r="B1656" i="10"/>
  <c r="B1596" i="10"/>
  <c r="B1541" i="10"/>
  <c r="B1481" i="10"/>
  <c r="B1431" i="10"/>
  <c r="B1366" i="10"/>
  <c r="B1311" i="10"/>
  <c r="B1251" i="10"/>
  <c r="B1197" i="10"/>
  <c r="B1143" i="10"/>
  <c r="B1086" i="10"/>
  <c r="B1027" i="10"/>
  <c r="B974" i="10"/>
  <c r="B921" i="10"/>
  <c r="B871" i="10"/>
  <c r="B820" i="10"/>
  <c r="B762" i="10"/>
  <c r="B716" i="10"/>
  <c r="B664" i="10"/>
  <c r="B619" i="10"/>
  <c r="B574" i="10"/>
  <c r="B518" i="10"/>
  <c r="B468" i="10"/>
  <c r="B423" i="10"/>
  <c r="B373" i="10"/>
  <c r="B329" i="10"/>
  <c r="B274" i="10"/>
  <c r="B228" i="10"/>
  <c r="B178" i="10"/>
  <c r="B133" i="10"/>
  <c r="B83" i="10"/>
  <c r="B38" i="10"/>
  <c r="B1706" i="10"/>
  <c r="B1655" i="10"/>
  <c r="B1595" i="10"/>
  <c r="B1540" i="10"/>
  <c r="B1480" i="10"/>
  <c r="B1430" i="10"/>
  <c r="B1365" i="10"/>
  <c r="B1310" i="10"/>
  <c r="B1250" i="10"/>
  <c r="B1196" i="10"/>
  <c r="B1142" i="10"/>
  <c r="B1078" i="10"/>
  <c r="B1026" i="10"/>
  <c r="B973" i="10"/>
  <c r="B920" i="10"/>
  <c r="B870" i="10"/>
  <c r="B814" i="10"/>
  <c r="B761" i="10"/>
  <c r="B715" i="10"/>
  <c r="B663" i="10"/>
  <c r="B618" i="10"/>
  <c r="B567" i="10"/>
  <c r="B517" i="10"/>
  <c r="B467" i="10"/>
  <c r="B422" i="10"/>
  <c r="B372" i="10"/>
  <c r="B327" i="10"/>
  <c r="B273" i="10"/>
  <c r="B227" i="10"/>
  <c r="B177" i="10"/>
  <c r="B132" i="10"/>
  <c r="B82" i="10"/>
  <c r="B37" i="10"/>
  <c r="B1703" i="10"/>
  <c r="B1653" i="10"/>
  <c r="B1593" i="10"/>
  <c r="B1538" i="10"/>
  <c r="B1478" i="10"/>
  <c r="B1419" i="10"/>
  <c r="B1358" i="10"/>
  <c r="B1308" i="10"/>
  <c r="B1248" i="10"/>
  <c r="B1194" i="10"/>
  <c r="B1140" i="10"/>
  <c r="B1076" i="10"/>
  <c r="B1024" i="10"/>
  <c r="B965" i="10"/>
  <c r="B918" i="10"/>
  <c r="B862" i="10"/>
  <c r="B810" i="10"/>
  <c r="B759" i="10"/>
  <c r="B712" i="10"/>
  <c r="B661" i="10"/>
  <c r="B615" i="10"/>
  <c r="B561" i="10"/>
  <c r="B515" i="10"/>
  <c r="B465" i="10"/>
  <c r="B420" i="10"/>
  <c r="B370" i="10"/>
  <c r="B325" i="10"/>
  <c r="B270" i="10"/>
  <c r="B225" i="10"/>
  <c r="B175" i="10"/>
  <c r="B130" i="10"/>
  <c r="B80" i="10"/>
  <c r="B31" i="10"/>
  <c r="B1702" i="10"/>
  <c r="B1652" i="10"/>
  <c r="B1592" i="10"/>
  <c r="B1537" i="10"/>
  <c r="B1477" i="10"/>
  <c r="B1411" i="10"/>
  <c r="B1357" i="10"/>
  <c r="B1301" i="10"/>
  <c r="B1247" i="10"/>
  <c r="B1193" i="10"/>
  <c r="B1130" i="10"/>
  <c r="B1074" i="10"/>
  <c r="B1022" i="10"/>
  <c r="B964" i="10"/>
  <c r="B917" i="10"/>
  <c r="B861" i="10"/>
  <c r="B809" i="10"/>
  <c r="B758" i="10"/>
  <c r="B711" i="10"/>
  <c r="B660" i="10"/>
  <c r="B614" i="10"/>
  <c r="B560" i="10"/>
  <c r="B514" i="10"/>
  <c r="B464" i="10"/>
  <c r="B419" i="10"/>
  <c r="B369" i="10"/>
  <c r="B324" i="10"/>
  <c r="B269" i="10"/>
  <c r="B224" i="10"/>
  <c r="B174" i="10"/>
  <c r="B129" i="10"/>
  <c r="B79" i="10"/>
  <c r="B23" i="10"/>
  <c r="B1749" i="10"/>
  <c r="B1694" i="10"/>
  <c r="B1634" i="10"/>
  <c r="B1579" i="10"/>
  <c r="B1524" i="10"/>
  <c r="B1464" i="10"/>
  <c r="B1404" i="10"/>
  <c r="B1349" i="10"/>
  <c r="B1289" i="10"/>
  <c r="B1239" i="10"/>
  <c r="B1175" i="10"/>
  <c r="B1122" i="10"/>
  <c r="B1693" i="10"/>
  <c r="B1528" i="10"/>
  <c r="B1367" i="10"/>
  <c r="B1238" i="10"/>
  <c r="B1068" i="10"/>
  <c r="B926" i="10"/>
  <c r="B807" i="10"/>
  <c r="B697" i="10"/>
  <c r="B558" i="10"/>
  <c r="B457" i="10"/>
  <c r="B326" i="10"/>
  <c r="B212" i="10"/>
  <c r="B84" i="10"/>
  <c r="B1663" i="10"/>
  <c r="B1527" i="10"/>
  <c r="B1364" i="10"/>
  <c r="B1206" i="10"/>
  <c r="B1067" i="10"/>
  <c r="B925" i="10"/>
  <c r="B806" i="10"/>
  <c r="B675" i="10"/>
  <c r="B557" i="10"/>
  <c r="B455" i="10"/>
  <c r="B319" i="10"/>
  <c r="B211" i="10"/>
  <c r="B81" i="10"/>
  <c r="B1662" i="10"/>
  <c r="B1526" i="10"/>
  <c r="B1356" i="10"/>
  <c r="B1205" i="10"/>
  <c r="B1066" i="10"/>
  <c r="B924" i="10"/>
  <c r="B805" i="10"/>
  <c r="B674" i="10"/>
  <c r="B556" i="10"/>
  <c r="B429" i="10"/>
  <c r="B318" i="10"/>
  <c r="B210" i="10"/>
  <c r="B78" i="10"/>
  <c r="B1659" i="10"/>
  <c r="B1525" i="10"/>
  <c r="B1354" i="10"/>
  <c r="B1204" i="10"/>
  <c r="B1065" i="10"/>
  <c r="B922" i="10"/>
  <c r="B804" i="10"/>
  <c r="B673" i="10"/>
  <c r="B555" i="10"/>
  <c r="B428" i="10"/>
  <c r="B310" i="10"/>
  <c r="B183" i="10"/>
  <c r="B77" i="10"/>
  <c r="B1657" i="10"/>
  <c r="B1514" i="10"/>
  <c r="B1353" i="10"/>
  <c r="B1198" i="10"/>
  <c r="B1064" i="10"/>
  <c r="B919" i="10"/>
  <c r="B803" i="10"/>
  <c r="B671" i="10"/>
  <c r="B554" i="10"/>
  <c r="B427" i="10"/>
  <c r="B309" i="10"/>
  <c r="B182" i="10"/>
  <c r="B71" i="10"/>
  <c r="B1654" i="10"/>
  <c r="B1486" i="10"/>
  <c r="B1352" i="10"/>
  <c r="B1195" i="10"/>
  <c r="B1063" i="10"/>
  <c r="B914" i="10"/>
  <c r="B796" i="10"/>
  <c r="B662" i="10"/>
  <c r="B553" i="10"/>
  <c r="B425" i="10"/>
  <c r="B308" i="10"/>
  <c r="B181" i="10"/>
  <c r="B70" i="10"/>
  <c r="B1646" i="10"/>
  <c r="B1485" i="10"/>
  <c r="B1351" i="10"/>
  <c r="B1186" i="10"/>
  <c r="B1033" i="10"/>
  <c r="B911" i="10"/>
  <c r="B795" i="10"/>
  <c r="B659" i="10"/>
  <c r="B551" i="10"/>
  <c r="B421" i="10"/>
  <c r="B307" i="10"/>
  <c r="B179" i="10"/>
  <c r="B68" i="10"/>
  <c r="B1639" i="10"/>
  <c r="B1484" i="10"/>
  <c r="B1350" i="10"/>
  <c r="B1185" i="10"/>
  <c r="B1031" i="10"/>
  <c r="B910" i="10"/>
  <c r="B778" i="10"/>
  <c r="B658" i="10"/>
  <c r="B550" i="10"/>
  <c r="B418" i="10"/>
  <c r="B306" i="10"/>
  <c r="B176" i="10"/>
  <c r="B67" i="10"/>
  <c r="B1638" i="10"/>
  <c r="B1482" i="10"/>
  <c r="B1348" i="10"/>
  <c r="B1184" i="10"/>
  <c r="B1030" i="10"/>
  <c r="B909" i="10"/>
  <c r="B773" i="10"/>
  <c r="B656" i="10"/>
  <c r="B529" i="10"/>
  <c r="B417" i="10"/>
  <c r="B305" i="10"/>
  <c r="B173" i="10"/>
  <c r="B66" i="10"/>
  <c r="B1637" i="10"/>
  <c r="B1479" i="10"/>
  <c r="B1316" i="10"/>
  <c r="B1183" i="10"/>
  <c r="B1028" i="10"/>
  <c r="B908" i="10"/>
  <c r="B772" i="10"/>
  <c r="B655" i="10"/>
  <c r="B528" i="10"/>
  <c r="B416" i="10"/>
  <c r="B289" i="10"/>
  <c r="B172" i="10"/>
  <c r="B65" i="10"/>
  <c r="B1636" i="10"/>
  <c r="B1476" i="10"/>
  <c r="B1315" i="10"/>
  <c r="B1178" i="10"/>
  <c r="B1025" i="10"/>
  <c r="B907" i="10"/>
  <c r="B763" i="10"/>
  <c r="B654" i="10"/>
  <c r="B527" i="10"/>
  <c r="B415" i="10"/>
  <c r="B288" i="10"/>
  <c r="B171" i="10"/>
  <c r="B44" i="10"/>
  <c r="B1635" i="10"/>
  <c r="B1475" i="10"/>
  <c r="B1314" i="10"/>
  <c r="B1177" i="10"/>
  <c r="B1021" i="10"/>
  <c r="B896" i="10"/>
  <c r="B760" i="10"/>
  <c r="B653" i="10"/>
  <c r="B521" i="10"/>
  <c r="B414" i="10"/>
  <c r="B287" i="10"/>
  <c r="B170" i="10"/>
  <c r="B43" i="10"/>
  <c r="B1633" i="10"/>
  <c r="B1469" i="10"/>
  <c r="B1312" i="10"/>
  <c r="B1174" i="10"/>
  <c r="B1020" i="10"/>
  <c r="B895" i="10"/>
  <c r="B757" i="10"/>
  <c r="B652" i="10"/>
  <c r="B516" i="10"/>
  <c r="B407" i="10"/>
  <c r="B279" i="10"/>
  <c r="B169" i="10"/>
  <c r="B42" i="10"/>
  <c r="B1601" i="10"/>
  <c r="B1468" i="10"/>
  <c r="B1309" i="10"/>
  <c r="B1148" i="10"/>
  <c r="B1019" i="10"/>
  <c r="B876" i="10"/>
  <c r="B756" i="10"/>
  <c r="B651" i="10"/>
  <c r="B513" i="10"/>
  <c r="B406" i="10"/>
  <c r="B271" i="10"/>
  <c r="B167" i="10"/>
  <c r="B39" i="10"/>
  <c r="B1762" i="10"/>
  <c r="B1600" i="10"/>
  <c r="B1466" i="10"/>
  <c r="B1300" i="10"/>
  <c r="B1147" i="10"/>
  <c r="B1018" i="10"/>
  <c r="B875" i="10"/>
  <c r="B755" i="10"/>
  <c r="B624" i="10"/>
  <c r="B512" i="10"/>
  <c r="B405" i="10"/>
  <c r="B268" i="10"/>
  <c r="B166" i="10"/>
  <c r="B32" i="10"/>
  <c r="B1755" i="10"/>
  <c r="B1599" i="10"/>
  <c r="B1465" i="10"/>
  <c r="B1294" i="10"/>
  <c r="B1146" i="10"/>
  <c r="B1017" i="10"/>
  <c r="B874" i="10"/>
  <c r="B754" i="10"/>
  <c r="B623" i="10"/>
  <c r="B511" i="10"/>
  <c r="B384" i="10"/>
  <c r="B267" i="10"/>
  <c r="B165" i="10"/>
  <c r="B22" i="10"/>
  <c r="B1753" i="10"/>
  <c r="B1597" i="10"/>
  <c r="B1463" i="10"/>
  <c r="B1293" i="10"/>
  <c r="B1144" i="10"/>
  <c r="B1016" i="10"/>
  <c r="B872" i="10"/>
  <c r="B752" i="10"/>
  <c r="B622" i="10"/>
  <c r="B510" i="10"/>
  <c r="B383" i="10"/>
  <c r="B266" i="10"/>
  <c r="B139" i="10"/>
  <c r="B21" i="10"/>
  <c r="B1752" i="10"/>
  <c r="B1594" i="10"/>
  <c r="B1437" i="10"/>
  <c r="B1292" i="10"/>
  <c r="B1141" i="10"/>
  <c r="B1015" i="10"/>
  <c r="B869" i="10"/>
  <c r="B751" i="10"/>
  <c r="B620" i="10"/>
  <c r="B503" i="10"/>
  <c r="B382" i="10"/>
  <c r="B265" i="10"/>
  <c r="B138" i="10"/>
  <c r="B20" i="10"/>
  <c r="B1751" i="10"/>
  <c r="B1591" i="10"/>
  <c r="B1436" i="10"/>
  <c r="B1291" i="10"/>
  <c r="B1129" i="10"/>
  <c r="B1014" i="10"/>
  <c r="B860" i="10"/>
  <c r="B750" i="10"/>
  <c r="B617" i="10"/>
  <c r="B502" i="10"/>
  <c r="B374" i="10"/>
  <c r="B263" i="10"/>
  <c r="B137" i="10"/>
  <c r="B19" i="10"/>
  <c r="B1750" i="10"/>
  <c r="B1590" i="10"/>
  <c r="B1435" i="10"/>
  <c r="B1290" i="10"/>
  <c r="B1127" i="10"/>
  <c r="B983" i="10"/>
  <c r="B855" i="10"/>
  <c r="B749" i="10"/>
  <c r="B613" i="10"/>
  <c r="B501" i="10"/>
  <c r="B371" i="10"/>
  <c r="B262" i="10"/>
  <c r="B134" i="10"/>
  <c r="B18" i="10"/>
  <c r="B1748" i="10"/>
  <c r="B1589" i="10"/>
  <c r="B1432" i="10"/>
  <c r="B1288" i="10"/>
  <c r="B1126" i="10"/>
  <c r="B982" i="10"/>
  <c r="B854" i="10"/>
  <c r="B722" i="10"/>
  <c r="B612" i="10"/>
  <c r="B500" i="10"/>
  <c r="B368" i="10"/>
  <c r="B261" i="10"/>
  <c r="B131" i="10"/>
  <c r="B17" i="10"/>
  <c r="B1727" i="10"/>
  <c r="B1588" i="10"/>
  <c r="B1420" i="10"/>
  <c r="B1256" i="10"/>
  <c r="B1125" i="10"/>
  <c r="B981" i="10"/>
  <c r="B852" i="10"/>
  <c r="B720" i="10"/>
  <c r="B611" i="10"/>
  <c r="B479" i="10"/>
  <c r="B367" i="10"/>
  <c r="B260" i="10"/>
  <c r="B128" i="10"/>
  <c r="B16" i="10"/>
  <c r="B1726" i="10"/>
  <c r="B1581" i="10"/>
  <c r="B1410" i="10"/>
  <c r="B1255" i="10"/>
  <c r="B1124" i="10"/>
  <c r="B978" i="10"/>
  <c r="B851" i="10"/>
  <c r="B719" i="10"/>
  <c r="B606" i="10"/>
  <c r="B478" i="10"/>
  <c r="B366" i="10"/>
  <c r="B235" i="10"/>
  <c r="B127" i="10"/>
  <c r="B15" i="10"/>
  <c r="B1725" i="10"/>
  <c r="B1580" i="10"/>
  <c r="B1409" i="10"/>
  <c r="B1254" i="10"/>
  <c r="B1123" i="10"/>
  <c r="B966" i="10"/>
  <c r="B850" i="10"/>
  <c r="B717" i="10"/>
  <c r="B599" i="10"/>
  <c r="B471" i="10"/>
  <c r="B365" i="10"/>
  <c r="B234" i="10"/>
  <c r="B126" i="10"/>
  <c r="B1717" i="10"/>
  <c r="B1578" i="10"/>
  <c r="B1408" i="10"/>
  <c r="B1252" i="10"/>
  <c r="B1121" i="10"/>
  <c r="B963" i="10"/>
  <c r="B848" i="10"/>
  <c r="B713" i="10"/>
  <c r="B597" i="10"/>
  <c r="B469" i="10"/>
  <c r="B364" i="10"/>
  <c r="B231" i="10"/>
  <c r="B119" i="10"/>
  <c r="B1704" i="10"/>
  <c r="B1547" i="10"/>
  <c r="B1407" i="10"/>
  <c r="B1249" i="10"/>
  <c r="B1096" i="10"/>
  <c r="B962" i="10"/>
  <c r="B847" i="10"/>
  <c r="B710" i="10"/>
  <c r="B596" i="10"/>
  <c r="B466" i="10"/>
  <c r="B358" i="10"/>
  <c r="B229" i="10"/>
  <c r="B118" i="10"/>
  <c r="B1701" i="10"/>
  <c r="B1546" i="10"/>
  <c r="B1406" i="10"/>
  <c r="B1246" i="10"/>
  <c r="B1094" i="10"/>
  <c r="B961" i="10"/>
  <c r="B825" i="10"/>
  <c r="B709" i="10"/>
  <c r="B595" i="10"/>
  <c r="B463" i="10"/>
  <c r="B357" i="10"/>
  <c r="B226" i="10"/>
  <c r="B117" i="10"/>
  <c r="B1700" i="10"/>
  <c r="B1544" i="10"/>
  <c r="B1405" i="10"/>
  <c r="B1245" i="10"/>
  <c r="B1093" i="10"/>
  <c r="B960" i="10"/>
  <c r="B824" i="10"/>
  <c r="B708" i="10"/>
  <c r="B579" i="10"/>
  <c r="B462" i="10"/>
  <c r="B355" i="10"/>
  <c r="B223" i="10"/>
  <c r="B116" i="10"/>
  <c r="B1699" i="10"/>
  <c r="B1542" i="10"/>
  <c r="B1403" i="10"/>
  <c r="B1243" i="10"/>
  <c r="B1087" i="10"/>
  <c r="B959" i="10"/>
  <c r="B823" i="10"/>
  <c r="B707" i="10"/>
  <c r="B578" i="10"/>
  <c r="B461" i="10"/>
  <c r="B334" i="10"/>
  <c r="B222" i="10"/>
  <c r="B111" i="10"/>
  <c r="B1697" i="10"/>
  <c r="B1539" i="10"/>
  <c r="B1382" i="10"/>
  <c r="B1242" i="10"/>
  <c r="B1077" i="10"/>
  <c r="B958" i="10"/>
  <c r="B821" i="10"/>
  <c r="B706" i="10"/>
  <c r="B577" i="10"/>
  <c r="B460" i="10"/>
  <c r="B333" i="10"/>
  <c r="B215" i="10"/>
  <c r="B94" i="10"/>
  <c r="B1696" i="10"/>
  <c r="B1536" i="10"/>
  <c r="B1375" i="10"/>
  <c r="B1241" i="10"/>
  <c r="B1070" i="10"/>
  <c r="B957" i="10"/>
  <c r="B812" i="10"/>
  <c r="B705" i="10"/>
  <c r="B575" i="10"/>
  <c r="B459" i="10"/>
  <c r="B332" i="10"/>
  <c r="B214" i="10"/>
  <c r="B87" i="10"/>
  <c r="B1695" i="10"/>
  <c r="B1535" i="10"/>
  <c r="B1370" i="10"/>
  <c r="B1240" i="10"/>
  <c r="B1069" i="10"/>
  <c r="B956" i="10"/>
  <c r="B808" i="10"/>
  <c r="B704" i="10"/>
  <c r="B566" i="10"/>
  <c r="B458" i="10"/>
  <c r="B330" i="10"/>
  <c r="B213" i="10"/>
  <c r="B86" i="10"/>
  <c r="L5" i="17"/>
  <c r="V9" i="17"/>
  <c r="M5" i="17"/>
  <c r="W9" i="17"/>
  <c r="E1744" i="10"/>
  <c r="E1712" i="10"/>
  <c r="E1680" i="10"/>
  <c r="E1648" i="10"/>
  <c r="E1616" i="10"/>
  <c r="E1584" i="10"/>
  <c r="E1552" i="10"/>
  <c r="E1520" i="10"/>
  <c r="E1488" i="10"/>
  <c r="E1456" i="10"/>
  <c r="E1424" i="10"/>
  <c r="E1392" i="10"/>
  <c r="E1360" i="10"/>
  <c r="E1328" i="10"/>
  <c r="E1296" i="10"/>
  <c r="E1264" i="10"/>
  <c r="E1232" i="10"/>
  <c r="E1200" i="10"/>
  <c r="E1168" i="10"/>
  <c r="E1136" i="10"/>
  <c r="E1104" i="10"/>
  <c r="E1072" i="10"/>
  <c r="E1040" i="10"/>
  <c r="E1008" i="10"/>
  <c r="E976" i="10"/>
  <c r="E944" i="10"/>
  <c r="E912" i="10"/>
  <c r="E880" i="10"/>
  <c r="E848" i="10"/>
  <c r="E816" i="10"/>
  <c r="E784" i="10"/>
  <c r="E752" i="10"/>
  <c r="E720" i="10"/>
  <c r="E688" i="10"/>
  <c r="E656" i="10"/>
  <c r="E624" i="10"/>
  <c r="E592" i="10"/>
  <c r="E560" i="10"/>
  <c r="E528" i="10"/>
  <c r="E496" i="10"/>
  <c r="E464" i="10"/>
  <c r="E432" i="10"/>
  <c r="E400" i="10"/>
  <c r="E368" i="10"/>
  <c r="E336" i="10"/>
  <c r="E304" i="10"/>
  <c r="E272" i="10"/>
  <c r="E240" i="10"/>
  <c r="E208" i="10"/>
  <c r="E176" i="10"/>
  <c r="E144" i="10"/>
  <c r="E112" i="10"/>
  <c r="E80" i="10"/>
  <c r="E48" i="10"/>
  <c r="E16" i="10"/>
  <c r="E1743" i="10"/>
  <c r="E1711" i="10"/>
  <c r="E1679" i="10"/>
  <c r="E1647" i="10"/>
  <c r="E1615" i="10"/>
  <c r="E1583" i="10"/>
  <c r="E1551" i="10"/>
  <c r="E1519" i="10"/>
  <c r="E1487" i="10"/>
  <c r="E1455" i="10"/>
  <c r="E1423" i="10"/>
  <c r="E1391" i="10"/>
  <c r="E1359" i="10"/>
  <c r="E1327" i="10"/>
  <c r="E1295" i="10"/>
  <c r="E1263" i="10"/>
  <c r="E1231" i="10"/>
  <c r="E1199" i="10"/>
  <c r="E1167" i="10"/>
  <c r="E1135" i="10"/>
  <c r="E1103" i="10"/>
  <c r="E1071" i="10"/>
  <c r="E1039" i="10"/>
  <c r="E1007" i="10"/>
  <c r="E975" i="10"/>
  <c r="E943" i="10"/>
  <c r="E911" i="10"/>
  <c r="E879" i="10"/>
  <c r="E847" i="10"/>
  <c r="E815" i="10"/>
  <c r="E783" i="10"/>
  <c r="E751" i="10"/>
  <c r="E719" i="10"/>
  <c r="E687" i="10"/>
  <c r="E655" i="10"/>
  <c r="E623" i="10"/>
  <c r="E591" i="10"/>
  <c r="E559" i="10"/>
  <c r="E527" i="10"/>
  <c r="E495" i="10"/>
  <c r="E463" i="10"/>
  <c r="E431" i="10"/>
  <c r="E399" i="10"/>
  <c r="E367" i="10"/>
  <c r="E335" i="10"/>
  <c r="E303" i="10"/>
  <c r="E271" i="10"/>
  <c r="E239" i="10"/>
  <c r="E207" i="10"/>
  <c r="E175" i="10"/>
  <c r="E143" i="10"/>
  <c r="E111" i="10"/>
  <c r="E79" i="10"/>
  <c r="E47" i="10"/>
  <c r="E15" i="10"/>
  <c r="E1742" i="10"/>
  <c r="E1710" i="10"/>
  <c r="E1678" i="10"/>
  <c r="E1646" i="10"/>
  <c r="E1614" i="10"/>
  <c r="E1582" i="10"/>
  <c r="E1550" i="10"/>
  <c r="E1518" i="10"/>
  <c r="E1486" i="10"/>
  <c r="E1454" i="10"/>
  <c r="E1422" i="10"/>
  <c r="E1390" i="10"/>
  <c r="E1358" i="10"/>
  <c r="E1326" i="10"/>
  <c r="E1294" i="10"/>
  <c r="E1262" i="10"/>
  <c r="E1230" i="10"/>
  <c r="E1198" i="10"/>
  <c r="E1166" i="10"/>
  <c r="E1134" i="10"/>
  <c r="E1102" i="10"/>
  <c r="E1070" i="10"/>
  <c r="E1038" i="10"/>
  <c r="E1006" i="10"/>
  <c r="E974" i="10"/>
  <c r="E942" i="10"/>
  <c r="E910" i="10"/>
  <c r="E878" i="10"/>
  <c r="E846" i="10"/>
  <c r="E814" i="10"/>
  <c r="E782" i="10"/>
  <c r="E750" i="10"/>
  <c r="E718" i="10"/>
  <c r="E686" i="10"/>
  <c r="E654" i="10"/>
  <c r="E622" i="10"/>
  <c r="E590" i="10"/>
  <c r="E558" i="10"/>
  <c r="E526" i="10"/>
  <c r="E494" i="10"/>
  <c r="E462" i="10"/>
  <c r="E430" i="10"/>
  <c r="E398" i="10"/>
  <c r="E366" i="10"/>
  <c r="E334" i="10"/>
  <c r="E302" i="10"/>
  <c r="E270" i="10"/>
  <c r="E238" i="10"/>
  <c r="E206" i="10"/>
  <c r="E174" i="10"/>
  <c r="E142" i="10"/>
  <c r="E110" i="10"/>
  <c r="E78" i="10"/>
  <c r="E46" i="10"/>
  <c r="E14" i="10"/>
  <c r="E1741" i="10"/>
  <c r="E1709" i="10"/>
  <c r="E1677" i="10"/>
  <c r="E1645" i="10"/>
  <c r="E1613" i="10"/>
  <c r="E1581" i="10"/>
  <c r="E1549" i="10"/>
  <c r="E1517" i="10"/>
  <c r="E1485" i="10"/>
  <c r="E1453" i="10"/>
  <c r="E1421" i="10"/>
  <c r="E1389" i="10"/>
  <c r="E1357" i="10"/>
  <c r="E1325" i="10"/>
  <c r="E1293" i="10"/>
  <c r="E1261" i="10"/>
  <c r="E1229" i="10"/>
  <c r="E1197" i="10"/>
  <c r="E1165" i="10"/>
  <c r="E1133" i="10"/>
  <c r="E1101" i="10"/>
  <c r="E1069" i="10"/>
  <c r="E1037" i="10"/>
  <c r="E1005" i="10"/>
  <c r="E973" i="10"/>
  <c r="E941" i="10"/>
  <c r="E909" i="10"/>
  <c r="E877" i="10"/>
  <c r="E845" i="10"/>
  <c r="E813" i="10"/>
  <c r="E781" i="10"/>
  <c r="E749" i="10"/>
  <c r="E717" i="10"/>
  <c r="E685" i="10"/>
  <c r="E653" i="10"/>
  <c r="E621" i="10"/>
  <c r="E589" i="10"/>
  <c r="E557" i="10"/>
  <c r="E525" i="10"/>
  <c r="E493" i="10"/>
  <c r="E461" i="10"/>
  <c r="E429" i="10"/>
  <c r="E397" i="10"/>
  <c r="E365" i="10"/>
  <c r="E333" i="10"/>
  <c r="E301" i="10"/>
  <c r="E269" i="10"/>
  <c r="E237" i="10"/>
  <c r="E205" i="10"/>
  <c r="E173" i="10"/>
  <c r="E141" i="10"/>
  <c r="E109" i="10"/>
  <c r="E77" i="10"/>
  <c r="E45" i="10"/>
  <c r="E13" i="10"/>
  <c r="E1740" i="10"/>
  <c r="E1708" i="10"/>
  <c r="E1676" i="10"/>
  <c r="E1644" i="10"/>
  <c r="E1612" i="10"/>
  <c r="E1580" i="10"/>
  <c r="E1548" i="10"/>
  <c r="E1516" i="10"/>
  <c r="E1484" i="10"/>
  <c r="E1452" i="10"/>
  <c r="E1420" i="10"/>
  <c r="E1388" i="10"/>
  <c r="E1356" i="10"/>
  <c r="E1324" i="10"/>
  <c r="E1292" i="10"/>
  <c r="E1260" i="10"/>
  <c r="E1228" i="10"/>
  <c r="E1196" i="10"/>
  <c r="E1164" i="10"/>
  <c r="E1132" i="10"/>
  <c r="E1100" i="10"/>
  <c r="E1068" i="10"/>
  <c r="E1036" i="10"/>
  <c r="E1004" i="10"/>
  <c r="E972" i="10"/>
  <c r="E940" i="10"/>
  <c r="E908" i="10"/>
  <c r="E876" i="10"/>
  <c r="E844" i="10"/>
  <c r="E812" i="10"/>
  <c r="E780" i="10"/>
  <c r="E748" i="10"/>
  <c r="E716" i="10"/>
  <c r="E684" i="10"/>
  <c r="E652" i="10"/>
  <c r="E620" i="10"/>
  <c r="E588" i="10"/>
  <c r="E556" i="10"/>
  <c r="E524" i="10"/>
  <c r="E492" i="10"/>
  <c r="E460" i="10"/>
  <c r="E428" i="10"/>
  <c r="E396" i="10"/>
  <c r="E364" i="10"/>
  <c r="E332" i="10"/>
  <c r="E300" i="10"/>
  <c r="E268" i="10"/>
  <c r="E236" i="10"/>
  <c r="E204" i="10"/>
  <c r="E172" i="10"/>
  <c r="E140" i="10"/>
  <c r="E108" i="10"/>
  <c r="E76" i="10"/>
  <c r="E44" i="10"/>
  <c r="E12" i="10"/>
  <c r="E1739" i="10"/>
  <c r="E1707" i="10"/>
  <c r="E1675" i="10"/>
  <c r="E1643" i="10"/>
  <c r="E1611" i="10"/>
  <c r="E1579" i="10"/>
  <c r="E1547" i="10"/>
  <c r="E1515" i="10"/>
  <c r="E1483" i="10"/>
  <c r="E1451" i="10"/>
  <c r="E1419" i="10"/>
  <c r="E1387" i="10"/>
  <c r="E1355" i="10"/>
  <c r="E1323" i="10"/>
  <c r="E1291" i="10"/>
  <c r="E1259" i="10"/>
  <c r="E1227" i="10"/>
  <c r="E1195" i="10"/>
  <c r="E1163" i="10"/>
  <c r="E1131" i="10"/>
  <c r="E1099" i="10"/>
  <c r="E1067" i="10"/>
  <c r="E1035" i="10"/>
  <c r="E1003" i="10"/>
  <c r="E971" i="10"/>
  <c r="E939" i="10"/>
  <c r="E907" i="10"/>
  <c r="E875" i="10"/>
  <c r="E843" i="10"/>
  <c r="E811" i="10"/>
  <c r="E779" i="10"/>
  <c r="E747" i="10"/>
  <c r="E715" i="10"/>
  <c r="E683" i="10"/>
  <c r="E651" i="10"/>
  <c r="E619" i="10"/>
  <c r="E587" i="10"/>
  <c r="E555" i="10"/>
  <c r="E523" i="10"/>
  <c r="E491" i="10"/>
  <c r="E459" i="10"/>
  <c r="E427" i="10"/>
  <c r="E395" i="10"/>
  <c r="E363" i="10"/>
  <c r="E331" i="10"/>
  <c r="E299" i="10"/>
  <c r="E267" i="10"/>
  <c r="E235" i="10"/>
  <c r="E203" i="10"/>
  <c r="E171" i="10"/>
  <c r="E139" i="10"/>
  <c r="E107" i="10"/>
  <c r="E75" i="10"/>
  <c r="E43" i="10"/>
  <c r="E11" i="10"/>
  <c r="E1758" i="10"/>
  <c r="E1720" i="10"/>
  <c r="E1682" i="10"/>
  <c r="E1638" i="10"/>
  <c r="E1600" i="10"/>
  <c r="E1562" i="10"/>
  <c r="E1524" i="10"/>
  <c r="E1480" i="10"/>
  <c r="E1442" i="10"/>
  <c r="E1404" i="10"/>
  <c r="E1366" i="10"/>
  <c r="E1322" i="10"/>
  <c r="E1284" i="10"/>
  <c r="E1246" i="10"/>
  <c r="E1208" i="10"/>
  <c r="E1170" i="10"/>
  <c r="E1126" i="10"/>
  <c r="E1088" i="10"/>
  <c r="E1050" i="10"/>
  <c r="E1012" i="10"/>
  <c r="E968" i="10"/>
  <c r="E930" i="10"/>
  <c r="E892" i="10"/>
  <c r="E854" i="10"/>
  <c r="E810" i="10"/>
  <c r="E772" i="10"/>
  <c r="E734" i="10"/>
  <c r="E696" i="10"/>
  <c r="E658" i="10"/>
  <c r="E614" i="10"/>
  <c r="E576" i="10"/>
  <c r="E538" i="10"/>
  <c r="E500" i="10"/>
  <c r="E456" i="10"/>
  <c r="E418" i="10"/>
  <c r="E380" i="10"/>
  <c r="E342" i="10"/>
  <c r="E298" i="10"/>
  <c r="E260" i="10"/>
  <c r="E222" i="10"/>
  <c r="E184" i="10"/>
  <c r="E146" i="10"/>
  <c r="E102" i="10"/>
  <c r="E64" i="10"/>
  <c r="E26" i="10"/>
  <c r="E1757" i="10"/>
  <c r="E1719" i="10"/>
  <c r="E1681" i="10"/>
  <c r="E1637" i="10"/>
  <c r="E1599" i="10"/>
  <c r="E1561" i="10"/>
  <c r="E1523" i="10"/>
  <c r="E1479" i="10"/>
  <c r="E1441" i="10"/>
  <c r="E1403" i="10"/>
  <c r="E1365" i="10"/>
  <c r="E1321" i="10"/>
  <c r="E1283" i="10"/>
  <c r="E1245" i="10"/>
  <c r="E1207" i="10"/>
  <c r="E1169" i="10"/>
  <c r="E1125" i="10"/>
  <c r="E1087" i="10"/>
  <c r="E1049" i="10"/>
  <c r="E1011" i="10"/>
  <c r="E967" i="10"/>
  <c r="E929" i="10"/>
  <c r="E891" i="10"/>
  <c r="E853" i="10"/>
  <c r="E809" i="10"/>
  <c r="E771" i="10"/>
  <c r="E733" i="10"/>
  <c r="E695" i="10"/>
  <c r="E657" i="10"/>
  <c r="E613" i="10"/>
  <c r="E575" i="10"/>
  <c r="E537" i="10"/>
  <c r="E499" i="10"/>
  <c r="E455" i="10"/>
  <c r="E417" i="10"/>
  <c r="E379" i="10"/>
  <c r="E341" i="10"/>
  <c r="E297" i="10"/>
  <c r="E259" i="10"/>
  <c r="E221" i="10"/>
  <c r="E183" i="10"/>
  <c r="E145" i="10"/>
  <c r="E101" i="10"/>
  <c r="E63" i="10"/>
  <c r="E25" i="10"/>
  <c r="E1756" i="10"/>
  <c r="E1718" i="10"/>
  <c r="E1674" i="10"/>
  <c r="E1636" i="10"/>
  <c r="E1598" i="10"/>
  <c r="E1560" i="10"/>
  <c r="E1522" i="10"/>
  <c r="E1478" i="10"/>
  <c r="E1440" i="10"/>
  <c r="E1402" i="10"/>
  <c r="E1364" i="10"/>
  <c r="E1320" i="10"/>
  <c r="E1282" i="10"/>
  <c r="E1244" i="10"/>
  <c r="E1206" i="10"/>
  <c r="E1162" i="10"/>
  <c r="E1124" i="10"/>
  <c r="E1086" i="10"/>
  <c r="E1048" i="10"/>
  <c r="E1010" i="10"/>
  <c r="E966" i="10"/>
  <c r="E928" i="10"/>
  <c r="E890" i="10"/>
  <c r="E852" i="10"/>
  <c r="E808" i="10"/>
  <c r="E770" i="10"/>
  <c r="E732" i="10"/>
  <c r="E694" i="10"/>
  <c r="E650" i="10"/>
  <c r="E612" i="10"/>
  <c r="E574" i="10"/>
  <c r="E536" i="10"/>
  <c r="E498" i="10"/>
  <c r="E454" i="10"/>
  <c r="E416" i="10"/>
  <c r="E378" i="10"/>
  <c r="E340" i="10"/>
  <c r="E296" i="10"/>
  <c r="E258" i="10"/>
  <c r="E220" i="10"/>
  <c r="E182" i="10"/>
  <c r="E138" i="10"/>
  <c r="E100" i="10"/>
  <c r="E62" i="10"/>
  <c r="E24" i="10"/>
  <c r="E1755" i="10"/>
  <c r="E1717" i="10"/>
  <c r="E1673" i="10"/>
  <c r="E1635" i="10"/>
  <c r="E1597" i="10"/>
  <c r="E1559" i="10"/>
  <c r="E1521" i="10"/>
  <c r="E1477" i="10"/>
  <c r="E1439" i="10"/>
  <c r="E1401" i="10"/>
  <c r="E1363" i="10"/>
  <c r="E1319" i="10"/>
  <c r="E1281" i="10"/>
  <c r="E1243" i="10"/>
  <c r="E1205" i="10"/>
  <c r="E1161" i="10"/>
  <c r="E1123" i="10"/>
  <c r="E1085" i="10"/>
  <c r="E1047" i="10"/>
  <c r="E1009" i="10"/>
  <c r="E965" i="10"/>
  <c r="E927" i="10"/>
  <c r="E889" i="10"/>
  <c r="E851" i="10"/>
  <c r="E807" i="10"/>
  <c r="E769" i="10"/>
  <c r="E731" i="10"/>
  <c r="E693" i="10"/>
  <c r="E649" i="10"/>
  <c r="E611" i="10"/>
  <c r="E573" i="10"/>
  <c r="E535" i="10"/>
  <c r="E497" i="10"/>
  <c r="E453" i="10"/>
  <c r="E415" i="10"/>
  <c r="E377" i="10"/>
  <c r="E339" i="10"/>
  <c r="E295" i="10"/>
  <c r="E257" i="10"/>
  <c r="E219" i="10"/>
  <c r="E181" i="10"/>
  <c r="E137" i="10"/>
  <c r="E99" i="10"/>
  <c r="E61" i="10"/>
  <c r="E23" i="10"/>
  <c r="E1754" i="10"/>
  <c r="E1716" i="10"/>
  <c r="E1672" i="10"/>
  <c r="E1634" i="10"/>
  <c r="E1596" i="10"/>
  <c r="E1558" i="10"/>
  <c r="E1514" i="10"/>
  <c r="E1476" i="10"/>
  <c r="E1438" i="10"/>
  <c r="E1400" i="10"/>
  <c r="E1362" i="10"/>
  <c r="E1318" i="10"/>
  <c r="E1280" i="10"/>
  <c r="E1242" i="10"/>
  <c r="E1204" i="10"/>
  <c r="E1160" i="10"/>
  <c r="E1122" i="10"/>
  <c r="E1084" i="10"/>
  <c r="E1046" i="10"/>
  <c r="E1002" i="10"/>
  <c r="E964" i="10"/>
  <c r="E926" i="10"/>
  <c r="E888" i="10"/>
  <c r="E850" i="10"/>
  <c r="E806" i="10"/>
  <c r="E768" i="10"/>
  <c r="E730" i="10"/>
  <c r="E692" i="10"/>
  <c r="E648" i="10"/>
  <c r="E610" i="10"/>
  <c r="E572" i="10"/>
  <c r="E534" i="10"/>
  <c r="E490" i="10"/>
  <c r="E452" i="10"/>
  <c r="E414" i="10"/>
  <c r="E376" i="10"/>
  <c r="E338" i="10"/>
  <c r="E294" i="10"/>
  <c r="E256" i="10"/>
  <c r="E218" i="10"/>
  <c r="E180" i="10"/>
  <c r="E136" i="10"/>
  <c r="E98" i="10"/>
  <c r="E60" i="10"/>
  <c r="E22" i="10"/>
  <c r="E1753" i="10"/>
  <c r="E1715" i="10"/>
  <c r="E1671" i="10"/>
  <c r="E1633" i="10"/>
  <c r="E1595" i="10"/>
  <c r="E1557" i="10"/>
  <c r="E1513" i="10"/>
  <c r="E1475" i="10"/>
  <c r="E1437" i="10"/>
  <c r="E1399" i="10"/>
  <c r="E1361" i="10"/>
  <c r="E1317" i="10"/>
  <c r="E1279" i="10"/>
  <c r="E1241" i="10"/>
  <c r="E1203" i="10"/>
  <c r="E1159" i="10"/>
  <c r="E1121" i="10"/>
  <c r="E1083" i="10"/>
  <c r="E1045" i="10"/>
  <c r="E1001" i="10"/>
  <c r="E963" i="10"/>
  <c r="E925" i="10"/>
  <c r="E887" i="10"/>
  <c r="E849" i="10"/>
  <c r="E805" i="10"/>
  <c r="E767" i="10"/>
  <c r="E729" i="10"/>
  <c r="E691" i="10"/>
  <c r="E647" i="10"/>
  <c r="E609" i="10"/>
  <c r="E571" i="10"/>
  <c r="E533" i="10"/>
  <c r="E489" i="10"/>
  <c r="E451" i="10"/>
  <c r="E413" i="10"/>
  <c r="E375" i="10"/>
  <c r="E337" i="10"/>
  <c r="E293" i="10"/>
  <c r="E255" i="10"/>
  <c r="E217" i="10"/>
  <c r="E179" i="10"/>
  <c r="E135" i="10"/>
  <c r="E97" i="10"/>
  <c r="E59" i="10"/>
  <c r="E21" i="10"/>
  <c r="E1731" i="10"/>
  <c r="E1693" i="10"/>
  <c r="E1655" i="10"/>
  <c r="E1617" i="10"/>
  <c r="E1573" i="10"/>
  <c r="E1535" i="10"/>
  <c r="E1497" i="10"/>
  <c r="E1459" i="10"/>
  <c r="E1415" i="10"/>
  <c r="E1377" i="10"/>
  <c r="E1339" i="10"/>
  <c r="E1301" i="10"/>
  <c r="E1257" i="10"/>
  <c r="E1219" i="10"/>
  <c r="E1181" i="10"/>
  <c r="E1143" i="10"/>
  <c r="E1105" i="10"/>
  <c r="E1061" i="10"/>
  <c r="E1023" i="10"/>
  <c r="E985" i="10"/>
  <c r="E947" i="10"/>
  <c r="E903" i="10"/>
  <c r="E865" i="10"/>
  <c r="E827" i="10"/>
  <c r="E789" i="10"/>
  <c r="E745" i="10"/>
  <c r="E707" i="10"/>
  <c r="E669" i="10"/>
  <c r="E631" i="10"/>
  <c r="E593" i="10"/>
  <c r="E549" i="10"/>
  <c r="E511" i="10"/>
  <c r="E473" i="10"/>
  <c r="E435" i="10"/>
  <c r="E391" i="10"/>
  <c r="E353" i="10"/>
  <c r="E315" i="10"/>
  <c r="E277" i="10"/>
  <c r="E233" i="10"/>
  <c r="E195" i="10"/>
  <c r="E157" i="10"/>
  <c r="E119" i="10"/>
  <c r="E81" i="10"/>
  <c r="E37" i="10"/>
  <c r="E1735" i="10"/>
  <c r="E1689" i="10"/>
  <c r="E1632" i="10"/>
  <c r="E1587" i="10"/>
  <c r="E1536" i="10"/>
  <c r="E1490" i="10"/>
  <c r="E1433" i="10"/>
  <c r="E1382" i="10"/>
  <c r="E1336" i="10"/>
  <c r="E1285" i="10"/>
  <c r="E1234" i="10"/>
  <c r="E1183" i="10"/>
  <c r="E1137" i="10"/>
  <c r="E1080" i="10"/>
  <c r="E1029" i="10"/>
  <c r="E983" i="10"/>
  <c r="E932" i="10"/>
  <c r="E881" i="10"/>
  <c r="E830" i="10"/>
  <c r="E778" i="10"/>
  <c r="E727" i="10"/>
  <c r="E676" i="10"/>
  <c r="E630" i="10"/>
  <c r="E579" i="10"/>
  <c r="E522" i="10"/>
  <c r="E477" i="10"/>
  <c r="E425" i="10"/>
  <c r="E374" i="10"/>
  <c r="E323" i="10"/>
  <c r="E278" i="10"/>
  <c r="E226" i="10"/>
  <c r="E169" i="10"/>
  <c r="E124" i="10"/>
  <c r="E72" i="10"/>
  <c r="E27" i="10"/>
  <c r="E1734" i="10"/>
  <c r="E1688" i="10"/>
  <c r="E1631" i="10"/>
  <c r="E1586" i="10"/>
  <c r="E1534" i="10"/>
  <c r="E1489" i="10"/>
  <c r="E1432" i="10"/>
  <c r="E1381" i="10"/>
  <c r="E1335" i="10"/>
  <c r="E1278" i="10"/>
  <c r="E1233" i="10"/>
  <c r="E1182" i="10"/>
  <c r="E1130" i="10"/>
  <c r="E1079" i="10"/>
  <c r="E1028" i="10"/>
  <c r="E982" i="10"/>
  <c r="E931" i="10"/>
  <c r="E874" i="10"/>
  <c r="E829" i="10"/>
  <c r="E777" i="10"/>
  <c r="E726" i="10"/>
  <c r="E675" i="10"/>
  <c r="E629" i="10"/>
  <c r="E578" i="10"/>
  <c r="E521" i="10"/>
  <c r="E476" i="10"/>
  <c r="E424" i="10"/>
  <c r="E373" i="10"/>
  <c r="E322" i="10"/>
  <c r="E276" i="10"/>
  <c r="E225" i="10"/>
  <c r="E168" i="10"/>
  <c r="E123" i="10"/>
  <c r="E71" i="10"/>
  <c r="E20" i="10"/>
  <c r="E1733" i="10"/>
  <c r="E1687" i="10"/>
  <c r="E1630" i="10"/>
  <c r="E1585" i="10"/>
  <c r="E1533" i="10"/>
  <c r="E1482" i="10"/>
  <c r="E1431" i="10"/>
  <c r="E1380" i="10"/>
  <c r="E1334" i="10"/>
  <c r="E1277" i="10"/>
  <c r="E1226" i="10"/>
  <c r="E1180" i="10"/>
  <c r="E1129" i="10"/>
  <c r="E1078" i="10"/>
  <c r="E1027" i="10"/>
  <c r="E981" i="10"/>
  <c r="E924" i="10"/>
  <c r="E873" i="10"/>
  <c r="E828" i="10"/>
  <c r="E776" i="10"/>
  <c r="E725" i="10"/>
  <c r="E674" i="10"/>
  <c r="E628" i="10"/>
  <c r="E577" i="10"/>
  <c r="E520" i="10"/>
  <c r="E475" i="10"/>
  <c r="E423" i="10"/>
  <c r="E372" i="10"/>
  <c r="E321" i="10"/>
  <c r="E275" i="10"/>
  <c r="E224" i="10"/>
  <c r="E167" i="10"/>
  <c r="E122" i="10"/>
  <c r="E70" i="10"/>
  <c r="E19" i="10"/>
  <c r="E1732" i="10"/>
  <c r="E1686" i="10"/>
  <c r="E1629" i="10"/>
  <c r="E1578" i="10"/>
  <c r="E1532" i="10"/>
  <c r="E1481" i="10"/>
  <c r="E1430" i="10"/>
  <c r="E1379" i="10"/>
  <c r="E1333" i="10"/>
  <c r="E1276" i="10"/>
  <c r="E1225" i="10"/>
  <c r="E1179" i="10"/>
  <c r="E1128" i="10"/>
  <c r="E1077" i="10"/>
  <c r="E1026" i="10"/>
  <c r="E980" i="10"/>
  <c r="E923" i="10"/>
  <c r="E872" i="10"/>
  <c r="E826" i="10"/>
  <c r="E775" i="10"/>
  <c r="E724" i="10"/>
  <c r="E673" i="10"/>
  <c r="E627" i="10"/>
  <c r="E570" i="10"/>
  <c r="E519" i="10"/>
  <c r="E474" i="10"/>
  <c r="E422" i="10"/>
  <c r="E371" i="10"/>
  <c r="E320" i="10"/>
  <c r="E274" i="10"/>
  <c r="E223" i="10"/>
  <c r="E166" i="10"/>
  <c r="E121" i="10"/>
  <c r="E69" i="10"/>
  <c r="E18" i="10"/>
  <c r="E1730" i="10"/>
  <c r="E1685" i="10"/>
  <c r="E1628" i="10"/>
  <c r="E1577" i="10"/>
  <c r="E1531" i="10"/>
  <c r="E1474" i="10"/>
  <c r="E1429" i="10"/>
  <c r="E1378" i="10"/>
  <c r="E1332" i="10"/>
  <c r="E1275" i="10"/>
  <c r="E1224" i="10"/>
  <c r="E1178" i="10"/>
  <c r="E1127" i="10"/>
  <c r="E1076" i="10"/>
  <c r="E1025" i="10"/>
  <c r="E979" i="10"/>
  <c r="E922" i="10"/>
  <c r="E871" i="10"/>
  <c r="E825" i="10"/>
  <c r="E774" i="10"/>
  <c r="E723" i="10"/>
  <c r="E672" i="10"/>
  <c r="E626" i="10"/>
  <c r="E569" i="10"/>
  <c r="E518" i="10"/>
  <c r="E472" i="10"/>
  <c r="E421" i="10"/>
  <c r="E370" i="10"/>
  <c r="E319" i="10"/>
  <c r="E273" i="10"/>
  <c r="E216" i="10"/>
  <c r="E165" i="10"/>
  <c r="E120" i="10"/>
  <c r="E68" i="10"/>
  <c r="E17" i="10"/>
  <c r="E1729" i="10"/>
  <c r="E1684" i="10"/>
  <c r="E1627" i="10"/>
  <c r="E1576" i="10"/>
  <c r="E1530" i="10"/>
  <c r="E1473" i="10"/>
  <c r="E1428" i="10"/>
  <c r="E1376" i="10"/>
  <c r="E1331" i="10"/>
  <c r="E1274" i="10"/>
  <c r="E1223" i="10"/>
  <c r="E1177" i="10"/>
  <c r="E1120" i="10"/>
  <c r="E1075" i="10"/>
  <c r="E1024" i="10"/>
  <c r="E978" i="10"/>
  <c r="E921" i="10"/>
  <c r="E870" i="10"/>
  <c r="E824" i="10"/>
  <c r="E773" i="10"/>
  <c r="E722" i="10"/>
  <c r="E671" i="10"/>
  <c r="E625" i="10"/>
  <c r="E568" i="10"/>
  <c r="E517" i="10"/>
  <c r="E471" i="10"/>
  <c r="E420" i="10"/>
  <c r="E369" i="10"/>
  <c r="E318" i="10"/>
  <c r="E266" i="10"/>
  <c r="E215" i="10"/>
  <c r="E164" i="10"/>
  <c r="E118" i="10"/>
  <c r="E67" i="10"/>
  <c r="E10" i="10"/>
  <c r="E1728" i="10"/>
  <c r="E1683" i="10"/>
  <c r="E1626" i="10"/>
  <c r="E1575" i="10"/>
  <c r="E1529" i="10"/>
  <c r="E1472" i="10"/>
  <c r="E1427" i="10"/>
  <c r="E1375" i="10"/>
  <c r="E1330" i="10"/>
  <c r="E1273" i="10"/>
  <c r="E1222" i="10"/>
  <c r="E1176" i="10"/>
  <c r="E1119" i="10"/>
  <c r="E1074" i="10"/>
  <c r="E1022" i="10"/>
  <c r="E977" i="10"/>
  <c r="E920" i="10"/>
  <c r="E869" i="10"/>
  <c r="E823" i="10"/>
  <c r="E766" i="10"/>
  <c r="E721" i="10"/>
  <c r="E670" i="10"/>
  <c r="E618" i="10"/>
  <c r="E567" i="10"/>
  <c r="E516" i="10"/>
  <c r="E470" i="10"/>
  <c r="E419" i="10"/>
  <c r="E362" i="10"/>
  <c r="E317" i="10"/>
  <c r="E265" i="10"/>
  <c r="E214" i="10"/>
  <c r="E163" i="10"/>
  <c r="E117" i="10"/>
  <c r="E1727" i="10"/>
  <c r="E1670" i="10"/>
  <c r="E1625" i="10"/>
  <c r="E1574" i="10"/>
  <c r="E1528" i="10"/>
  <c r="E1471" i="10"/>
  <c r="E1426" i="10"/>
  <c r="E1374" i="10"/>
  <c r="E1329" i="10"/>
  <c r="E1272" i="10"/>
  <c r="E1221" i="10"/>
  <c r="E1175" i="10"/>
  <c r="E1118" i="10"/>
  <c r="E1073" i="10"/>
  <c r="E1021" i="10"/>
  <c r="E970" i="10"/>
  <c r="E919" i="10"/>
  <c r="E868" i="10"/>
  <c r="E822" i="10"/>
  <c r="E765" i="10"/>
  <c r="E714" i="10"/>
  <c r="E668" i="10"/>
  <c r="E617" i="10"/>
  <c r="E566" i="10"/>
  <c r="E515" i="10"/>
  <c r="E469" i="10"/>
  <c r="E412" i="10"/>
  <c r="E361" i="10"/>
  <c r="E316" i="10"/>
  <c r="E264" i="10"/>
  <c r="E213" i="10"/>
  <c r="E162" i="10"/>
  <c r="E116" i="10"/>
  <c r="E65" i="10"/>
  <c r="E8" i="10"/>
  <c r="E1726" i="10"/>
  <c r="E1669" i="10"/>
  <c r="E1624" i="10"/>
  <c r="E1572" i="10"/>
  <c r="E1527" i="10"/>
  <c r="E1470" i="10"/>
  <c r="E1425" i="10"/>
  <c r="E1373" i="10"/>
  <c r="E1316" i="10"/>
  <c r="E1271" i="10"/>
  <c r="E1220" i="10"/>
  <c r="E1174" i="10"/>
  <c r="E1117" i="10"/>
  <c r="E1066" i="10"/>
  <c r="E1020" i="10"/>
  <c r="E969" i="10"/>
  <c r="E918" i="10"/>
  <c r="E867" i="10"/>
  <c r="E821" i="10"/>
  <c r="E764" i="10"/>
  <c r="E713" i="10"/>
  <c r="E667" i="10"/>
  <c r="E616" i="10"/>
  <c r="E565" i="10"/>
  <c r="E514" i="10"/>
  <c r="E468" i="10"/>
  <c r="E411" i="10"/>
  <c r="E360" i="10"/>
  <c r="E314" i="10"/>
  <c r="E263" i="10"/>
  <c r="E212" i="10"/>
  <c r="E161" i="10"/>
  <c r="E115" i="10"/>
  <c r="E58" i="10"/>
  <c r="E7" i="10"/>
  <c r="E1725" i="10"/>
  <c r="E1668" i="10"/>
  <c r="E1623" i="10"/>
  <c r="E1571" i="10"/>
  <c r="E1526" i="10"/>
  <c r="E1469" i="10"/>
  <c r="E1418" i="10"/>
  <c r="E1372" i="10"/>
  <c r="E1315" i="10"/>
  <c r="E1270" i="10"/>
  <c r="E1218" i="10"/>
  <c r="E1173" i="10"/>
  <c r="E1116" i="10"/>
  <c r="E1065" i="10"/>
  <c r="E1019" i="10"/>
  <c r="E962" i="10"/>
  <c r="E917" i="10"/>
  <c r="E866" i="10"/>
  <c r="E820" i="10"/>
  <c r="E763" i="10"/>
  <c r="E712" i="10"/>
  <c r="E666" i="10"/>
  <c r="E615" i="10"/>
  <c r="E564" i="10"/>
  <c r="E513" i="10"/>
  <c r="E467" i="10"/>
  <c r="E410" i="10"/>
  <c r="E359" i="10"/>
  <c r="E313" i="10"/>
  <c r="E262" i="10"/>
  <c r="E211" i="10"/>
  <c r="E160" i="10"/>
  <c r="E114" i="10"/>
  <c r="E57" i="10"/>
  <c r="E6" i="10"/>
  <c r="E1724" i="10"/>
  <c r="E1667" i="10"/>
  <c r="E1622" i="10"/>
  <c r="E1570" i="10"/>
  <c r="E1525" i="10"/>
  <c r="E1468" i="10"/>
  <c r="E1417" i="10"/>
  <c r="E1371" i="10"/>
  <c r="E1314" i="10"/>
  <c r="E1269" i="10"/>
  <c r="E1217" i="10"/>
  <c r="E1172" i="10"/>
  <c r="E1115" i="10"/>
  <c r="E1064" i="10"/>
  <c r="E1018" i="10"/>
  <c r="E961" i="10"/>
  <c r="E916" i="10"/>
  <c r="E864" i="10"/>
  <c r="E819" i="10"/>
  <c r="E762" i="10"/>
  <c r="E711" i="10"/>
  <c r="E665" i="10"/>
  <c r="E608" i="10"/>
  <c r="E563" i="10"/>
  <c r="E512" i="10"/>
  <c r="E1723" i="10"/>
  <c r="E1666" i="10"/>
  <c r="E1621" i="10"/>
  <c r="E1569" i="10"/>
  <c r="E1512" i="10"/>
  <c r="E1467" i="10"/>
  <c r="E1416" i="10"/>
  <c r="E1370" i="10"/>
  <c r="E1313" i="10"/>
  <c r="E1268" i="10"/>
  <c r="E1216" i="10"/>
  <c r="E1171" i="10"/>
  <c r="E1114" i="10"/>
  <c r="E1063" i="10"/>
  <c r="E1017" i="10"/>
  <c r="E960" i="10"/>
  <c r="E915" i="10"/>
  <c r="E863" i="10"/>
  <c r="E818" i="10"/>
  <c r="E761" i="10"/>
  <c r="E710" i="10"/>
  <c r="E664" i="10"/>
  <c r="E607" i="10"/>
  <c r="E562" i="10"/>
  <c r="E510" i="10"/>
  <c r="E465" i="10"/>
  <c r="E408" i="10"/>
  <c r="E1722" i="10"/>
  <c r="E1665" i="10"/>
  <c r="E1620" i="10"/>
  <c r="E1568" i="10"/>
  <c r="E1511" i="10"/>
  <c r="E1466" i="10"/>
  <c r="E1721" i="10"/>
  <c r="E1664" i="10"/>
  <c r="E1619" i="10"/>
  <c r="E1567" i="10"/>
  <c r="E1510" i="10"/>
  <c r="E1465" i="10"/>
  <c r="E1413" i="10"/>
  <c r="E1368" i="10"/>
  <c r="E1311" i="10"/>
  <c r="E1266" i="10"/>
  <c r="E1214" i="10"/>
  <c r="E1157" i="10"/>
  <c r="E1112" i="10"/>
  <c r="E1060" i="10"/>
  <c r="E1015" i="10"/>
  <c r="E1763" i="10"/>
  <c r="E1706" i="10"/>
  <c r="E1661" i="10"/>
  <c r="E1609" i="10"/>
  <c r="E1564" i="10"/>
  <c r="E1507" i="10"/>
  <c r="E1462" i="10"/>
  <c r="E1410" i="10"/>
  <c r="E1353" i="10"/>
  <c r="E1308" i="10"/>
  <c r="E1256" i="10"/>
  <c r="E1211" i="10"/>
  <c r="E1154" i="10"/>
  <c r="E1109" i="10"/>
  <c r="E1057" i="10"/>
  <c r="E1000" i="10"/>
  <c r="E955" i="10"/>
  <c r="E904" i="10"/>
  <c r="E858" i="10"/>
  <c r="E801" i="10"/>
  <c r="E756" i="10"/>
  <c r="E704" i="10"/>
  <c r="E659" i="10"/>
  <c r="E602" i="10"/>
  <c r="E551" i="10"/>
  <c r="E505" i="10"/>
  <c r="E448" i="10"/>
  <c r="E403" i="10"/>
  <c r="E351" i="10"/>
  <c r="E306" i="10"/>
  <c r="E249" i="10"/>
  <c r="E198" i="10"/>
  <c r="E152" i="10"/>
  <c r="E95" i="10"/>
  <c r="E50" i="10"/>
  <c r="E1759" i="10"/>
  <c r="E1702" i="10"/>
  <c r="E1657" i="10"/>
  <c r="E1605" i="10"/>
  <c r="E1554" i="10"/>
  <c r="E1503" i="10"/>
  <c r="E1457" i="10"/>
  <c r="E1406" i="10"/>
  <c r="E1349" i="10"/>
  <c r="E1304" i="10"/>
  <c r="E1252" i="10"/>
  <c r="E1201" i="10"/>
  <c r="E1150" i="10"/>
  <c r="E1098" i="10"/>
  <c r="E1053" i="10"/>
  <c r="E996" i="10"/>
  <c r="E951" i="10"/>
  <c r="E899" i="10"/>
  <c r="E842" i="10"/>
  <c r="E797" i="10"/>
  <c r="E746" i="10"/>
  <c r="E700" i="10"/>
  <c r="E643" i="10"/>
  <c r="E598" i="10"/>
  <c r="E546" i="10"/>
  <c r="E501" i="10"/>
  <c r="E444" i="10"/>
  <c r="E393" i="10"/>
  <c r="E347" i="10"/>
  <c r="E290" i="10"/>
  <c r="E245" i="10"/>
  <c r="E193" i="10"/>
  <c r="E148" i="10"/>
  <c r="E91" i="10"/>
  <c r="E40" i="10"/>
  <c r="E1752" i="10"/>
  <c r="E1701" i="10"/>
  <c r="E1656" i="10"/>
  <c r="E1604" i="10"/>
  <c r="E1553" i="10"/>
  <c r="E1502" i="10"/>
  <c r="E1450" i="10"/>
  <c r="E1405" i="10"/>
  <c r="E1348" i="10"/>
  <c r="E1303" i="10"/>
  <c r="E1251" i="10"/>
  <c r="E1194" i="10"/>
  <c r="E1149" i="10"/>
  <c r="E1097" i="10"/>
  <c r="E1052" i="10"/>
  <c r="E995" i="10"/>
  <c r="E950" i="10"/>
  <c r="E898" i="10"/>
  <c r="E841" i="10"/>
  <c r="E796" i="10"/>
  <c r="E744" i="10"/>
  <c r="E699" i="10"/>
  <c r="E642" i="10"/>
  <c r="E597" i="10"/>
  <c r="E545" i="10"/>
  <c r="E488" i="10"/>
  <c r="E443" i="10"/>
  <c r="E392" i="10"/>
  <c r="E346" i="10"/>
  <c r="E289" i="10"/>
  <c r="E244" i="10"/>
  <c r="E192" i="10"/>
  <c r="E147" i="10"/>
  <c r="E90" i="10"/>
  <c r="E39" i="10"/>
  <c r="E1750" i="10"/>
  <c r="E1699" i="10"/>
  <c r="E1653" i="10"/>
  <c r="E1602" i="10"/>
  <c r="E1545" i="10"/>
  <c r="E1500" i="10"/>
  <c r="E1448" i="10"/>
  <c r="E1397" i="10"/>
  <c r="E1346" i="10"/>
  <c r="E1300" i="10"/>
  <c r="E1249" i="10"/>
  <c r="E1192" i="10"/>
  <c r="E1147" i="10"/>
  <c r="E1095" i="10"/>
  <c r="E1044" i="10"/>
  <c r="E993" i="10"/>
  <c r="E948" i="10"/>
  <c r="E896" i="10"/>
  <c r="E839" i="10"/>
  <c r="E794" i="10"/>
  <c r="E742" i="10"/>
  <c r="E697" i="10"/>
  <c r="E640" i="10"/>
  <c r="E595" i="10"/>
  <c r="E543" i="10"/>
  <c r="E486" i="10"/>
  <c r="E441" i="10"/>
  <c r="E389" i="10"/>
  <c r="E344" i="10"/>
  <c r="E287" i="10"/>
  <c r="E242" i="10"/>
  <c r="E190" i="10"/>
  <c r="E1691" i="10"/>
  <c r="E1563" i="10"/>
  <c r="E1447" i="10"/>
  <c r="E1343" i="10"/>
  <c r="E1238" i="10"/>
  <c r="E1139" i="10"/>
  <c r="E1016" i="10"/>
  <c r="E913" i="10"/>
  <c r="E804" i="10"/>
  <c r="E708" i="10"/>
  <c r="E605" i="10"/>
  <c r="E508" i="10"/>
  <c r="E409" i="10"/>
  <c r="E326" i="10"/>
  <c r="E234" i="10"/>
  <c r="E150" i="10"/>
  <c r="E56" i="10"/>
  <c r="E1690" i="10"/>
  <c r="E1556" i="10"/>
  <c r="E1446" i="10"/>
  <c r="E1342" i="10"/>
  <c r="E1237" i="10"/>
  <c r="E1138" i="10"/>
  <c r="E1014" i="10"/>
  <c r="E906" i="10"/>
  <c r="E803" i="10"/>
  <c r="E706" i="10"/>
  <c r="E604" i="10"/>
  <c r="E507" i="10"/>
  <c r="E407" i="10"/>
  <c r="E325" i="10"/>
  <c r="E232" i="10"/>
  <c r="E149" i="10"/>
  <c r="E55" i="10"/>
  <c r="E1663" i="10"/>
  <c r="E1555" i="10"/>
  <c r="E1445" i="10"/>
  <c r="E1341" i="10"/>
  <c r="E1236" i="10"/>
  <c r="E1113" i="10"/>
  <c r="E1013" i="10"/>
  <c r="E905" i="10"/>
  <c r="E802" i="10"/>
  <c r="E705" i="10"/>
  <c r="E603" i="10"/>
  <c r="E506" i="10"/>
  <c r="E406" i="10"/>
  <c r="E324" i="10"/>
  <c r="E231" i="10"/>
  <c r="E134" i="10"/>
  <c r="E54" i="10"/>
  <c r="E1662" i="10"/>
  <c r="E1546" i="10"/>
  <c r="E1444" i="10"/>
  <c r="E1340" i="10"/>
  <c r="E1235" i="10"/>
  <c r="E1111" i="10"/>
  <c r="E999" i="10"/>
  <c r="E902" i="10"/>
  <c r="E800" i="10"/>
  <c r="E703" i="10"/>
  <c r="E601" i="10"/>
  <c r="E504" i="10"/>
  <c r="E405" i="10"/>
  <c r="E312" i="10"/>
  <c r="E230" i="10"/>
  <c r="E133" i="10"/>
  <c r="E53" i="10"/>
  <c r="E1660" i="10"/>
  <c r="E1544" i="10"/>
  <c r="E1443" i="10"/>
  <c r="E1338" i="10"/>
  <c r="E1215" i="10"/>
  <c r="E1110" i="10"/>
  <c r="E998" i="10"/>
  <c r="E901" i="10"/>
  <c r="E799" i="10"/>
  <c r="E702" i="10"/>
  <c r="E600" i="10"/>
  <c r="E503" i="10"/>
  <c r="E404" i="10"/>
  <c r="E311" i="10"/>
  <c r="E229" i="10"/>
  <c r="E132" i="10"/>
  <c r="E52" i="10"/>
  <c r="E1659" i="10"/>
  <c r="E1543" i="10"/>
  <c r="E1436" i="10"/>
  <c r="E1337" i="10"/>
  <c r="E1213" i="10"/>
  <c r="E1108" i="10"/>
  <c r="E997" i="10"/>
  <c r="E1658" i="10"/>
  <c r="E1542" i="10"/>
  <c r="E1435" i="10"/>
  <c r="E1312" i="10"/>
  <c r="E1212" i="10"/>
  <c r="E1107" i="10"/>
  <c r="E994" i="10"/>
  <c r="E897" i="10"/>
  <c r="E795" i="10"/>
  <c r="E698" i="10"/>
  <c r="E596" i="10"/>
  <c r="E487" i="10"/>
  <c r="E401" i="10"/>
  <c r="E309" i="10"/>
  <c r="E227" i="10"/>
  <c r="E130" i="10"/>
  <c r="E49" i="10"/>
  <c r="E1654" i="10"/>
  <c r="E1541" i="10"/>
  <c r="E1434" i="10"/>
  <c r="E1310" i="10"/>
  <c r="E1210" i="10"/>
  <c r="E1106" i="10"/>
  <c r="E992" i="10"/>
  <c r="E895" i="10"/>
  <c r="E793" i="10"/>
  <c r="E690" i="10"/>
  <c r="E594" i="10"/>
  <c r="E485" i="10"/>
  <c r="E394" i="10"/>
  <c r="E308" i="10"/>
  <c r="E210" i="10"/>
  <c r="E129" i="10"/>
  <c r="E42" i="10"/>
  <c r="E1762" i="10"/>
  <c r="E1652" i="10"/>
  <c r="E1540" i="10"/>
  <c r="E1414" i="10"/>
  <c r="E1309" i="10"/>
  <c r="E1209" i="10"/>
  <c r="E1096" i="10"/>
  <c r="E991" i="10"/>
  <c r="E894" i="10"/>
  <c r="E792" i="10"/>
  <c r="E689" i="10"/>
  <c r="E586" i="10"/>
  <c r="E484" i="10"/>
  <c r="E390" i="10"/>
  <c r="E307" i="10"/>
  <c r="E209" i="10"/>
  <c r="E128" i="10"/>
  <c r="E41" i="10"/>
  <c r="E1761" i="10"/>
  <c r="E1651" i="10"/>
  <c r="E1539" i="10"/>
  <c r="E1412" i="10"/>
  <c r="E1307" i="10"/>
  <c r="E1202" i="10"/>
  <c r="E1094" i="10"/>
  <c r="E990" i="10"/>
  <c r="E1760" i="10"/>
  <c r="E1650" i="10"/>
  <c r="E1538" i="10"/>
  <c r="E1411" i="10"/>
  <c r="E1306" i="10"/>
  <c r="E1193" i="10"/>
  <c r="E1093" i="10"/>
  <c r="E989" i="10"/>
  <c r="E886" i="10"/>
  <c r="E790" i="10"/>
  <c r="E681" i="10"/>
  <c r="E584" i="10"/>
  <c r="E482" i="10"/>
  <c r="E387" i="10"/>
  <c r="E292" i="10"/>
  <c r="E201" i="10"/>
  <c r="E126" i="10"/>
  <c r="E36" i="10"/>
  <c r="E1749" i="10"/>
  <c r="E1642" i="10"/>
  <c r="E1509" i="10"/>
  <c r="E1408" i="10"/>
  <c r="E1302" i="10"/>
  <c r="E1190" i="10"/>
  <c r="E1091" i="10"/>
  <c r="E987" i="10"/>
  <c r="E884" i="10"/>
  <c r="E787" i="10"/>
  <c r="E679" i="10"/>
  <c r="E582" i="10"/>
  <c r="E480" i="10"/>
  <c r="E385" i="10"/>
  <c r="E288" i="10"/>
  <c r="E199" i="10"/>
  <c r="E113" i="10"/>
  <c r="E34" i="10"/>
  <c r="E1747" i="10"/>
  <c r="E1640" i="10"/>
  <c r="E1506" i="10"/>
  <c r="E1398" i="10"/>
  <c r="E1298" i="10"/>
  <c r="E1188" i="10"/>
  <c r="E1089" i="10"/>
  <c r="E984" i="10"/>
  <c r="E882" i="10"/>
  <c r="E785" i="10"/>
  <c r="E677" i="10"/>
  <c r="E580" i="10"/>
  <c r="E478" i="10"/>
  <c r="E383" i="10"/>
  <c r="E285" i="10"/>
  <c r="E196" i="10"/>
  <c r="E105" i="10"/>
  <c r="E32" i="10"/>
  <c r="E1746" i="10"/>
  <c r="E1639" i="10"/>
  <c r="E1505" i="10"/>
  <c r="E1396" i="10"/>
  <c r="E1297" i="10"/>
  <c r="E1738" i="10"/>
  <c r="E1610" i="10"/>
  <c r="E1501" i="10"/>
  <c r="E1394" i="10"/>
  <c r="E1289" i="10"/>
  <c r="E1185" i="10"/>
  <c r="E1062" i="10"/>
  <c r="E957" i="10"/>
  <c r="E860" i="10"/>
  <c r="E758" i="10"/>
  <c r="E661" i="10"/>
  <c r="E553" i="10"/>
  <c r="E457" i="10"/>
  <c r="E358" i="10"/>
  <c r="E282" i="10"/>
  <c r="E189" i="10"/>
  <c r="E96" i="10"/>
  <c r="E29" i="10"/>
  <c r="E1704" i="10"/>
  <c r="E1594" i="10"/>
  <c r="E1493" i="10"/>
  <c r="E1369" i="10"/>
  <c r="E1258" i="10"/>
  <c r="E1588" i="10"/>
  <c r="E1347" i="10"/>
  <c r="E1145" i="10"/>
  <c r="E946" i="10"/>
  <c r="E786" i="10"/>
  <c r="E635" i="10"/>
  <c r="E449" i="10"/>
  <c r="E327" i="10"/>
  <c r="E177" i="10"/>
  <c r="E33" i="10"/>
  <c r="E1566" i="10"/>
  <c r="E1345" i="10"/>
  <c r="E1144" i="10"/>
  <c r="E945" i="10"/>
  <c r="E760" i="10"/>
  <c r="E634" i="10"/>
  <c r="E447" i="10"/>
  <c r="E310" i="10"/>
  <c r="E170" i="10"/>
  <c r="E31" i="10"/>
  <c r="E1565" i="10"/>
  <c r="E1344" i="10"/>
  <c r="E1142" i="10"/>
  <c r="E938" i="10"/>
  <c r="E759" i="10"/>
  <c r="E633" i="10"/>
  <c r="E446" i="10"/>
  <c r="E305" i="10"/>
  <c r="E159" i="10"/>
  <c r="E30" i="10"/>
  <c r="E1751" i="10"/>
  <c r="E1537" i="10"/>
  <c r="E1305" i="10"/>
  <c r="E1141" i="10"/>
  <c r="E937" i="10"/>
  <c r="E757" i="10"/>
  <c r="E632" i="10"/>
  <c r="E445" i="10"/>
  <c r="E291" i="10"/>
  <c r="E158" i="10"/>
  <c r="E28" i="10"/>
  <c r="E1748" i="10"/>
  <c r="E1508" i="10"/>
  <c r="E1299" i="10"/>
  <c r="E1140" i="10"/>
  <c r="E936" i="10"/>
  <c r="E755" i="10"/>
  <c r="E606" i="10"/>
  <c r="E442" i="10"/>
  <c r="E286" i="10"/>
  <c r="E156" i="10"/>
  <c r="E9" i="10"/>
  <c r="E1745" i="10"/>
  <c r="E1504" i="10"/>
  <c r="E1290" i="10"/>
  <c r="E1092" i="10"/>
  <c r="E935" i="10"/>
  <c r="E754" i="10"/>
  <c r="E599" i="10"/>
  <c r="E440" i="10"/>
  <c r="E284" i="10"/>
  <c r="E155" i="10"/>
  <c r="E5" i="10"/>
  <c r="E1737" i="10"/>
  <c r="E1499" i="10"/>
  <c r="E1288" i="10"/>
  <c r="E1090" i="10"/>
  <c r="E934" i="10"/>
  <c r="E753" i="10"/>
  <c r="E585" i="10"/>
  <c r="E439" i="10"/>
  <c r="E283" i="10"/>
  <c r="E154" i="10"/>
  <c r="E4" i="10"/>
  <c r="E1736" i="10"/>
  <c r="E1498" i="10"/>
  <c r="E1287" i="10"/>
  <c r="E1082" i="10"/>
  <c r="E933" i="10"/>
  <c r="E743" i="10"/>
  <c r="E583" i="10"/>
  <c r="E438" i="10"/>
  <c r="E281" i="10"/>
  <c r="E153" i="10"/>
  <c r="E3" i="10"/>
  <c r="E1714" i="10"/>
  <c r="E1496" i="10"/>
  <c r="E1286" i="10"/>
  <c r="E1081" i="10"/>
  <c r="E914" i="10"/>
  <c r="E741" i="10"/>
  <c r="E581" i="10"/>
  <c r="E437" i="10"/>
  <c r="E280" i="10"/>
  <c r="E151" i="10"/>
  <c r="E2" i="10"/>
  <c r="E1713" i="10"/>
  <c r="E1495" i="10"/>
  <c r="E1267" i="10"/>
  <c r="E1059" i="10"/>
  <c r="E900" i="10"/>
  <c r="E740" i="10"/>
  <c r="E561" i="10"/>
  <c r="E436" i="10"/>
  <c r="E279" i="10"/>
  <c r="E131" i="10"/>
  <c r="E1705" i="10"/>
  <c r="E1494" i="10"/>
  <c r="E1265" i="10"/>
  <c r="E1058" i="10"/>
  <c r="E893" i="10"/>
  <c r="E739" i="10"/>
  <c r="E554" i="10"/>
  <c r="E434" i="10"/>
  <c r="E261" i="10"/>
  <c r="E127" i="10"/>
  <c r="E1703" i="10"/>
  <c r="E1492" i="10"/>
  <c r="E1255" i="10"/>
  <c r="E1056" i="10"/>
  <c r="E885" i="10"/>
  <c r="E738" i="10"/>
  <c r="E552" i="10"/>
  <c r="E433" i="10"/>
  <c r="E254" i="10"/>
  <c r="E125" i="10"/>
  <c r="E1700" i="10"/>
  <c r="E1491" i="10"/>
  <c r="E1254" i="10"/>
  <c r="E1055" i="10"/>
  <c r="E883" i="10"/>
  <c r="E737" i="10"/>
  <c r="E550" i="10"/>
  <c r="E426" i="10"/>
  <c r="E253" i="10"/>
  <c r="E106" i="10"/>
  <c r="E1698" i="10"/>
  <c r="E1464" i="10"/>
  <c r="E1253" i="10"/>
  <c r="E1054" i="10"/>
  <c r="E862" i="10"/>
  <c r="E736" i="10"/>
  <c r="E548" i="10"/>
  <c r="E402" i="10"/>
  <c r="E252" i="10"/>
  <c r="E104" i="10"/>
  <c r="E1697" i="10"/>
  <c r="E1463" i="10"/>
  <c r="E1250" i="10"/>
  <c r="E1051" i="10"/>
  <c r="E861" i="10"/>
  <c r="E735" i="10"/>
  <c r="E547" i="10"/>
  <c r="E388" i="10"/>
  <c r="E251" i="10"/>
  <c r="E103" i="10"/>
  <c r="E1696" i="10"/>
  <c r="E1461" i="10"/>
  <c r="E1248" i="10"/>
  <c r="E1043" i="10"/>
  <c r="E859" i="10"/>
  <c r="E728" i="10"/>
  <c r="E544" i="10"/>
  <c r="E386" i="10"/>
  <c r="E250" i="10"/>
  <c r="E94" i="10"/>
  <c r="E1694" i="10"/>
  <c r="E1458" i="10"/>
  <c r="E1240" i="10"/>
  <c r="E1041" i="10"/>
  <c r="E856" i="10"/>
  <c r="E701" i="10"/>
  <c r="E541" i="10"/>
  <c r="E382" i="10"/>
  <c r="E247" i="10"/>
  <c r="E92" i="10"/>
  <c r="E1649" i="10"/>
  <c r="E1409" i="10"/>
  <c r="E1191" i="10"/>
  <c r="E1033" i="10"/>
  <c r="E840" i="10"/>
  <c r="E680" i="10"/>
  <c r="E539" i="10"/>
  <c r="E357" i="10"/>
  <c r="E243" i="10"/>
  <c r="E88" i="10"/>
  <c r="E1641" i="10"/>
  <c r="E1407" i="10"/>
  <c r="E1189" i="10"/>
  <c r="E1032" i="10"/>
  <c r="E838" i="10"/>
  <c r="E678" i="10"/>
  <c r="E532" i="10"/>
  <c r="E356" i="10"/>
  <c r="E241" i="10"/>
  <c r="E87" i="10"/>
  <c r="E1618" i="10"/>
  <c r="E1395" i="10"/>
  <c r="E1187" i="10"/>
  <c r="E1031" i="10"/>
  <c r="E837" i="10"/>
  <c r="E663" i="10"/>
  <c r="E531" i="10"/>
  <c r="E355" i="10"/>
  <c r="E228" i="10"/>
  <c r="E86" i="10"/>
  <c r="E1608" i="10"/>
  <c r="E1393" i="10"/>
  <c r="E1186" i="10"/>
  <c r="E1030" i="10"/>
  <c r="E836" i="10"/>
  <c r="E662" i="10"/>
  <c r="E530" i="10"/>
  <c r="E354" i="10"/>
  <c r="E202" i="10"/>
  <c r="E85" i="10"/>
  <c r="E1607" i="10"/>
  <c r="E1386" i="10"/>
  <c r="E1184" i="10"/>
  <c r="E988" i="10"/>
  <c r="E835" i="10"/>
  <c r="E660" i="10"/>
  <c r="E529" i="10"/>
  <c r="E352" i="10"/>
  <c r="E200" i="10"/>
  <c r="E84" i="10"/>
  <c r="E1593" i="10"/>
  <c r="E1367" i="10"/>
  <c r="E1153" i="10"/>
  <c r="E956" i="10"/>
  <c r="E831" i="10"/>
  <c r="E641" i="10"/>
  <c r="E481" i="10"/>
  <c r="E345" i="10"/>
  <c r="E188" i="10"/>
  <c r="E73" i="10"/>
  <c r="E1591" i="10"/>
  <c r="E1352" i="10"/>
  <c r="E1151" i="10"/>
  <c r="E953" i="10"/>
  <c r="E798" i="10"/>
  <c r="E638" i="10"/>
  <c r="E466" i="10"/>
  <c r="E330" i="10"/>
  <c r="E186" i="10"/>
  <c r="E51" i="10"/>
  <c r="E1590" i="10"/>
  <c r="E1351" i="10"/>
  <c r="E1148" i="10"/>
  <c r="E952" i="10"/>
  <c r="E791" i="10"/>
  <c r="E637" i="10"/>
  <c r="E458" i="10"/>
  <c r="E329" i="10"/>
  <c r="E185" i="10"/>
  <c r="E38" i="10"/>
  <c r="E958" i="10"/>
  <c r="E246" i="10"/>
  <c r="E954" i="10"/>
  <c r="E197" i="10"/>
  <c r="E949" i="10"/>
  <c r="E194" i="10"/>
  <c r="E857" i="10"/>
  <c r="E191" i="10"/>
  <c r="E855" i="10"/>
  <c r="E187" i="10"/>
  <c r="E834" i="10"/>
  <c r="E178" i="10"/>
  <c r="E833" i="10"/>
  <c r="E93" i="10"/>
  <c r="E1695" i="10"/>
  <c r="E832" i="10"/>
  <c r="E89" i="10"/>
  <c r="E1692" i="10"/>
  <c r="E817" i="10"/>
  <c r="E83" i="10"/>
  <c r="E1606" i="10"/>
  <c r="E788" i="10"/>
  <c r="E82" i="10"/>
  <c r="E1603" i="10"/>
  <c r="E709" i="10"/>
  <c r="E74" i="10"/>
  <c r="E1601" i="10"/>
  <c r="E682" i="10"/>
  <c r="E66" i="10"/>
  <c r="E1592" i="10"/>
  <c r="E646" i="10"/>
  <c r="E35" i="10"/>
  <c r="E1589" i="10"/>
  <c r="E645" i="10"/>
  <c r="E1460" i="10"/>
  <c r="E644" i="10"/>
  <c r="E1449" i="10"/>
  <c r="E639" i="10"/>
  <c r="E1385" i="10"/>
  <c r="E636" i="10"/>
  <c r="E1384" i="10"/>
  <c r="E542" i="10"/>
  <c r="E1383" i="10"/>
  <c r="E540" i="10"/>
  <c r="E1354" i="10"/>
  <c r="E509" i="10"/>
  <c r="E1350" i="10"/>
  <c r="E502" i="10"/>
  <c r="E1247" i="10"/>
  <c r="E483" i="10"/>
  <c r="E1239" i="10"/>
  <c r="E479" i="10"/>
  <c r="E1158" i="10"/>
  <c r="E450" i="10"/>
  <c r="E1156" i="10"/>
  <c r="E384" i="10"/>
  <c r="E1155" i="10"/>
  <c r="E381" i="10"/>
  <c r="E1152" i="10"/>
  <c r="E350" i="10"/>
  <c r="E1146" i="10"/>
  <c r="E349" i="10"/>
  <c r="E1042" i="10"/>
  <c r="E348" i="10"/>
  <c r="E1034" i="10"/>
  <c r="E343" i="10"/>
  <c r="E986" i="10"/>
  <c r="E328" i="10"/>
  <c r="E959" i="10"/>
  <c r="E248" i="10"/>
  <c r="J39" i="20"/>
  <c r="P40" i="20"/>
  <c r="P20" i="20"/>
  <c r="P26" i="20"/>
  <c r="P32" i="20"/>
  <c r="C8" i="17"/>
  <c r="I8" i="17"/>
  <c r="N5" i="17"/>
  <c r="U14" i="17"/>
  <c r="Q32" i="20"/>
  <c r="K26" i="20"/>
  <c r="K30" i="20"/>
  <c r="K34" i="20"/>
  <c r="K39" i="20"/>
  <c r="Q40" i="20"/>
  <c r="Q20" i="20"/>
  <c r="Q26" i="20"/>
  <c r="D8" i="17"/>
  <c r="L18" i="17"/>
  <c r="L14" i="17"/>
  <c r="V14" i="17"/>
  <c r="P28" i="19"/>
  <c r="Q34" i="19"/>
  <c r="H19" i="20"/>
  <c r="H23" i="20"/>
  <c r="H27" i="20"/>
  <c r="H31" i="20"/>
  <c r="H35" i="20"/>
  <c r="H40" i="20"/>
  <c r="R40" i="20"/>
  <c r="T40" i="20" s="1"/>
  <c r="R20" i="20"/>
  <c r="R26" i="20"/>
  <c r="R32" i="20"/>
  <c r="C9" i="17"/>
  <c r="M18" i="17"/>
  <c r="M14" i="17"/>
  <c r="O23" i="19"/>
  <c r="D9" i="17"/>
  <c r="W14" i="17"/>
  <c r="Q16" i="19"/>
  <c r="S16" i="19" s="1"/>
  <c r="E9" i="12"/>
  <c r="L19" i="12"/>
  <c r="M14" i="12"/>
  <c r="W9" i="12"/>
  <c r="C6" i="18"/>
  <c r="D14" i="18"/>
  <c r="N6" i="18"/>
  <c r="U6" i="18"/>
  <c r="J18" i="19"/>
  <c r="O35" i="19"/>
  <c r="I23" i="20"/>
  <c r="I27" i="20"/>
  <c r="I35" i="20"/>
  <c r="I40" i="20"/>
  <c r="P41" i="20"/>
  <c r="P21" i="20"/>
  <c r="P27" i="20"/>
  <c r="P33" i="20"/>
  <c r="E9" i="17"/>
  <c r="N18" i="17"/>
  <c r="N14" i="17"/>
  <c r="V19" i="18"/>
  <c r="J23" i="19"/>
  <c r="J27" i="19"/>
  <c r="J32" i="19"/>
  <c r="O17" i="19"/>
  <c r="P23" i="19"/>
  <c r="Q28" i="19"/>
  <c r="I19" i="20"/>
  <c r="I31" i="20"/>
  <c r="M20" i="20" s="1"/>
  <c r="U18" i="17"/>
  <c r="R33" i="20"/>
  <c r="C18" i="17"/>
  <c r="L19" i="17"/>
  <c r="R7" i="17"/>
  <c r="F1748" i="10"/>
  <c r="F1716" i="10"/>
  <c r="F1684" i="10"/>
  <c r="F1652" i="10"/>
  <c r="F1620" i="10"/>
  <c r="F1588" i="10"/>
  <c r="F1556" i="10"/>
  <c r="F1524" i="10"/>
  <c r="F1492" i="10"/>
  <c r="F1460" i="10"/>
  <c r="F1428" i="10"/>
  <c r="F1396" i="10"/>
  <c r="F1364" i="10"/>
  <c r="F1332" i="10"/>
  <c r="F1300" i="10"/>
  <c r="F1268" i="10"/>
  <c r="F1236" i="10"/>
  <c r="F1204" i="10"/>
  <c r="F1172" i="10"/>
  <c r="F1140" i="10"/>
  <c r="F1108" i="10"/>
  <c r="F1076" i="10"/>
  <c r="F1044" i="10"/>
  <c r="F1012" i="10"/>
  <c r="F980" i="10"/>
  <c r="F948" i="10"/>
  <c r="F916" i="10"/>
  <c r="F884" i="10"/>
  <c r="F852" i="10"/>
  <c r="F820" i="10"/>
  <c r="F788" i="10"/>
  <c r="F756" i="10"/>
  <c r="F724" i="10"/>
  <c r="F692" i="10"/>
  <c r="F1747" i="10"/>
  <c r="F1715" i="10"/>
  <c r="F1683" i="10"/>
  <c r="F1651" i="10"/>
  <c r="F1619" i="10"/>
  <c r="F1587" i="10"/>
  <c r="F1555" i="10"/>
  <c r="F1523" i="10"/>
  <c r="F1491" i="10"/>
  <c r="F1459" i="10"/>
  <c r="F1427" i="10"/>
  <c r="F1395" i="10"/>
  <c r="F1363" i="10"/>
  <c r="F1331" i="10"/>
  <c r="F1299" i="10"/>
  <c r="F1267" i="10"/>
  <c r="F1235" i="10"/>
  <c r="F1203" i="10"/>
  <c r="F1171" i="10"/>
  <c r="F1139" i="10"/>
  <c r="F1107" i="10"/>
  <c r="F1075" i="10"/>
  <c r="F1043" i="10"/>
  <c r="F1011" i="10"/>
  <c r="F979" i="10"/>
  <c r="F947" i="10"/>
  <c r="F915" i="10"/>
  <c r="F883" i="10"/>
  <c r="F851" i="10"/>
  <c r="F819" i="10"/>
  <c r="F787" i="10"/>
  <c r="F755" i="10"/>
  <c r="F723" i="10"/>
  <c r="F691" i="10"/>
  <c r="F659" i="10"/>
  <c r="F627" i="10"/>
  <c r="F595" i="10"/>
  <c r="F563" i="10"/>
  <c r="F531" i="10"/>
  <c r="F499" i="10"/>
  <c r="F467" i="10"/>
  <c r="F435" i="10"/>
  <c r="F403" i="10"/>
  <c r="F371" i="10"/>
  <c r="F339" i="10"/>
  <c r="F307" i="10"/>
  <c r="F275" i="10"/>
  <c r="F243" i="10"/>
  <c r="F211" i="10"/>
  <c r="F179" i="10"/>
  <c r="F147" i="10"/>
  <c r="F1746" i="10"/>
  <c r="F1714" i="10"/>
  <c r="F1682" i="10"/>
  <c r="F1650" i="10"/>
  <c r="F1618" i="10"/>
  <c r="F1586" i="10"/>
  <c r="F1554" i="10"/>
  <c r="F1522" i="10"/>
  <c r="F1490" i="10"/>
  <c r="F1458" i="10"/>
  <c r="F1426" i="10"/>
  <c r="F1394" i="10"/>
  <c r="F1362" i="10"/>
  <c r="F1330" i="10"/>
  <c r="F1298" i="10"/>
  <c r="F1266" i="10"/>
  <c r="F1234" i="10"/>
  <c r="F1202" i="10"/>
  <c r="F1170" i="10"/>
  <c r="F1138" i="10"/>
  <c r="F1106" i="10"/>
  <c r="F1074" i="10"/>
  <c r="F1042" i="10"/>
  <c r="F1010" i="10"/>
  <c r="F978" i="10"/>
  <c r="F946" i="10"/>
  <c r="F914" i="10"/>
  <c r="F882" i="10"/>
  <c r="F850" i="10"/>
  <c r="F818" i="10"/>
  <c r="F786" i="10"/>
  <c r="F754" i="10"/>
  <c r="F1745" i="10"/>
  <c r="F1713" i="10"/>
  <c r="F1681" i="10"/>
  <c r="F1649" i="10"/>
  <c r="F1617" i="10"/>
  <c r="F1585" i="10"/>
  <c r="F1553" i="10"/>
  <c r="F1521" i="10"/>
  <c r="F1489" i="10"/>
  <c r="F1457" i="10"/>
  <c r="F1425" i="10"/>
  <c r="F1393" i="10"/>
  <c r="F1361" i="10"/>
  <c r="F1329" i="10"/>
  <c r="F1297" i="10"/>
  <c r="F1265" i="10"/>
  <c r="F1233" i="10"/>
  <c r="F1201" i="10"/>
  <c r="F1169" i="10"/>
  <c r="F1137" i="10"/>
  <c r="F1105" i="10"/>
  <c r="F1073" i="10"/>
  <c r="F1041" i="10"/>
  <c r="F1009" i="10"/>
  <c r="F977" i="10"/>
  <c r="F945" i="10"/>
  <c r="F913" i="10"/>
  <c r="F881" i="10"/>
  <c r="F849" i="10"/>
  <c r="F817" i="10"/>
  <c r="F785" i="10"/>
  <c r="F753" i="10"/>
  <c r="F721" i="10"/>
  <c r="F689" i="10"/>
  <c r="F657" i="10"/>
  <c r="F625" i="10"/>
  <c r="F593" i="10"/>
  <c r="F561" i="10"/>
  <c r="F529" i="10"/>
  <c r="F497" i="10"/>
  <c r="F1744" i="10"/>
  <c r="F1712" i="10"/>
  <c r="F1680" i="10"/>
  <c r="F1648" i="10"/>
  <c r="F1616" i="10"/>
  <c r="F1584" i="10"/>
  <c r="F1552" i="10"/>
  <c r="F1520" i="10"/>
  <c r="F1488" i="10"/>
  <c r="F1456" i="10"/>
  <c r="F1424" i="10"/>
  <c r="F1392" i="10"/>
  <c r="F1360" i="10"/>
  <c r="F1328" i="10"/>
  <c r="F1296" i="10"/>
  <c r="F1264" i="10"/>
  <c r="F1232" i="10"/>
  <c r="F1200" i="10"/>
  <c r="F1168" i="10"/>
  <c r="F1136" i="10"/>
  <c r="F1104" i="10"/>
  <c r="F1072" i="10"/>
  <c r="F1040" i="10"/>
  <c r="F1008" i="10"/>
  <c r="F976" i="10"/>
  <c r="F944" i="10"/>
  <c r="F912" i="10"/>
  <c r="F880" i="10"/>
  <c r="F848" i="10"/>
  <c r="F816" i="10"/>
  <c r="F784" i="10"/>
  <c r="F752" i="10"/>
  <c r="F720" i="10"/>
  <c r="F688" i="10"/>
  <c r="F656" i="10"/>
  <c r="F624" i="10"/>
  <c r="F592" i="10"/>
  <c r="F560" i="10"/>
  <c r="F528" i="10"/>
  <c r="F496" i="10"/>
  <c r="F464" i="10"/>
  <c r="F432" i="10"/>
  <c r="F400" i="10"/>
  <c r="F1743" i="10"/>
  <c r="F1711" i="10"/>
  <c r="F1679" i="10"/>
  <c r="F1647" i="10"/>
  <c r="F1615" i="10"/>
  <c r="F1583" i="10"/>
  <c r="F1551" i="10"/>
  <c r="F1519" i="10"/>
  <c r="F1487" i="10"/>
  <c r="F1455" i="10"/>
  <c r="F1423" i="10"/>
  <c r="F1391" i="10"/>
  <c r="F1359" i="10"/>
  <c r="F1327" i="10"/>
  <c r="F1295" i="10"/>
  <c r="F1263" i="10"/>
  <c r="F1231" i="10"/>
  <c r="F1199" i="10"/>
  <c r="F1167" i="10"/>
  <c r="F1135" i="10"/>
  <c r="F1103" i="10"/>
  <c r="F1071" i="10"/>
  <c r="F1039" i="10"/>
  <c r="F1007" i="10"/>
  <c r="F975" i="10"/>
  <c r="F943" i="10"/>
  <c r="F911" i="10"/>
  <c r="F879" i="10"/>
  <c r="F847" i="10"/>
  <c r="F815" i="10"/>
  <c r="F783" i="10"/>
  <c r="F751" i="10"/>
  <c r="F719" i="10"/>
  <c r="F687" i="10"/>
  <c r="F655" i="10"/>
  <c r="F623" i="10"/>
  <c r="F591" i="10"/>
  <c r="F559" i="10"/>
  <c r="F527" i="10"/>
  <c r="F495" i="10"/>
  <c r="F463" i="10"/>
  <c r="F1758" i="10"/>
  <c r="F1720" i="10"/>
  <c r="F1676" i="10"/>
  <c r="F1638" i="10"/>
  <c r="F1600" i="10"/>
  <c r="F1562" i="10"/>
  <c r="F1518" i="10"/>
  <c r="F1480" i="10"/>
  <c r="F1442" i="10"/>
  <c r="F1404" i="10"/>
  <c r="F1366" i="10"/>
  <c r="F1322" i="10"/>
  <c r="F1284" i="10"/>
  <c r="F1246" i="10"/>
  <c r="F1208" i="10"/>
  <c r="F1164" i="10"/>
  <c r="F1126" i="10"/>
  <c r="F1088" i="10"/>
  <c r="F1050" i="10"/>
  <c r="F1006" i="10"/>
  <c r="F968" i="10"/>
  <c r="F930" i="10"/>
  <c r="F892" i="10"/>
  <c r="F854" i="10"/>
  <c r="F810" i="10"/>
  <c r="F772" i="10"/>
  <c r="F734" i="10"/>
  <c r="F697" i="10"/>
  <c r="F660" i="10"/>
  <c r="F620" i="10"/>
  <c r="F584" i="10"/>
  <c r="F548" i="10"/>
  <c r="F512" i="10"/>
  <c r="F476" i="10"/>
  <c r="F441" i="10"/>
  <c r="F407" i="10"/>
  <c r="F373" i="10"/>
  <c r="F340" i="10"/>
  <c r="F306" i="10"/>
  <c r="F273" i="10"/>
  <c r="F240" i="10"/>
  <c r="F207" i="10"/>
  <c r="F174" i="10"/>
  <c r="F141" i="10"/>
  <c r="F109" i="10"/>
  <c r="F77" i="10"/>
  <c r="F45" i="10"/>
  <c r="F13" i="10"/>
  <c r="F1757" i="10"/>
  <c r="F1719" i="10"/>
  <c r="F1675" i="10"/>
  <c r="F1637" i="10"/>
  <c r="F1599" i="10"/>
  <c r="F1561" i="10"/>
  <c r="F1517" i="10"/>
  <c r="F1479" i="10"/>
  <c r="F1441" i="10"/>
  <c r="F1403" i="10"/>
  <c r="F1365" i="10"/>
  <c r="F1321" i="10"/>
  <c r="F1283" i="10"/>
  <c r="F1245" i="10"/>
  <c r="F1207" i="10"/>
  <c r="F1163" i="10"/>
  <c r="F1125" i="10"/>
  <c r="F1087" i="10"/>
  <c r="F1049" i="10"/>
  <c r="F1005" i="10"/>
  <c r="F967" i="10"/>
  <c r="F929" i="10"/>
  <c r="F891" i="10"/>
  <c r="F853" i="10"/>
  <c r="F809" i="10"/>
  <c r="F771" i="10"/>
  <c r="F733" i="10"/>
  <c r="F696" i="10"/>
  <c r="F658" i="10"/>
  <c r="F619" i="10"/>
  <c r="F583" i="10"/>
  <c r="F547" i="10"/>
  <c r="F511" i="10"/>
  <c r="F475" i="10"/>
  <c r="F440" i="10"/>
  <c r="F406" i="10"/>
  <c r="F372" i="10"/>
  <c r="F338" i="10"/>
  <c r="F305" i="10"/>
  <c r="F272" i="10"/>
  <c r="F239" i="10"/>
  <c r="F206" i="10"/>
  <c r="F173" i="10"/>
  <c r="F140" i="10"/>
  <c r="F108" i="10"/>
  <c r="F76" i="10"/>
  <c r="F44" i="10"/>
  <c r="F12" i="10"/>
  <c r="F1756" i="10"/>
  <c r="F1718" i="10"/>
  <c r="F1674" i="10"/>
  <c r="F1636" i="10"/>
  <c r="F1598" i="10"/>
  <c r="F1560" i="10"/>
  <c r="F1516" i="10"/>
  <c r="F1478" i="10"/>
  <c r="F1440" i="10"/>
  <c r="F1402" i="10"/>
  <c r="F1358" i="10"/>
  <c r="F1320" i="10"/>
  <c r="F1282" i="10"/>
  <c r="F1244" i="10"/>
  <c r="F1206" i="10"/>
  <c r="F1162" i="10"/>
  <c r="F1124" i="10"/>
  <c r="F1086" i="10"/>
  <c r="F1048" i="10"/>
  <c r="F1004" i="10"/>
  <c r="F966" i="10"/>
  <c r="F928" i="10"/>
  <c r="F890" i="10"/>
  <c r="F846" i="10"/>
  <c r="F808" i="10"/>
  <c r="F770" i="10"/>
  <c r="F732" i="10"/>
  <c r="F695" i="10"/>
  <c r="F654" i="10"/>
  <c r="F618" i="10"/>
  <c r="F582" i="10"/>
  <c r="F546" i="10"/>
  <c r="F510" i="10"/>
  <c r="F474" i="10"/>
  <c r="F439" i="10"/>
  <c r="F405" i="10"/>
  <c r="F370" i="10"/>
  <c r="F337" i="10"/>
  <c r="F304" i="10"/>
  <c r="F271" i="10"/>
  <c r="F238" i="10"/>
  <c r="F205" i="10"/>
  <c r="F172" i="10"/>
  <c r="F139" i="10"/>
  <c r="F107" i="10"/>
  <c r="F75" i="10"/>
  <c r="F43" i="10"/>
  <c r="F11" i="10"/>
  <c r="F1755" i="10"/>
  <c r="F1717" i="10"/>
  <c r="F1673" i="10"/>
  <c r="F1635" i="10"/>
  <c r="F1597" i="10"/>
  <c r="F1559" i="10"/>
  <c r="F1515" i="10"/>
  <c r="F1477" i="10"/>
  <c r="F1439" i="10"/>
  <c r="F1401" i="10"/>
  <c r="F1357" i="10"/>
  <c r="F1319" i="10"/>
  <c r="F1281" i="10"/>
  <c r="F1243" i="10"/>
  <c r="F1205" i="10"/>
  <c r="F1161" i="10"/>
  <c r="F1123" i="10"/>
  <c r="F1085" i="10"/>
  <c r="F1047" i="10"/>
  <c r="F1003" i="10"/>
  <c r="F965" i="10"/>
  <c r="F927" i="10"/>
  <c r="F889" i="10"/>
  <c r="F845" i="10"/>
  <c r="F807" i="10"/>
  <c r="F769" i="10"/>
  <c r="F731" i="10"/>
  <c r="F694" i="10"/>
  <c r="F653" i="10"/>
  <c r="F617" i="10"/>
  <c r="F581" i="10"/>
  <c r="F545" i="10"/>
  <c r="F509" i="10"/>
  <c r="F473" i="10"/>
  <c r="F438" i="10"/>
  <c r="F404" i="10"/>
  <c r="F369" i="10"/>
  <c r="F336" i="10"/>
  <c r="F303" i="10"/>
  <c r="F270" i="10"/>
  <c r="F237" i="10"/>
  <c r="F204" i="10"/>
  <c r="F171" i="10"/>
  <c r="F138" i="10"/>
  <c r="F106" i="10"/>
  <c r="F74" i="10"/>
  <c r="F42" i="10"/>
  <c r="F10" i="10"/>
  <c r="F1754" i="10"/>
  <c r="F1710" i="10"/>
  <c r="F1672" i="10"/>
  <c r="F1634" i="10"/>
  <c r="F1596" i="10"/>
  <c r="F1558" i="10"/>
  <c r="F1514" i="10"/>
  <c r="F1476" i="10"/>
  <c r="F1438" i="10"/>
  <c r="F1400" i="10"/>
  <c r="F1356" i="10"/>
  <c r="F1318" i="10"/>
  <c r="F1280" i="10"/>
  <c r="F1242" i="10"/>
  <c r="F1198" i="10"/>
  <c r="F1160" i="10"/>
  <c r="F1122" i="10"/>
  <c r="F1084" i="10"/>
  <c r="F1046" i="10"/>
  <c r="F1002" i="10"/>
  <c r="F964" i="10"/>
  <c r="F926" i="10"/>
  <c r="F888" i="10"/>
  <c r="F844" i="10"/>
  <c r="F806" i="10"/>
  <c r="F768" i="10"/>
  <c r="F730" i="10"/>
  <c r="F693" i="10"/>
  <c r="F652" i="10"/>
  <c r="F616" i="10"/>
  <c r="F580" i="10"/>
  <c r="F544" i="10"/>
  <c r="F508" i="10"/>
  <c r="F472" i="10"/>
  <c r="F437" i="10"/>
  <c r="F402" i="10"/>
  <c r="F368" i="10"/>
  <c r="F335" i="10"/>
  <c r="F302" i="10"/>
  <c r="F269" i="10"/>
  <c r="F236" i="10"/>
  <c r="F203" i="10"/>
  <c r="F170" i="10"/>
  <c r="F137" i="10"/>
  <c r="F105" i="10"/>
  <c r="F73" i="10"/>
  <c r="F41" i="10"/>
  <c r="F9" i="10"/>
  <c r="F1753" i="10"/>
  <c r="F1709" i="10"/>
  <c r="F1671" i="10"/>
  <c r="F1633" i="10"/>
  <c r="F1595" i="10"/>
  <c r="F1557" i="10"/>
  <c r="F1513" i="10"/>
  <c r="F1475" i="10"/>
  <c r="F1437" i="10"/>
  <c r="F1399" i="10"/>
  <c r="F1355" i="10"/>
  <c r="F1317" i="10"/>
  <c r="F1279" i="10"/>
  <c r="F1241" i="10"/>
  <c r="F1197" i="10"/>
  <c r="F1159" i="10"/>
  <c r="F1121" i="10"/>
  <c r="F1083" i="10"/>
  <c r="F1045" i="10"/>
  <c r="F1001" i="10"/>
  <c r="F963" i="10"/>
  <c r="F925" i="10"/>
  <c r="F887" i="10"/>
  <c r="F843" i="10"/>
  <c r="F805" i="10"/>
  <c r="F767" i="10"/>
  <c r="F729" i="10"/>
  <c r="F690" i="10"/>
  <c r="F651" i="10"/>
  <c r="F615" i="10"/>
  <c r="F579" i="10"/>
  <c r="F543" i="10"/>
  <c r="F507" i="10"/>
  <c r="F471" i="10"/>
  <c r="F436" i="10"/>
  <c r="F401" i="10"/>
  <c r="F367" i="10"/>
  <c r="F334" i="10"/>
  <c r="F301" i="10"/>
  <c r="F268" i="10"/>
  <c r="F235" i="10"/>
  <c r="F202" i="10"/>
  <c r="F169" i="10"/>
  <c r="F136" i="10"/>
  <c r="F104" i="10"/>
  <c r="F72" i="10"/>
  <c r="F40" i="10"/>
  <c r="F8" i="10"/>
  <c r="F1752" i="10"/>
  <c r="F1708" i="10"/>
  <c r="F1670" i="10"/>
  <c r="F1632" i="10"/>
  <c r="F1594" i="10"/>
  <c r="F1550" i="10"/>
  <c r="F1512" i="10"/>
  <c r="F1474" i="10"/>
  <c r="F1436" i="10"/>
  <c r="F1398" i="10"/>
  <c r="F1354" i="10"/>
  <c r="F1316" i="10"/>
  <c r="F1278" i="10"/>
  <c r="F1240" i="10"/>
  <c r="F1196" i="10"/>
  <c r="F1158" i="10"/>
  <c r="F1120" i="10"/>
  <c r="F1082" i="10"/>
  <c r="F1731" i="10"/>
  <c r="F1693" i="10"/>
  <c r="F1655" i="10"/>
  <c r="F1611" i="10"/>
  <c r="F1573" i="10"/>
  <c r="F1535" i="10"/>
  <c r="F1497" i="10"/>
  <c r="F1453" i="10"/>
  <c r="F1415" i="10"/>
  <c r="F1377" i="10"/>
  <c r="F1339" i="10"/>
  <c r="F1301" i="10"/>
  <c r="F1257" i="10"/>
  <c r="F1219" i="10"/>
  <c r="F1181" i="10"/>
  <c r="F1143" i="10"/>
  <c r="F1099" i="10"/>
  <c r="F1061" i="10"/>
  <c r="F1023" i="10"/>
  <c r="F985" i="10"/>
  <c r="F941" i="10"/>
  <c r="F903" i="10"/>
  <c r="F865" i="10"/>
  <c r="F827" i="10"/>
  <c r="F789" i="10"/>
  <c r="F745" i="10"/>
  <c r="F708" i="10"/>
  <c r="F671" i="10"/>
  <c r="F635" i="10"/>
  <c r="F599" i="10"/>
  <c r="F562" i="10"/>
  <c r="F523" i="10"/>
  <c r="F487" i="10"/>
  <c r="F452" i="10"/>
  <c r="F1760" i="10"/>
  <c r="F1701" i="10"/>
  <c r="F1654" i="10"/>
  <c r="F1602" i="10"/>
  <c r="F1543" i="10"/>
  <c r="F1496" i="10"/>
  <c r="F1444" i="10"/>
  <c r="F1385" i="10"/>
  <c r="F1338" i="10"/>
  <c r="F1286" i="10"/>
  <c r="F1227" i="10"/>
  <c r="F1180" i="10"/>
  <c r="F1128" i="10"/>
  <c r="F1069" i="10"/>
  <c r="F1024" i="10"/>
  <c r="F972" i="10"/>
  <c r="F921" i="10"/>
  <c r="F870" i="10"/>
  <c r="F824" i="10"/>
  <c r="F773" i="10"/>
  <c r="F717" i="10"/>
  <c r="F673" i="10"/>
  <c r="F629" i="10"/>
  <c r="F576" i="10"/>
  <c r="F533" i="10"/>
  <c r="F485" i="10"/>
  <c r="F443" i="10"/>
  <c r="F395" i="10"/>
  <c r="F356" i="10"/>
  <c r="F317" i="10"/>
  <c r="F278" i="10"/>
  <c r="F232" i="10"/>
  <c r="F193" i="10"/>
  <c r="F154" i="10"/>
  <c r="F115" i="10"/>
  <c r="F71" i="10"/>
  <c r="F33" i="10"/>
  <c r="F1759" i="10"/>
  <c r="F1700" i="10"/>
  <c r="F1653" i="10"/>
  <c r="F1601" i="10"/>
  <c r="F1542" i="10"/>
  <c r="F1495" i="10"/>
  <c r="F1443" i="10"/>
  <c r="F1384" i="10"/>
  <c r="F1337" i="10"/>
  <c r="F1285" i="10"/>
  <c r="F1226" i="10"/>
  <c r="F1179" i="10"/>
  <c r="F1127" i="10"/>
  <c r="F1068" i="10"/>
  <c r="F1022" i="10"/>
  <c r="F971" i="10"/>
  <c r="F920" i="10"/>
  <c r="F869" i="10"/>
  <c r="F823" i="10"/>
  <c r="F766" i="10"/>
  <c r="F716" i="10"/>
  <c r="F672" i="10"/>
  <c r="F628" i="10"/>
  <c r="F575" i="10"/>
  <c r="F532" i="10"/>
  <c r="F484" i="10"/>
  <c r="F442" i="10"/>
  <c r="F394" i="10"/>
  <c r="F355" i="10"/>
  <c r="F316" i="10"/>
  <c r="F277" i="10"/>
  <c r="F231" i="10"/>
  <c r="F192" i="10"/>
  <c r="F153" i="10"/>
  <c r="F114" i="10"/>
  <c r="F70" i="10"/>
  <c r="F32" i="10"/>
  <c r="F1751" i="10"/>
  <c r="F1699" i="10"/>
  <c r="F1646" i="10"/>
  <c r="F1593" i="10"/>
  <c r="F1541" i="10"/>
  <c r="F1494" i="10"/>
  <c r="F1435" i="10"/>
  <c r="F1383" i="10"/>
  <c r="F1336" i="10"/>
  <c r="F1277" i="10"/>
  <c r="F1225" i="10"/>
  <c r="F1178" i="10"/>
  <c r="F1119" i="10"/>
  <c r="F1067" i="10"/>
  <c r="F1021" i="10"/>
  <c r="F970" i="10"/>
  <c r="F919" i="10"/>
  <c r="F868" i="10"/>
  <c r="F822" i="10"/>
  <c r="F765" i="10"/>
  <c r="F715" i="10"/>
  <c r="F670" i="10"/>
  <c r="F626" i="10"/>
  <c r="F574" i="10"/>
  <c r="F530" i="10"/>
  <c r="F483" i="10"/>
  <c r="F434" i="10"/>
  <c r="F393" i="10"/>
  <c r="F354" i="10"/>
  <c r="F315" i="10"/>
  <c r="F276" i="10"/>
  <c r="F230" i="10"/>
  <c r="F191" i="10"/>
  <c r="F152" i="10"/>
  <c r="F113" i="10"/>
  <c r="F69" i="10"/>
  <c r="F31" i="10"/>
  <c r="F1750" i="10"/>
  <c r="F1698" i="10"/>
  <c r="F1645" i="10"/>
  <c r="F1592" i="10"/>
  <c r="F1540" i="10"/>
  <c r="F1493" i="10"/>
  <c r="F1434" i="10"/>
  <c r="F1382" i="10"/>
  <c r="F1335" i="10"/>
  <c r="F1276" i="10"/>
  <c r="F1224" i="10"/>
  <c r="F1177" i="10"/>
  <c r="F1118" i="10"/>
  <c r="F1066" i="10"/>
  <c r="F1020" i="10"/>
  <c r="F969" i="10"/>
  <c r="F918" i="10"/>
  <c r="F867" i="10"/>
  <c r="F821" i="10"/>
  <c r="F764" i="10"/>
  <c r="F714" i="10"/>
  <c r="F669" i="10"/>
  <c r="F622" i="10"/>
  <c r="F573" i="10"/>
  <c r="F526" i="10"/>
  <c r="F482" i="10"/>
  <c r="F433" i="10"/>
  <c r="F392" i="10"/>
  <c r="F353" i="10"/>
  <c r="F314" i="10"/>
  <c r="F274" i="10"/>
  <c r="F229" i="10"/>
  <c r="F190" i="10"/>
  <c r="F151" i="10"/>
  <c r="F112" i="10"/>
  <c r="F68" i="10"/>
  <c r="F30" i="10"/>
  <c r="F1749" i="10"/>
  <c r="F1697" i="10"/>
  <c r="F1644" i="10"/>
  <c r="F1591" i="10"/>
  <c r="F1539" i="10"/>
  <c r="F1486" i="10"/>
  <c r="F1433" i="10"/>
  <c r="F1381" i="10"/>
  <c r="F1334" i="10"/>
  <c r="F1275" i="10"/>
  <c r="F1223" i="10"/>
  <c r="F1176" i="10"/>
  <c r="F1117" i="10"/>
  <c r="F1065" i="10"/>
  <c r="F1019" i="10"/>
  <c r="F962" i="10"/>
  <c r="F917" i="10"/>
  <c r="F866" i="10"/>
  <c r="F814" i="10"/>
  <c r="F763" i="10"/>
  <c r="F713" i="10"/>
  <c r="F668" i="10"/>
  <c r="F621" i="10"/>
  <c r="F572" i="10"/>
  <c r="F525" i="10"/>
  <c r="F481" i="10"/>
  <c r="F431" i="10"/>
  <c r="F391" i="10"/>
  <c r="F352" i="10"/>
  <c r="F313" i="10"/>
  <c r="F267" i="10"/>
  <c r="F228" i="10"/>
  <c r="F189" i="10"/>
  <c r="F150" i="10"/>
  <c r="F111" i="10"/>
  <c r="F67" i="10"/>
  <c r="F29" i="10"/>
  <c r="F1742" i="10"/>
  <c r="F1696" i="10"/>
  <c r="F1643" i="10"/>
  <c r="F1590" i="10"/>
  <c r="F1538" i="10"/>
  <c r="F1485" i="10"/>
  <c r="F1432" i="10"/>
  <c r="F1380" i="10"/>
  <c r="F1333" i="10"/>
  <c r="F1274" i="10"/>
  <c r="F1222" i="10"/>
  <c r="F1175" i="10"/>
  <c r="F1116" i="10"/>
  <c r="F1064" i="10"/>
  <c r="F1018" i="10"/>
  <c r="F961" i="10"/>
  <c r="F910" i="10"/>
  <c r="F864" i="10"/>
  <c r="F813" i="10"/>
  <c r="F762" i="10"/>
  <c r="F712" i="10"/>
  <c r="F667" i="10"/>
  <c r="F614" i="10"/>
  <c r="F571" i="10"/>
  <c r="F524" i="10"/>
  <c r="F480" i="10"/>
  <c r="F430" i="10"/>
  <c r="F390" i="10"/>
  <c r="F351" i="10"/>
  <c r="F312" i="10"/>
  <c r="F266" i="10"/>
  <c r="F227" i="10"/>
  <c r="F188" i="10"/>
  <c r="F149" i="10"/>
  <c r="F110" i="10"/>
  <c r="F66" i="10"/>
  <c r="F28" i="10"/>
  <c r="F1730" i="10"/>
  <c r="F1678" i="10"/>
  <c r="F1625" i="10"/>
  <c r="F1572" i="10"/>
  <c r="F1526" i="10"/>
  <c r="F1467" i="10"/>
  <c r="F1414" i="10"/>
  <c r="F1368" i="10"/>
  <c r="F1309" i="10"/>
  <c r="F1256" i="10"/>
  <c r="F1210" i="10"/>
  <c r="F1151" i="10"/>
  <c r="F1098" i="10"/>
  <c r="F1052" i="10"/>
  <c r="F995" i="10"/>
  <c r="F950" i="10"/>
  <c r="F1726" i="10"/>
  <c r="F1667" i="10"/>
  <c r="F1621" i="10"/>
  <c r="F1568" i="10"/>
  <c r="F1509" i="10"/>
  <c r="F1463" i="10"/>
  <c r="F1725" i="10"/>
  <c r="F1666" i="10"/>
  <c r="F1614" i="10"/>
  <c r="F1567" i="10"/>
  <c r="F1508" i="10"/>
  <c r="F1462" i="10"/>
  <c r="F1409" i="10"/>
  <c r="F1350" i="10"/>
  <c r="F1304" i="10"/>
  <c r="F1251" i="10"/>
  <c r="F1192" i="10"/>
  <c r="F1146" i="10"/>
  <c r="F1093" i="10"/>
  <c r="F1035" i="10"/>
  <c r="F990" i="10"/>
  <c r="F938" i="10"/>
  <c r="F893" i="10"/>
  <c r="F836" i="10"/>
  <c r="F791" i="10"/>
  <c r="F739" i="10"/>
  <c r="F684" i="10"/>
  <c r="F641" i="10"/>
  <c r="F597" i="10"/>
  <c r="F550" i="10"/>
  <c r="F501" i="10"/>
  <c r="F455" i="10"/>
  <c r="F414" i="10"/>
  <c r="F374" i="10"/>
  <c r="F328" i="10"/>
  <c r="F289" i="10"/>
  <c r="F250" i="10"/>
  <c r="F210" i="10"/>
  <c r="F165" i="10"/>
  <c r="F126" i="10"/>
  <c r="F88" i="10"/>
  <c r="F50" i="10"/>
  <c r="F6" i="10"/>
  <c r="F1706" i="10"/>
  <c r="F1631" i="10"/>
  <c r="F1566" i="10"/>
  <c r="F1498" i="10"/>
  <c r="F1417" i="10"/>
  <c r="F1347" i="10"/>
  <c r="F1273" i="10"/>
  <c r="F1212" i="10"/>
  <c r="F1142" i="10"/>
  <c r="F1063" i="10"/>
  <c r="F997" i="10"/>
  <c r="F935" i="10"/>
  <c r="F871" i="10"/>
  <c r="F800" i="10"/>
  <c r="F741" i="10"/>
  <c r="F678" i="10"/>
  <c r="F611" i="10"/>
  <c r="F556" i="10"/>
  <c r="F498" i="10"/>
  <c r="F445" i="10"/>
  <c r="F384" i="10"/>
  <c r="F331" i="10"/>
  <c r="F284" i="10"/>
  <c r="F225" i="10"/>
  <c r="F178" i="10"/>
  <c r="F125" i="10"/>
  <c r="F80" i="10"/>
  <c r="F23" i="10"/>
  <c r="F1705" i="10"/>
  <c r="F1630" i="10"/>
  <c r="F1565" i="10"/>
  <c r="F1484" i="10"/>
  <c r="F1416" i="10"/>
  <c r="F1346" i="10"/>
  <c r="F1272" i="10"/>
  <c r="F1211" i="10"/>
  <c r="F1141" i="10"/>
  <c r="F1062" i="10"/>
  <c r="F996" i="10"/>
  <c r="F934" i="10"/>
  <c r="F863" i="10"/>
  <c r="F799" i="10"/>
  <c r="F740" i="10"/>
  <c r="F677" i="10"/>
  <c r="F610" i="10"/>
  <c r="F555" i="10"/>
  <c r="F494" i="10"/>
  <c r="F444" i="10"/>
  <c r="F383" i="10"/>
  <c r="F330" i="10"/>
  <c r="F283" i="10"/>
  <c r="F224" i="10"/>
  <c r="F177" i="10"/>
  <c r="F124" i="10"/>
  <c r="F79" i="10"/>
  <c r="F22" i="10"/>
  <c r="F1704" i="10"/>
  <c r="F1629" i="10"/>
  <c r="F1564" i="10"/>
  <c r="F1483" i="10"/>
  <c r="F1413" i="10"/>
  <c r="F1345" i="10"/>
  <c r="F1271" i="10"/>
  <c r="F1209" i="10"/>
  <c r="F1134" i="10"/>
  <c r="F1060" i="10"/>
  <c r="F994" i="10"/>
  <c r="F933" i="10"/>
  <c r="F862" i="10"/>
  <c r="F798" i="10"/>
  <c r="F738" i="10"/>
  <c r="F676" i="10"/>
  <c r="F609" i="10"/>
  <c r="F554" i="10"/>
  <c r="F493" i="10"/>
  <c r="F429" i="10"/>
  <c r="F382" i="10"/>
  <c r="F329" i="10"/>
  <c r="F282" i="10"/>
  <c r="F223" i="10"/>
  <c r="F176" i="10"/>
  <c r="F123" i="10"/>
  <c r="F78" i="10"/>
  <c r="F21" i="10"/>
  <c r="F1703" i="10"/>
  <c r="F1628" i="10"/>
  <c r="F1563" i="10"/>
  <c r="F1482" i="10"/>
  <c r="F1412" i="10"/>
  <c r="F1344" i="10"/>
  <c r="F1270" i="10"/>
  <c r="F1195" i="10"/>
  <c r="F1133" i="10"/>
  <c r="F1059" i="10"/>
  <c r="F993" i="10"/>
  <c r="F932" i="10"/>
  <c r="F861" i="10"/>
  <c r="F797" i="10"/>
  <c r="F737" i="10"/>
  <c r="F675" i="10"/>
  <c r="F608" i="10"/>
  <c r="F553" i="10"/>
  <c r="F492" i="10"/>
  <c r="F428" i="10"/>
  <c r="F381" i="10"/>
  <c r="F327" i="10"/>
  <c r="F281" i="10"/>
  <c r="F222" i="10"/>
  <c r="F175" i="10"/>
  <c r="F122" i="10"/>
  <c r="F65" i="10"/>
  <c r="F20" i="10"/>
  <c r="F1702" i="10"/>
  <c r="F1627" i="10"/>
  <c r="F1549" i="10"/>
  <c r="F1481" i="10"/>
  <c r="F1411" i="10"/>
  <c r="F1343" i="10"/>
  <c r="F1269" i="10"/>
  <c r="F1194" i="10"/>
  <c r="F1132" i="10"/>
  <c r="F1058" i="10"/>
  <c r="F992" i="10"/>
  <c r="F931" i="10"/>
  <c r="F860" i="10"/>
  <c r="F796" i="10"/>
  <c r="F736" i="10"/>
  <c r="F674" i="10"/>
  <c r="F607" i="10"/>
  <c r="F552" i="10"/>
  <c r="F491" i="10"/>
  <c r="F427" i="10"/>
  <c r="F380" i="10"/>
  <c r="F326" i="10"/>
  <c r="F280" i="10"/>
  <c r="F221" i="10"/>
  <c r="F168" i="10"/>
  <c r="F121" i="10"/>
  <c r="F64" i="10"/>
  <c r="F19" i="10"/>
  <c r="F1695" i="10"/>
  <c r="F1626" i="10"/>
  <c r="F1548" i="10"/>
  <c r="F1473" i="10"/>
  <c r="F1410" i="10"/>
  <c r="F1342" i="10"/>
  <c r="F1262" i="10"/>
  <c r="F1193" i="10"/>
  <c r="F1131" i="10"/>
  <c r="F1057" i="10"/>
  <c r="F991" i="10"/>
  <c r="F924" i="10"/>
  <c r="F859" i="10"/>
  <c r="F795" i="10"/>
  <c r="F735" i="10"/>
  <c r="F666" i="10"/>
  <c r="F606" i="10"/>
  <c r="F551" i="10"/>
  <c r="F490" i="10"/>
  <c r="F426" i="10"/>
  <c r="F379" i="10"/>
  <c r="F325" i="10"/>
  <c r="F279" i="10"/>
  <c r="F220" i="10"/>
  <c r="F167" i="10"/>
  <c r="F120" i="10"/>
  <c r="F63" i="10"/>
  <c r="F18" i="10"/>
  <c r="F1694" i="10"/>
  <c r="F1624" i="10"/>
  <c r="F1547" i="10"/>
  <c r="F1472" i="10"/>
  <c r="F1408" i="10"/>
  <c r="F1341" i="10"/>
  <c r="F1261" i="10"/>
  <c r="F1191" i="10"/>
  <c r="F1130" i="10"/>
  <c r="F1056" i="10"/>
  <c r="F989" i="10"/>
  <c r="F923" i="10"/>
  <c r="F858" i="10"/>
  <c r="F794" i="10"/>
  <c r="F728" i="10"/>
  <c r="F665" i="10"/>
  <c r="F605" i="10"/>
  <c r="F549" i="10"/>
  <c r="F489" i="10"/>
  <c r="F425" i="10"/>
  <c r="F378" i="10"/>
  <c r="F324" i="10"/>
  <c r="F265" i="10"/>
  <c r="F219" i="10"/>
  <c r="F166" i="10"/>
  <c r="F119" i="10"/>
  <c r="F62" i="10"/>
  <c r="F17" i="10"/>
  <c r="F1692" i="10"/>
  <c r="F1623" i="10"/>
  <c r="F1546" i="10"/>
  <c r="F1471" i="10"/>
  <c r="F1407" i="10"/>
  <c r="F1340" i="10"/>
  <c r="F1260" i="10"/>
  <c r="F1190" i="10"/>
  <c r="F1129" i="10"/>
  <c r="F1055" i="10"/>
  <c r="F988" i="10"/>
  <c r="F922" i="10"/>
  <c r="F857" i="10"/>
  <c r="F793" i="10"/>
  <c r="F727" i="10"/>
  <c r="F664" i="10"/>
  <c r="F604" i="10"/>
  <c r="F542" i="10"/>
  <c r="F488" i="10"/>
  <c r="F424" i="10"/>
  <c r="F377" i="10"/>
  <c r="F323" i="10"/>
  <c r="F264" i="10"/>
  <c r="F218" i="10"/>
  <c r="F164" i="10"/>
  <c r="F118" i="10"/>
  <c r="F61" i="10"/>
  <c r="F16" i="10"/>
  <c r="F1691" i="10"/>
  <c r="F1622" i="10"/>
  <c r="F1545" i="10"/>
  <c r="F1470" i="10"/>
  <c r="F1406" i="10"/>
  <c r="F1326" i="10"/>
  <c r="F1259" i="10"/>
  <c r="F1189" i="10"/>
  <c r="F1115" i="10"/>
  <c r="F1054" i="10"/>
  <c r="F987" i="10"/>
  <c r="F909" i="10"/>
  <c r="F856" i="10"/>
  <c r="F792" i="10"/>
  <c r="F726" i="10"/>
  <c r="F663" i="10"/>
  <c r="F603" i="10"/>
  <c r="F541" i="10"/>
  <c r="F486" i="10"/>
  <c r="F423" i="10"/>
  <c r="F376" i="10"/>
  <c r="F322" i="10"/>
  <c r="F263" i="10"/>
  <c r="F217" i="10"/>
  <c r="F163" i="10"/>
  <c r="F117" i="10"/>
  <c r="F60" i="10"/>
  <c r="F15" i="10"/>
  <c r="F1690" i="10"/>
  <c r="F1613" i="10"/>
  <c r="F1544" i="10"/>
  <c r="F1469" i="10"/>
  <c r="F1405" i="10"/>
  <c r="F1325" i="10"/>
  <c r="F1258" i="10"/>
  <c r="F1188" i="10"/>
  <c r="F1114" i="10"/>
  <c r="F1053" i="10"/>
  <c r="F986" i="10"/>
  <c r="F908" i="10"/>
  <c r="F855" i="10"/>
  <c r="F790" i="10"/>
  <c r="F725" i="10"/>
  <c r="F662" i="10"/>
  <c r="F602" i="10"/>
  <c r="F540" i="10"/>
  <c r="F479" i="10"/>
  <c r="F422" i="10"/>
  <c r="F375" i="10"/>
  <c r="F321" i="10"/>
  <c r="F262" i="10"/>
  <c r="F216" i="10"/>
  <c r="F162" i="10"/>
  <c r="F116" i="10"/>
  <c r="F59" i="10"/>
  <c r="F14" i="10"/>
  <c r="F1689" i="10"/>
  <c r="F1612" i="10"/>
  <c r="F1537" i="10"/>
  <c r="F1468" i="10"/>
  <c r="F1397" i="10"/>
  <c r="F1324" i="10"/>
  <c r="F1255" i="10"/>
  <c r="F1187" i="10"/>
  <c r="F1113" i="10"/>
  <c r="F1051" i="10"/>
  <c r="F984" i="10"/>
  <c r="F907" i="10"/>
  <c r="F842" i="10"/>
  <c r="F782" i="10"/>
  <c r="F722" i="10"/>
  <c r="F661" i="10"/>
  <c r="F601" i="10"/>
  <c r="F539" i="10"/>
  <c r="F478" i="10"/>
  <c r="F421" i="10"/>
  <c r="F366" i="10"/>
  <c r="F320" i="10"/>
  <c r="F261" i="10"/>
  <c r="F215" i="10"/>
  <c r="F161" i="10"/>
  <c r="F103" i="10"/>
  <c r="F58" i="10"/>
  <c r="F7" i="10"/>
  <c r="F1763" i="10"/>
  <c r="F1688" i="10"/>
  <c r="F1610" i="10"/>
  <c r="F1536" i="10"/>
  <c r="F1466" i="10"/>
  <c r="F1390" i="10"/>
  <c r="F1323" i="10"/>
  <c r="F1254" i="10"/>
  <c r="F1186" i="10"/>
  <c r="F1112" i="10"/>
  <c r="F1038" i="10"/>
  <c r="F983" i="10"/>
  <c r="F906" i="10"/>
  <c r="F841" i="10"/>
  <c r="F781" i="10"/>
  <c r="F718" i="10"/>
  <c r="F650" i="10"/>
  <c r="F600" i="10"/>
  <c r="F538" i="10"/>
  <c r="F477" i="10"/>
  <c r="F420" i="10"/>
  <c r="F365" i="10"/>
  <c r="F319" i="10"/>
  <c r="F260" i="10"/>
  <c r="F214" i="10"/>
  <c r="F160" i="10"/>
  <c r="F102" i="10"/>
  <c r="F57" i="10"/>
  <c r="F5" i="10"/>
  <c r="F1762" i="10"/>
  <c r="F1687" i="10"/>
  <c r="F1609" i="10"/>
  <c r="F1534" i="10"/>
  <c r="F1465" i="10"/>
  <c r="F1389" i="10"/>
  <c r="F1315" i="10"/>
  <c r="F1253" i="10"/>
  <c r="F1185" i="10"/>
  <c r="F1111" i="10"/>
  <c r="F1037" i="10"/>
  <c r="F982" i="10"/>
  <c r="F905" i="10"/>
  <c r="F840" i="10"/>
  <c r="F780" i="10"/>
  <c r="F711" i="10"/>
  <c r="F649" i="10"/>
  <c r="F598" i="10"/>
  <c r="F537" i="10"/>
  <c r="F470" i="10"/>
  <c r="F419" i="10"/>
  <c r="F364" i="10"/>
  <c r="F318" i="10"/>
  <c r="F259" i="10"/>
  <c r="F213" i="10"/>
  <c r="F159" i="10"/>
  <c r="F101" i="10"/>
  <c r="F56" i="10"/>
  <c r="F4" i="10"/>
  <c r="F1761" i="10"/>
  <c r="F1686" i="10"/>
  <c r="F1608" i="10"/>
  <c r="F1533" i="10"/>
  <c r="F1464" i="10"/>
  <c r="F1388" i="10"/>
  <c r="F1314" i="10"/>
  <c r="F1252" i="10"/>
  <c r="F1184" i="10"/>
  <c r="F1110" i="10"/>
  <c r="F1036" i="10"/>
  <c r="F981" i="10"/>
  <c r="F904" i="10"/>
  <c r="F839" i="10"/>
  <c r="F779" i="10"/>
  <c r="F710" i="10"/>
  <c r="F648" i="10"/>
  <c r="F596" i="10"/>
  <c r="F536" i="10"/>
  <c r="F469" i="10"/>
  <c r="F418" i="10"/>
  <c r="F363" i="10"/>
  <c r="F311" i="10"/>
  <c r="F258" i="10"/>
  <c r="F212" i="10"/>
  <c r="F158" i="10"/>
  <c r="F100" i="10"/>
  <c r="F55" i="10"/>
  <c r="F3" i="10"/>
  <c r="F1739" i="10"/>
  <c r="F1669" i="10"/>
  <c r="F1605" i="10"/>
  <c r="F1530" i="10"/>
  <c r="F1452" i="10"/>
  <c r="F1379" i="10"/>
  <c r="F1311" i="10"/>
  <c r="F1248" i="10"/>
  <c r="F1174" i="10"/>
  <c r="F1101" i="10"/>
  <c r="F1032" i="10"/>
  <c r="F960" i="10"/>
  <c r="F900" i="10"/>
  <c r="F835" i="10"/>
  <c r="F776" i="10"/>
  <c r="F706" i="10"/>
  <c r="F645" i="10"/>
  <c r="F589" i="10"/>
  <c r="F522" i="10"/>
  <c r="F465" i="10"/>
  <c r="F415" i="10"/>
  <c r="F360" i="10"/>
  <c r="F308" i="10"/>
  <c r="F255" i="10"/>
  <c r="F201" i="10"/>
  <c r="F155" i="10"/>
  <c r="F97" i="10"/>
  <c r="F52" i="10"/>
  <c r="F1735" i="10"/>
  <c r="F1663" i="10"/>
  <c r="F1582" i="10"/>
  <c r="F1525" i="10"/>
  <c r="F1448" i="10"/>
  <c r="F1374" i="10"/>
  <c r="F1306" i="10"/>
  <c r="F1237" i="10"/>
  <c r="F1157" i="10"/>
  <c r="F1095" i="10"/>
  <c r="F1028" i="10"/>
  <c r="F956" i="10"/>
  <c r="F896" i="10"/>
  <c r="F831" i="10"/>
  <c r="F760" i="10"/>
  <c r="F702" i="10"/>
  <c r="F640" i="10"/>
  <c r="F585" i="10"/>
  <c r="F518" i="10"/>
  <c r="F459" i="10"/>
  <c r="F410" i="10"/>
  <c r="F350" i="10"/>
  <c r="F297" i="10"/>
  <c r="F251" i="10"/>
  <c r="F197" i="10"/>
  <c r="F144" i="10"/>
  <c r="F93" i="10"/>
  <c r="F47" i="10"/>
  <c r="F1734" i="10"/>
  <c r="F1662" i="10"/>
  <c r="F1581" i="10"/>
  <c r="F1511" i="10"/>
  <c r="F1447" i="10"/>
  <c r="F1373" i="10"/>
  <c r="F1305" i="10"/>
  <c r="F1230" i="10"/>
  <c r="F1156" i="10"/>
  <c r="F1094" i="10"/>
  <c r="F1027" i="10"/>
  <c r="F955" i="10"/>
  <c r="F895" i="10"/>
  <c r="F830" i="10"/>
  <c r="F759" i="10"/>
  <c r="F701" i="10"/>
  <c r="F639" i="10"/>
  <c r="F578" i="10"/>
  <c r="F517" i="10"/>
  <c r="F458" i="10"/>
  <c r="F409" i="10"/>
  <c r="F349" i="10"/>
  <c r="F296" i="10"/>
  <c r="F249" i="10"/>
  <c r="F196" i="10"/>
  <c r="F143" i="10"/>
  <c r="F92" i="10"/>
  <c r="F46" i="10"/>
  <c r="F1732" i="10"/>
  <c r="F1660" i="10"/>
  <c r="F1579" i="10"/>
  <c r="F1507" i="10"/>
  <c r="F1445" i="10"/>
  <c r="F1371" i="10"/>
  <c r="F1302" i="10"/>
  <c r="F1228" i="10"/>
  <c r="F1154" i="10"/>
  <c r="F1091" i="10"/>
  <c r="F1025" i="10"/>
  <c r="F953" i="10"/>
  <c r="F886" i="10"/>
  <c r="F828" i="10"/>
  <c r="F757" i="10"/>
  <c r="F699" i="10"/>
  <c r="F637" i="10"/>
  <c r="F570" i="10"/>
  <c r="F515" i="10"/>
  <c r="F456" i="10"/>
  <c r="F399" i="10"/>
  <c r="F347" i="10"/>
  <c r="F294" i="10"/>
  <c r="F247" i="10"/>
  <c r="F194" i="10"/>
  <c r="F135" i="10"/>
  <c r="F90" i="10"/>
  <c r="F38" i="10"/>
  <c r="F1738" i="10"/>
  <c r="F1578" i="10"/>
  <c r="F1421" i="10"/>
  <c r="F1250" i="10"/>
  <c r="F1096" i="10"/>
  <c r="F949" i="10"/>
  <c r="F802" i="10"/>
  <c r="F644" i="10"/>
  <c r="F514" i="10"/>
  <c r="F388" i="10"/>
  <c r="F257" i="10"/>
  <c r="F145" i="10"/>
  <c r="F35" i="10"/>
  <c r="F1737" i="10"/>
  <c r="F1577" i="10"/>
  <c r="F1420" i="10"/>
  <c r="F1249" i="10"/>
  <c r="F1092" i="10"/>
  <c r="F942" i="10"/>
  <c r="F801" i="10"/>
  <c r="F643" i="10"/>
  <c r="F513" i="10"/>
  <c r="F387" i="10"/>
  <c r="F256" i="10"/>
  <c r="F142" i="10"/>
  <c r="F34" i="10"/>
  <c r="F1736" i="10"/>
  <c r="F1576" i="10"/>
  <c r="F1419" i="10"/>
  <c r="F1247" i="10"/>
  <c r="F1090" i="10"/>
  <c r="F940" i="10"/>
  <c r="F778" i="10"/>
  <c r="F642" i="10"/>
  <c r="F506" i="10"/>
  <c r="F386" i="10"/>
  <c r="F254" i="10"/>
  <c r="F134" i="10"/>
  <c r="F27" i="10"/>
  <c r="F1733" i="10"/>
  <c r="F1575" i="10"/>
  <c r="F1418" i="10"/>
  <c r="F1239" i="10"/>
  <c r="F1089" i="10"/>
  <c r="F939" i="10"/>
  <c r="F777" i="10"/>
  <c r="F638" i="10"/>
  <c r="F505" i="10"/>
  <c r="F385" i="10"/>
  <c r="F253" i="10"/>
  <c r="F133" i="10"/>
  <c r="F26" i="10"/>
  <c r="F1729" i="10"/>
  <c r="F1574" i="10"/>
  <c r="F1387" i="10"/>
  <c r="F1238" i="10"/>
  <c r="F1081" i="10"/>
  <c r="F937" i="10"/>
  <c r="F775" i="10"/>
  <c r="F636" i="10"/>
  <c r="F504" i="10"/>
  <c r="F362" i="10"/>
  <c r="F252" i="10"/>
  <c r="F132" i="10"/>
  <c r="F25" i="10"/>
  <c r="F1728" i="10"/>
  <c r="F1571" i="10"/>
  <c r="F1386" i="10"/>
  <c r="F1229" i="10"/>
  <c r="F1080" i="10"/>
  <c r="F936" i="10"/>
  <c r="F774" i="10"/>
  <c r="F634" i="10"/>
  <c r="F503" i="10"/>
  <c r="F361" i="10"/>
  <c r="F248" i="10"/>
  <c r="F131" i="10"/>
  <c r="F24" i="10"/>
  <c r="F1727" i="10"/>
  <c r="F1570" i="10"/>
  <c r="F1378" i="10"/>
  <c r="F1221" i="10"/>
  <c r="F1079" i="10"/>
  <c r="F902" i="10"/>
  <c r="F761" i="10"/>
  <c r="F633" i="10"/>
  <c r="F502" i="10"/>
  <c r="F359" i="10"/>
  <c r="F246" i="10"/>
  <c r="F130" i="10"/>
  <c r="F2" i="10"/>
  <c r="F1724" i="10"/>
  <c r="F1569" i="10"/>
  <c r="F1376" i="10"/>
  <c r="F1220" i="10"/>
  <c r="F1078" i="10"/>
  <c r="F901" i="10"/>
  <c r="F758" i="10"/>
  <c r="F632" i="10"/>
  <c r="F500" i="10"/>
  <c r="F358" i="10"/>
  <c r="F245" i="10"/>
  <c r="F129" i="10"/>
  <c r="F1723" i="10"/>
  <c r="F1532" i="10"/>
  <c r="F1375" i="10"/>
  <c r="F1218" i="10"/>
  <c r="F1077" i="10"/>
  <c r="F899" i="10"/>
  <c r="F750" i="10"/>
  <c r="F631" i="10"/>
  <c r="F468" i="10"/>
  <c r="F357" i="10"/>
  <c r="F244" i="10"/>
  <c r="F128" i="10"/>
  <c r="F1722" i="10"/>
  <c r="F1531" i="10"/>
  <c r="F1372" i="10"/>
  <c r="F1217" i="10"/>
  <c r="F1070" i="10"/>
  <c r="F898" i="10"/>
  <c r="F749" i="10"/>
  <c r="F630" i="10"/>
  <c r="F466" i="10"/>
  <c r="F348" i="10"/>
  <c r="F242" i="10"/>
  <c r="F127" i="10"/>
  <c r="F1721" i="10"/>
  <c r="F1529" i="10"/>
  <c r="F1370" i="10"/>
  <c r="F1216" i="10"/>
  <c r="F1034" i="10"/>
  <c r="F897" i="10"/>
  <c r="F748" i="10"/>
  <c r="F613" i="10"/>
  <c r="F462" i="10"/>
  <c r="F346" i="10"/>
  <c r="F241" i="10"/>
  <c r="F99" i="10"/>
  <c r="F1707" i="10"/>
  <c r="F1528" i="10"/>
  <c r="F1369" i="10"/>
  <c r="F1215" i="10"/>
  <c r="F1033" i="10"/>
  <c r="F894" i="10"/>
  <c r="F747" i="10"/>
  <c r="F612" i="10"/>
  <c r="F461" i="10"/>
  <c r="F345" i="10"/>
  <c r="F234" i="10"/>
  <c r="F1685" i="10"/>
  <c r="F1527" i="10"/>
  <c r="F1367" i="10"/>
  <c r="F1214" i="10"/>
  <c r="F1031" i="10"/>
  <c r="F885" i="10"/>
  <c r="F746" i="10"/>
  <c r="F594" i="10"/>
  <c r="F460" i="10"/>
  <c r="F344" i="10"/>
  <c r="F233" i="10"/>
  <c r="F96" i="10"/>
  <c r="F1668" i="10"/>
  <c r="F1506" i="10"/>
  <c r="F1352" i="10"/>
  <c r="F1183" i="10"/>
  <c r="F1029" i="10"/>
  <c r="F877" i="10"/>
  <c r="F743" i="10"/>
  <c r="F588" i="10"/>
  <c r="F454" i="10"/>
  <c r="F342" i="10"/>
  <c r="F209" i="10"/>
  <c r="F94" i="10"/>
  <c r="F1665" i="10"/>
  <c r="F1505" i="10"/>
  <c r="F1351" i="10"/>
  <c r="F1182" i="10"/>
  <c r="F1026" i="10"/>
  <c r="F876" i="10"/>
  <c r="F742" i="10"/>
  <c r="F587" i="10"/>
  <c r="F453" i="10"/>
  <c r="F341" i="10"/>
  <c r="F208" i="10"/>
  <c r="F91" i="10"/>
  <c r="F1661" i="10"/>
  <c r="F1503" i="10"/>
  <c r="F1348" i="10"/>
  <c r="F1166" i="10"/>
  <c r="F1016" i="10"/>
  <c r="F874" i="10"/>
  <c r="F707" i="10"/>
  <c r="F577" i="10"/>
  <c r="F450" i="10"/>
  <c r="F332" i="10"/>
  <c r="F199" i="10"/>
  <c r="F87" i="10"/>
  <c r="F1641" i="10"/>
  <c r="F1454" i="10"/>
  <c r="F1303" i="10"/>
  <c r="F1149" i="10"/>
  <c r="F998" i="10"/>
  <c r="F833" i="10"/>
  <c r="F686" i="10"/>
  <c r="F564" i="10"/>
  <c r="F416" i="10"/>
  <c r="F295" i="10"/>
  <c r="F184" i="10"/>
  <c r="F81" i="10"/>
  <c r="F1501" i="10"/>
  <c r="F1152" i="10"/>
  <c r="F832" i="10"/>
  <c r="F535" i="10"/>
  <c r="F288" i="10"/>
  <c r="F39" i="10"/>
  <c r="F1500" i="10"/>
  <c r="F1150" i="10"/>
  <c r="F829" i="10"/>
  <c r="F534" i="10"/>
  <c r="F287" i="10"/>
  <c r="F37" i="10"/>
  <c r="F1499" i="10"/>
  <c r="F1148" i="10"/>
  <c r="F826" i="10"/>
  <c r="F521" i="10"/>
  <c r="F286" i="10"/>
  <c r="F36" i="10"/>
  <c r="F1461" i="10"/>
  <c r="F1147" i="10"/>
  <c r="F825" i="10"/>
  <c r="F520" i="10"/>
  <c r="F285" i="10"/>
  <c r="F1451" i="10"/>
  <c r="F1145" i="10"/>
  <c r="F812" i="10"/>
  <c r="F519" i="10"/>
  <c r="F226" i="10"/>
  <c r="F1450" i="10"/>
  <c r="F1144" i="10"/>
  <c r="F811" i="10"/>
  <c r="F516" i="10"/>
  <c r="F200" i="10"/>
  <c r="F1449" i="10"/>
  <c r="F1109" i="10"/>
  <c r="F804" i="10"/>
  <c r="F457" i="10"/>
  <c r="F198" i="10"/>
  <c r="F1446" i="10"/>
  <c r="F1102" i="10"/>
  <c r="F803" i="10"/>
  <c r="F451" i="10"/>
  <c r="F195" i="10"/>
  <c r="F1431" i="10"/>
  <c r="F1100" i="10"/>
  <c r="F744" i="10"/>
  <c r="F449" i="10"/>
  <c r="F187" i="10"/>
  <c r="F1430" i="10"/>
  <c r="F1097" i="10"/>
  <c r="F709" i="10"/>
  <c r="F448" i="10"/>
  <c r="F186" i="10"/>
  <c r="F1429" i="10"/>
  <c r="F1030" i="10"/>
  <c r="F705" i="10"/>
  <c r="F447" i="10"/>
  <c r="F185" i="10"/>
  <c r="F1422" i="10"/>
  <c r="F1017" i="10"/>
  <c r="F704" i="10"/>
  <c r="F446" i="10"/>
  <c r="F183" i="10"/>
  <c r="F1741" i="10"/>
  <c r="F1353" i="10"/>
  <c r="F1015" i="10"/>
  <c r="F703" i="10"/>
  <c r="F417" i="10"/>
  <c r="F182" i="10"/>
  <c r="F1740" i="10"/>
  <c r="F1349" i="10"/>
  <c r="F1014" i="10"/>
  <c r="F700" i="10"/>
  <c r="F413" i="10"/>
  <c r="F181" i="10"/>
  <c r="F1677" i="10"/>
  <c r="F1313" i="10"/>
  <c r="F1013" i="10"/>
  <c r="F698" i="10"/>
  <c r="F412" i="10"/>
  <c r="F180" i="10"/>
  <c r="F1664" i="10"/>
  <c r="F1312" i="10"/>
  <c r="F1000" i="10"/>
  <c r="F685" i="10"/>
  <c r="F411" i="10"/>
  <c r="F157" i="10"/>
  <c r="F1659" i="10"/>
  <c r="F1310" i="10"/>
  <c r="F1658" i="10"/>
  <c r="F1308" i="10"/>
  <c r="F974" i="10"/>
  <c r="F682" i="10"/>
  <c r="F398" i="10"/>
  <c r="F148" i="10"/>
  <c r="F1656" i="10"/>
  <c r="F1294" i="10"/>
  <c r="F959" i="10"/>
  <c r="F680" i="10"/>
  <c r="F396" i="10"/>
  <c r="F98" i="10"/>
  <c r="F1642" i="10"/>
  <c r="F1293" i="10"/>
  <c r="F958" i="10"/>
  <c r="F679" i="10"/>
  <c r="F389" i="10"/>
  <c r="F95" i="10"/>
  <c r="F1640" i="10"/>
  <c r="F1292" i="10"/>
  <c r="F957" i="10"/>
  <c r="F647" i="10"/>
  <c r="F343" i="10"/>
  <c r="F89" i="10"/>
  <c r="F1639" i="10"/>
  <c r="F1291" i="10"/>
  <c r="F954" i="10"/>
  <c r="F646" i="10"/>
  <c r="F333" i="10"/>
  <c r="F86" i="10"/>
  <c r="F1607" i="10"/>
  <c r="F1290" i="10"/>
  <c r="F952" i="10"/>
  <c r="F590" i="10"/>
  <c r="F310" i="10"/>
  <c r="F85" i="10"/>
  <c r="F1589" i="10"/>
  <c r="F1213" i="10"/>
  <c r="F873" i="10"/>
  <c r="F567" i="10"/>
  <c r="F298" i="10"/>
  <c r="F54" i="10"/>
  <c r="F1510" i="10"/>
  <c r="F1165" i="10"/>
  <c r="F838" i="10"/>
  <c r="F565" i="10"/>
  <c r="F292" i="10"/>
  <c r="F51" i="10"/>
  <c r="F1504" i="10"/>
  <c r="F1155" i="10"/>
  <c r="F837" i="10"/>
  <c r="F558" i="10"/>
  <c r="F291" i="10"/>
  <c r="F49" i="10"/>
  <c r="F1502" i="10"/>
  <c r="F1153" i="10"/>
  <c r="F834" i="10"/>
  <c r="F557" i="10"/>
  <c r="F290" i="10"/>
  <c r="F156" i="10"/>
  <c r="F146" i="10"/>
  <c r="F84" i="10"/>
  <c r="F83" i="10"/>
  <c r="F1657" i="10"/>
  <c r="F82" i="10"/>
  <c r="F1606" i="10"/>
  <c r="F53" i="10"/>
  <c r="F1604" i="10"/>
  <c r="F48" i="10"/>
  <c r="F1603" i="10"/>
  <c r="F1580" i="10"/>
  <c r="F1307" i="10"/>
  <c r="F1289" i="10"/>
  <c r="F1288" i="10"/>
  <c r="F1287" i="10"/>
  <c r="F1173" i="10"/>
  <c r="F999" i="10"/>
  <c r="F973" i="10"/>
  <c r="F951" i="10"/>
  <c r="F878" i="10"/>
  <c r="F875" i="10"/>
  <c r="F872" i="10"/>
  <c r="F683" i="10"/>
  <c r="F681" i="10"/>
  <c r="F586" i="10"/>
  <c r="F569" i="10"/>
  <c r="F568" i="10"/>
  <c r="F566" i="10"/>
  <c r="F408" i="10"/>
  <c r="F397" i="10"/>
  <c r="F309" i="10"/>
  <c r="F300" i="10"/>
  <c r="F299" i="10"/>
  <c r="F293" i="10"/>
  <c r="C1749" i="10"/>
  <c r="C1717" i="10"/>
  <c r="C1685" i="10"/>
  <c r="C1653" i="10"/>
  <c r="C1621" i="10"/>
  <c r="C1589" i="10"/>
  <c r="C1557" i="10"/>
  <c r="C1525" i="10"/>
  <c r="C1493" i="10"/>
  <c r="C1461" i="10"/>
  <c r="C1429" i="10"/>
  <c r="C1397" i="10"/>
  <c r="C1365" i="10"/>
  <c r="C1333" i="10"/>
  <c r="C1301" i="10"/>
  <c r="C1269" i="10"/>
  <c r="C1237" i="10"/>
  <c r="C1205" i="10"/>
  <c r="C1173" i="10"/>
  <c r="C1141" i="10"/>
  <c r="C1732" i="10"/>
  <c r="C1699" i="10"/>
  <c r="C1666" i="10"/>
  <c r="C1633" i="10"/>
  <c r="C1600" i="10"/>
  <c r="C1567" i="10"/>
  <c r="C1534" i="10"/>
  <c r="C1501" i="10"/>
  <c r="C1468" i="10"/>
  <c r="C1435" i="10"/>
  <c r="C1402" i="10"/>
  <c r="C1369" i="10"/>
  <c r="C1336" i="10"/>
  <c r="C1303" i="10"/>
  <c r="C1270" i="10"/>
  <c r="C1236" i="10"/>
  <c r="C1203" i="10"/>
  <c r="C1170" i="10"/>
  <c r="C1137" i="10"/>
  <c r="C1105" i="10"/>
  <c r="C1073" i="10"/>
  <c r="C1041" i="10"/>
  <c r="C1009" i="10"/>
  <c r="C977" i="10"/>
  <c r="C945" i="10"/>
  <c r="C913" i="10"/>
  <c r="C881" i="10"/>
  <c r="C849" i="10"/>
  <c r="C817" i="10"/>
  <c r="C785" i="10"/>
  <c r="C753" i="10"/>
  <c r="C721" i="10"/>
  <c r="C689" i="10"/>
  <c r="C657" i="10"/>
  <c r="C625" i="10"/>
  <c r="C593" i="10"/>
  <c r="C561" i="10"/>
  <c r="C1731" i="10"/>
  <c r="C1698" i="10"/>
  <c r="C1665" i="10"/>
  <c r="C1632" i="10"/>
  <c r="C1599" i="10"/>
  <c r="C1566" i="10"/>
  <c r="C1533" i="10"/>
  <c r="C1500" i="10"/>
  <c r="C1467" i="10"/>
  <c r="C1434" i="10"/>
  <c r="C1401" i="10"/>
  <c r="C1368" i="10"/>
  <c r="C1335" i="10"/>
  <c r="C1302" i="10"/>
  <c r="C1268" i="10"/>
  <c r="C1235" i="10"/>
  <c r="C1202" i="10"/>
  <c r="C1169" i="10"/>
  <c r="C1136" i="10"/>
  <c r="C1104" i="10"/>
  <c r="C1072" i="10"/>
  <c r="C1040" i="10"/>
  <c r="C1008" i="10"/>
  <c r="C976" i="10"/>
  <c r="C944" i="10"/>
  <c r="C912" i="10"/>
  <c r="C880" i="10"/>
  <c r="C848" i="10"/>
  <c r="C816" i="10"/>
  <c r="C784" i="10"/>
  <c r="C752" i="10"/>
  <c r="C720" i="10"/>
  <c r="C688" i="10"/>
  <c r="C656" i="10"/>
  <c r="C624" i="10"/>
  <c r="C592" i="10"/>
  <c r="C560" i="10"/>
  <c r="C528" i="10"/>
  <c r="C496" i="10"/>
  <c r="C464" i="10"/>
  <c r="C432" i="10"/>
  <c r="C400" i="10"/>
  <c r="C368" i="10"/>
  <c r="C336" i="10"/>
  <c r="C304" i="10"/>
  <c r="C272" i="10"/>
  <c r="C240" i="10"/>
  <c r="C208" i="10"/>
  <c r="C176" i="10"/>
  <c r="C144" i="10"/>
  <c r="C112" i="10"/>
  <c r="C80" i="10"/>
  <c r="C48" i="10"/>
  <c r="C16" i="10"/>
  <c r="C1763" i="10"/>
  <c r="C1730" i="10"/>
  <c r="C1697" i="10"/>
  <c r="C1664" i="10"/>
  <c r="C1631" i="10"/>
  <c r="C1598" i="10"/>
  <c r="C1565" i="10"/>
  <c r="C1532" i="10"/>
  <c r="C1499" i="10"/>
  <c r="C1466" i="10"/>
  <c r="C1433" i="10"/>
  <c r="C1400" i="10"/>
  <c r="C1367" i="10"/>
  <c r="C1334" i="10"/>
  <c r="C1300" i="10"/>
  <c r="C1267" i="10"/>
  <c r="C1234" i="10"/>
  <c r="C1201" i="10"/>
  <c r="C1168" i="10"/>
  <c r="C1135" i="10"/>
  <c r="C1103" i="10"/>
  <c r="C1071" i="10"/>
  <c r="C1039" i="10"/>
  <c r="C1007" i="10"/>
  <c r="C975" i="10"/>
  <c r="C943" i="10"/>
  <c r="C911" i="10"/>
  <c r="C879" i="10"/>
  <c r="C847" i="10"/>
  <c r="C815" i="10"/>
  <c r="C783" i="10"/>
  <c r="C751" i="10"/>
  <c r="C719" i="10"/>
  <c r="C687" i="10"/>
  <c r="C655" i="10"/>
  <c r="C623" i="10"/>
  <c r="C591" i="10"/>
  <c r="C559" i="10"/>
  <c r="C527" i="10"/>
  <c r="C495" i="10"/>
  <c r="C463" i="10"/>
  <c r="C431" i="10"/>
  <c r="C399" i="10"/>
  <c r="C367" i="10"/>
  <c r="C335" i="10"/>
  <c r="C303" i="10"/>
  <c r="C271" i="10"/>
  <c r="C239" i="10"/>
  <c r="C207" i="10"/>
  <c r="C175" i="10"/>
  <c r="C143" i="10"/>
  <c r="C111" i="10"/>
  <c r="C79" i="10"/>
  <c r="C47" i="10"/>
  <c r="C15" i="10"/>
  <c r="C1762" i="10"/>
  <c r="C1729" i="10"/>
  <c r="C1696" i="10"/>
  <c r="C1663" i="10"/>
  <c r="C1630" i="10"/>
  <c r="C1597" i="10"/>
  <c r="C1564" i="10"/>
  <c r="C1531" i="10"/>
  <c r="C1498" i="10"/>
  <c r="C1465" i="10"/>
  <c r="C1432" i="10"/>
  <c r="C1399" i="10"/>
  <c r="C1366" i="10"/>
  <c r="C1332" i="10"/>
  <c r="C1299" i="10"/>
  <c r="C1266" i="10"/>
  <c r="C1233" i="10"/>
  <c r="C1200" i="10"/>
  <c r="C1167" i="10"/>
  <c r="C1134" i="10"/>
  <c r="C1102" i="10"/>
  <c r="C1070" i="10"/>
  <c r="C1038" i="10"/>
  <c r="C1006" i="10"/>
  <c r="C974" i="10"/>
  <c r="C942" i="10"/>
  <c r="C910" i="10"/>
  <c r="C878" i="10"/>
  <c r="C846" i="10"/>
  <c r="C814" i="10"/>
  <c r="C782" i="10"/>
  <c r="C750" i="10"/>
  <c r="C718" i="10"/>
  <c r="C686" i="10"/>
  <c r="C654" i="10"/>
  <c r="C622" i="10"/>
  <c r="C590" i="10"/>
  <c r="C558" i="10"/>
  <c r="C526" i="10"/>
  <c r="C494" i="10"/>
  <c r="C462" i="10"/>
  <c r="C430" i="10"/>
  <c r="C398" i="10"/>
  <c r="C366" i="10"/>
  <c r="C334" i="10"/>
  <c r="C302" i="10"/>
  <c r="C270" i="10"/>
  <c r="C238" i="10"/>
  <c r="C206" i="10"/>
  <c r="C174" i="10"/>
  <c r="C142" i="10"/>
  <c r="C110" i="10"/>
  <c r="C78" i="10"/>
  <c r="C46" i="10"/>
  <c r="C14" i="10"/>
  <c r="C1761" i="10"/>
  <c r="C1728" i="10"/>
  <c r="C1695" i="10"/>
  <c r="C1662" i="10"/>
  <c r="C1629" i="10"/>
  <c r="C1596" i="10"/>
  <c r="C1563" i="10"/>
  <c r="C1530" i="10"/>
  <c r="C1497" i="10"/>
  <c r="C1464" i="10"/>
  <c r="C1431" i="10"/>
  <c r="C1398" i="10"/>
  <c r="C1364" i="10"/>
  <c r="C1331" i="10"/>
  <c r="C1298" i="10"/>
  <c r="C1265" i="10"/>
  <c r="C1232" i="10"/>
  <c r="C1199" i="10"/>
  <c r="C1166" i="10"/>
  <c r="C1133" i="10"/>
  <c r="C1101" i="10"/>
  <c r="C1069" i="10"/>
  <c r="C1037" i="10"/>
  <c r="C1005" i="10"/>
  <c r="C973" i="10"/>
  <c r="C941" i="10"/>
  <c r="C909" i="10"/>
  <c r="C877" i="10"/>
  <c r="C845" i="10"/>
  <c r="C813" i="10"/>
  <c r="C781" i="10"/>
  <c r="C749" i="10"/>
  <c r="C717" i="10"/>
  <c r="C685" i="10"/>
  <c r="C653" i="10"/>
  <c r="C621" i="10"/>
  <c r="C589" i="10"/>
  <c r="C557" i="10"/>
  <c r="C525" i="10"/>
  <c r="C493" i="10"/>
  <c r="C461" i="10"/>
  <c r="C429" i="10"/>
  <c r="C397" i="10"/>
  <c r="C365" i="10"/>
  <c r="C333" i="10"/>
  <c r="C301" i="10"/>
  <c r="C269" i="10"/>
  <c r="C237" i="10"/>
  <c r="C205" i="10"/>
  <c r="C173" i="10"/>
  <c r="C141" i="10"/>
  <c r="C109" i="10"/>
  <c r="C77" i="10"/>
  <c r="C45" i="10"/>
  <c r="C13" i="10"/>
  <c r="C1760" i="10"/>
  <c r="C1727" i="10"/>
  <c r="C1694" i="10"/>
  <c r="C1661" i="10"/>
  <c r="C1628" i="10"/>
  <c r="C1595" i="10"/>
  <c r="C1562" i="10"/>
  <c r="C1529" i="10"/>
  <c r="C1496" i="10"/>
  <c r="C1463" i="10"/>
  <c r="C1430" i="10"/>
  <c r="C1396" i="10"/>
  <c r="C1363" i="10"/>
  <c r="C1330" i="10"/>
  <c r="C1297" i="10"/>
  <c r="C1264" i="10"/>
  <c r="C1231" i="10"/>
  <c r="C1198" i="10"/>
  <c r="C1165" i="10"/>
  <c r="C1132" i="10"/>
  <c r="C1100" i="10"/>
  <c r="C1068" i="10"/>
  <c r="C1036" i="10"/>
  <c r="C1004" i="10"/>
  <c r="C972" i="10"/>
  <c r="C940" i="10"/>
  <c r="C908" i="10"/>
  <c r="C876" i="10"/>
  <c r="C844" i="10"/>
  <c r="C812" i="10"/>
  <c r="C780" i="10"/>
  <c r="C748" i="10"/>
  <c r="C716" i="10"/>
  <c r="C684" i="10"/>
  <c r="C652" i="10"/>
  <c r="C620" i="10"/>
  <c r="C588" i="10"/>
  <c r="C556" i="10"/>
  <c r="C524" i="10"/>
  <c r="C492" i="10"/>
  <c r="C460" i="10"/>
  <c r="C428" i="10"/>
  <c r="C396" i="10"/>
  <c r="C364" i="10"/>
  <c r="C332" i="10"/>
  <c r="C300" i="10"/>
  <c r="C268" i="10"/>
  <c r="C236" i="10"/>
  <c r="C204" i="10"/>
  <c r="C172" i="10"/>
  <c r="C140" i="10"/>
  <c r="C108" i="10"/>
  <c r="C76" i="10"/>
  <c r="C44" i="10"/>
  <c r="C12" i="10"/>
  <c r="C1726" i="10"/>
  <c r="C1687" i="10"/>
  <c r="C1647" i="10"/>
  <c r="C1608" i="10"/>
  <c r="C1569" i="10"/>
  <c r="C1523" i="10"/>
  <c r="C1484" i="10"/>
  <c r="C1445" i="10"/>
  <c r="C1406" i="10"/>
  <c r="C1360" i="10"/>
  <c r="C1321" i="10"/>
  <c r="C1282" i="10"/>
  <c r="C1243" i="10"/>
  <c r="C1197" i="10"/>
  <c r="C1158" i="10"/>
  <c r="C1119" i="10"/>
  <c r="C1081" i="10"/>
  <c r="C1043" i="10"/>
  <c r="C999" i="10"/>
  <c r="C961" i="10"/>
  <c r="C923" i="10"/>
  <c r="C885" i="10"/>
  <c r="C841" i="10"/>
  <c r="C803" i="10"/>
  <c r="C765" i="10"/>
  <c r="C727" i="10"/>
  <c r="C683" i="10"/>
  <c r="C645" i="10"/>
  <c r="C607" i="10"/>
  <c r="C569" i="10"/>
  <c r="C531" i="10"/>
  <c r="C489" i="10"/>
  <c r="C452" i="10"/>
  <c r="C415" i="10"/>
  <c r="C378" i="10"/>
  <c r="C341" i="10"/>
  <c r="C299" i="10"/>
  <c r="C262" i="10"/>
  <c r="C225" i="10"/>
  <c r="C188" i="10"/>
  <c r="C151" i="10"/>
  <c r="C114" i="10"/>
  <c r="C72" i="10"/>
  <c r="C35" i="10"/>
  <c r="C1725" i="10"/>
  <c r="C1686" i="10"/>
  <c r="C1646" i="10"/>
  <c r="C1607" i="10"/>
  <c r="C1568" i="10"/>
  <c r="C1522" i="10"/>
  <c r="C1483" i="10"/>
  <c r="C1444" i="10"/>
  <c r="C1405" i="10"/>
  <c r="C1359" i="10"/>
  <c r="C1320" i="10"/>
  <c r="C1281" i="10"/>
  <c r="C1242" i="10"/>
  <c r="C1196" i="10"/>
  <c r="C1157" i="10"/>
  <c r="C1118" i="10"/>
  <c r="C1080" i="10"/>
  <c r="C1042" i="10"/>
  <c r="C998" i="10"/>
  <c r="C960" i="10"/>
  <c r="C922" i="10"/>
  <c r="C884" i="10"/>
  <c r="C840" i="10"/>
  <c r="C802" i="10"/>
  <c r="C764" i="10"/>
  <c r="C726" i="10"/>
  <c r="C682" i="10"/>
  <c r="C644" i="10"/>
  <c r="C606" i="10"/>
  <c r="C568" i="10"/>
  <c r="C530" i="10"/>
  <c r="C488" i="10"/>
  <c r="C451" i="10"/>
  <c r="C414" i="10"/>
  <c r="C377" i="10"/>
  <c r="C340" i="10"/>
  <c r="C298" i="10"/>
  <c r="C261" i="10"/>
  <c r="C224" i="10"/>
  <c r="C187" i="10"/>
  <c r="C150" i="10"/>
  <c r="C113" i="10"/>
  <c r="C71" i="10"/>
  <c r="C34" i="10"/>
  <c r="C1724" i="10"/>
  <c r="C1684" i="10"/>
  <c r="C1645" i="10"/>
  <c r="C1606" i="10"/>
  <c r="C1561" i="10"/>
  <c r="C1521" i="10"/>
  <c r="C1482" i="10"/>
  <c r="C1443" i="10"/>
  <c r="C1404" i="10"/>
  <c r="C1358" i="10"/>
  <c r="C1319" i="10"/>
  <c r="C1280" i="10"/>
  <c r="C1241" i="10"/>
  <c r="C1195" i="10"/>
  <c r="C1156" i="10"/>
  <c r="C1117" i="10"/>
  <c r="C1079" i="10"/>
  <c r="C1035" i="10"/>
  <c r="C997" i="10"/>
  <c r="C959" i="10"/>
  <c r="C921" i="10"/>
  <c r="C883" i="10"/>
  <c r="C839" i="10"/>
  <c r="C801" i="10"/>
  <c r="C763" i="10"/>
  <c r="C725" i="10"/>
  <c r="C681" i="10"/>
  <c r="C643" i="10"/>
  <c r="C605" i="10"/>
  <c r="C567" i="10"/>
  <c r="C529" i="10"/>
  <c r="C487" i="10"/>
  <c r="C450" i="10"/>
  <c r="C413" i="10"/>
  <c r="C376" i="10"/>
  <c r="C339" i="10"/>
  <c r="C297" i="10"/>
  <c r="C260" i="10"/>
  <c r="C223" i="10"/>
  <c r="C186" i="10"/>
  <c r="C149" i="10"/>
  <c r="C107" i="10"/>
  <c r="C70" i="10"/>
  <c r="C33" i="10"/>
  <c r="C1723" i="10"/>
  <c r="C1683" i="10"/>
  <c r="C1644" i="10"/>
  <c r="C1605" i="10"/>
  <c r="C1560" i="10"/>
  <c r="C1520" i="10"/>
  <c r="C1481" i="10"/>
  <c r="C1442" i="10"/>
  <c r="C1403" i="10"/>
  <c r="C1357" i="10"/>
  <c r="C1318" i="10"/>
  <c r="C1279" i="10"/>
  <c r="C1240" i="10"/>
  <c r="C1194" i="10"/>
  <c r="C1155" i="10"/>
  <c r="C1116" i="10"/>
  <c r="C1078" i="10"/>
  <c r="C1034" i="10"/>
  <c r="C996" i="10"/>
  <c r="C958" i="10"/>
  <c r="C920" i="10"/>
  <c r="C882" i="10"/>
  <c r="C838" i="10"/>
  <c r="C800" i="10"/>
  <c r="C762" i="10"/>
  <c r="C724" i="10"/>
  <c r="C680" i="10"/>
  <c r="C642" i="10"/>
  <c r="C604" i="10"/>
  <c r="C566" i="10"/>
  <c r="C523" i="10"/>
  <c r="C486" i="10"/>
  <c r="C449" i="10"/>
  <c r="C412" i="10"/>
  <c r="C375" i="10"/>
  <c r="C338" i="10"/>
  <c r="C296" i="10"/>
  <c r="C259" i="10"/>
  <c r="C222" i="10"/>
  <c r="C185" i="10"/>
  <c r="C148" i="10"/>
  <c r="C106" i="10"/>
  <c r="C69" i="10"/>
  <c r="C32" i="10"/>
  <c r="C1722" i="10"/>
  <c r="C1682" i="10"/>
  <c r="C1643" i="10"/>
  <c r="C1604" i="10"/>
  <c r="C1559" i="10"/>
  <c r="C1519" i="10"/>
  <c r="C1480" i="10"/>
  <c r="C1441" i="10"/>
  <c r="C1395" i="10"/>
  <c r="C1356" i="10"/>
  <c r="C1317" i="10"/>
  <c r="C1278" i="10"/>
  <c r="C1239" i="10"/>
  <c r="C1193" i="10"/>
  <c r="C1154" i="10"/>
  <c r="C1115" i="10"/>
  <c r="C1077" i="10"/>
  <c r="C1033" i="10"/>
  <c r="C995" i="10"/>
  <c r="C957" i="10"/>
  <c r="C919" i="10"/>
  <c r="C875" i="10"/>
  <c r="C837" i="10"/>
  <c r="C799" i="10"/>
  <c r="C761" i="10"/>
  <c r="C723" i="10"/>
  <c r="C679" i="10"/>
  <c r="C641" i="10"/>
  <c r="C603" i="10"/>
  <c r="C565" i="10"/>
  <c r="C522" i="10"/>
  <c r="C485" i="10"/>
  <c r="C448" i="10"/>
  <c r="C411" i="10"/>
  <c r="C374" i="10"/>
  <c r="C337" i="10"/>
  <c r="C295" i="10"/>
  <c r="C258" i="10"/>
  <c r="C221" i="10"/>
  <c r="C184" i="10"/>
  <c r="C147" i="10"/>
  <c r="C105" i="10"/>
  <c r="C68" i="10"/>
  <c r="C31" i="10"/>
  <c r="C1721" i="10"/>
  <c r="C1681" i="10"/>
  <c r="C1642" i="10"/>
  <c r="C1603" i="10"/>
  <c r="C1558" i="10"/>
  <c r="C1518" i="10"/>
  <c r="C1479" i="10"/>
  <c r="C1440" i="10"/>
  <c r="C1394" i="10"/>
  <c r="C1355" i="10"/>
  <c r="C1316" i="10"/>
  <c r="C1277" i="10"/>
  <c r="C1238" i="10"/>
  <c r="C1192" i="10"/>
  <c r="C1153" i="10"/>
  <c r="C1114" i="10"/>
  <c r="C1076" i="10"/>
  <c r="C1032" i="10"/>
  <c r="C994" i="10"/>
  <c r="C956" i="10"/>
  <c r="C918" i="10"/>
  <c r="C874" i="10"/>
  <c r="C836" i="10"/>
  <c r="C798" i="10"/>
  <c r="C760" i="10"/>
  <c r="C722" i="10"/>
  <c r="C678" i="10"/>
  <c r="C640" i="10"/>
  <c r="C602" i="10"/>
  <c r="C564" i="10"/>
  <c r="C521" i="10"/>
  <c r="C484" i="10"/>
  <c r="C447" i="10"/>
  <c r="C410" i="10"/>
  <c r="C373" i="10"/>
  <c r="C331" i="10"/>
  <c r="C294" i="10"/>
  <c r="C257" i="10"/>
  <c r="C220" i="10"/>
  <c r="C183" i="10"/>
  <c r="C146" i="10"/>
  <c r="C104" i="10"/>
  <c r="C67" i="10"/>
  <c r="C30" i="10"/>
  <c r="C1743" i="10"/>
  <c r="C1704" i="10"/>
  <c r="C1659" i="10"/>
  <c r="C1619" i="10"/>
  <c r="C1580" i="10"/>
  <c r="C1541" i="10"/>
  <c r="C1502" i="10"/>
  <c r="C1456" i="10"/>
  <c r="C1417" i="10"/>
  <c r="C1378" i="10"/>
  <c r="C1339" i="10"/>
  <c r="C1293" i="10"/>
  <c r="C1254" i="10"/>
  <c r="C1215" i="10"/>
  <c r="C1176" i="10"/>
  <c r="C1130" i="10"/>
  <c r="C1092" i="10"/>
  <c r="C1054" i="10"/>
  <c r="C1016" i="10"/>
  <c r="C978" i="10"/>
  <c r="C934" i="10"/>
  <c r="C896" i="10"/>
  <c r="C858" i="10"/>
  <c r="C820" i="10"/>
  <c r="C776" i="10"/>
  <c r="C738" i="10"/>
  <c r="C700" i="10"/>
  <c r="C662" i="10"/>
  <c r="C618" i="10"/>
  <c r="C580" i="10"/>
  <c r="C542" i="10"/>
  <c r="C505" i="10"/>
  <c r="C468" i="10"/>
  <c r="C426" i="10"/>
  <c r="C389" i="10"/>
  <c r="C352" i="10"/>
  <c r="C315" i="10"/>
  <c r="C278" i="10"/>
  <c r="C241" i="10"/>
  <c r="C199" i="10"/>
  <c r="C162" i="10"/>
  <c r="C125" i="10"/>
  <c r="C88" i="10"/>
  <c r="C51" i="10"/>
  <c r="C9" i="10"/>
  <c r="C1759" i="10"/>
  <c r="C1712" i="10"/>
  <c r="C1660" i="10"/>
  <c r="C1612" i="10"/>
  <c r="C1553" i="10"/>
  <c r="C1507" i="10"/>
  <c r="C1453" i="10"/>
  <c r="C1407" i="10"/>
  <c r="C1348" i="10"/>
  <c r="C1295" i="10"/>
  <c r="C1248" i="10"/>
  <c r="C1189" i="10"/>
  <c r="C1143" i="10"/>
  <c r="C1090" i="10"/>
  <c r="C1045" i="10"/>
  <c r="C988" i="10"/>
  <c r="C937" i="10"/>
  <c r="C891" i="10"/>
  <c r="C834" i="10"/>
  <c r="C789" i="10"/>
  <c r="C737" i="10"/>
  <c r="C692" i="10"/>
  <c r="C635" i="10"/>
  <c r="C584" i="10"/>
  <c r="C538" i="10"/>
  <c r="C483" i="10"/>
  <c r="C439" i="10"/>
  <c r="C390" i="10"/>
  <c r="C345" i="10"/>
  <c r="C290" i="10"/>
  <c r="C246" i="10"/>
  <c r="C196" i="10"/>
  <c r="C152" i="10"/>
  <c r="C97" i="10"/>
  <c r="C53" i="10"/>
  <c r="C3" i="10"/>
  <c r="C1758" i="10"/>
  <c r="C1711" i="10"/>
  <c r="C1658" i="10"/>
  <c r="C1611" i="10"/>
  <c r="C1552" i="10"/>
  <c r="C1506" i="10"/>
  <c r="C1452" i="10"/>
  <c r="C1393" i="10"/>
  <c r="C1347" i="10"/>
  <c r="C1294" i="10"/>
  <c r="C1247" i="10"/>
  <c r="C1188" i="10"/>
  <c r="C1142" i="10"/>
  <c r="C1089" i="10"/>
  <c r="C1044" i="10"/>
  <c r="C987" i="10"/>
  <c r="C936" i="10"/>
  <c r="C890" i="10"/>
  <c r="C833" i="10"/>
  <c r="C788" i="10"/>
  <c r="C736" i="10"/>
  <c r="C691" i="10"/>
  <c r="C634" i="10"/>
  <c r="C583" i="10"/>
  <c r="C537" i="10"/>
  <c r="C482" i="10"/>
  <c r="C438" i="10"/>
  <c r="C388" i="10"/>
  <c r="C344" i="10"/>
  <c r="C289" i="10"/>
  <c r="C245" i="10"/>
  <c r="C195" i="10"/>
  <c r="C145" i="10"/>
  <c r="C96" i="10"/>
  <c r="C52" i="10"/>
  <c r="C2" i="10"/>
  <c r="C1757" i="10"/>
  <c r="C1710" i="10"/>
  <c r="C1657" i="10"/>
  <c r="C1610" i="10"/>
  <c r="C1551" i="10"/>
  <c r="C1505" i="10"/>
  <c r="C1451" i="10"/>
  <c r="C1392" i="10"/>
  <c r="C1346" i="10"/>
  <c r="C1292" i="10"/>
  <c r="C1246" i="10"/>
  <c r="C1187" i="10"/>
  <c r="C1140" i="10"/>
  <c r="C1088" i="10"/>
  <c r="C1031" i="10"/>
  <c r="C986" i="10"/>
  <c r="C935" i="10"/>
  <c r="C889" i="10"/>
  <c r="C832" i="10"/>
  <c r="C787" i="10"/>
  <c r="C735" i="10"/>
  <c r="C690" i="10"/>
  <c r="C633" i="10"/>
  <c r="C582" i="10"/>
  <c r="C536" i="10"/>
  <c r="C481" i="10"/>
  <c r="C437" i="10"/>
  <c r="C387" i="10"/>
  <c r="C343" i="10"/>
  <c r="C288" i="10"/>
  <c r="C244" i="10"/>
  <c r="C194" i="10"/>
  <c r="C139" i="10"/>
  <c r="C95" i="10"/>
  <c r="C50" i="10"/>
  <c r="C1756" i="10"/>
  <c r="C1709" i="10"/>
  <c r="C1656" i="10"/>
  <c r="C1609" i="10"/>
  <c r="C1550" i="10"/>
  <c r="C1504" i="10"/>
  <c r="C1450" i="10"/>
  <c r="C1391" i="10"/>
  <c r="C1345" i="10"/>
  <c r="C1291" i="10"/>
  <c r="C1245" i="10"/>
  <c r="C1186" i="10"/>
  <c r="C1139" i="10"/>
  <c r="C1087" i="10"/>
  <c r="C1030" i="10"/>
  <c r="C985" i="10"/>
  <c r="C933" i="10"/>
  <c r="C888" i="10"/>
  <c r="C831" i="10"/>
  <c r="C786" i="10"/>
  <c r="C734" i="10"/>
  <c r="C677" i="10"/>
  <c r="C632" i="10"/>
  <c r="C581" i="10"/>
  <c r="C535" i="10"/>
  <c r="C480" i="10"/>
  <c r="C436" i="10"/>
  <c r="C386" i="10"/>
  <c r="C342" i="10"/>
  <c r="C287" i="10"/>
  <c r="C243" i="10"/>
  <c r="C193" i="10"/>
  <c r="C138" i="10"/>
  <c r="C94" i="10"/>
  <c r="C49" i="10"/>
  <c r="C1753" i="10"/>
  <c r="C1706" i="10"/>
  <c r="C1652" i="10"/>
  <c r="C1594" i="10"/>
  <c r="C1547" i="10"/>
  <c r="C1494" i="10"/>
  <c r="C1447" i="10"/>
  <c r="C1388" i="10"/>
  <c r="C1342" i="10"/>
  <c r="C1288" i="10"/>
  <c r="C1229" i="10"/>
  <c r="C1183" i="10"/>
  <c r="C1129" i="10"/>
  <c r="C1084" i="10"/>
  <c r="C1027" i="10"/>
  <c r="C982" i="10"/>
  <c r="C930" i="10"/>
  <c r="C873" i="10"/>
  <c r="C828" i="10"/>
  <c r="C777" i="10"/>
  <c r="C731" i="10"/>
  <c r="C674" i="10"/>
  <c r="C629" i="10"/>
  <c r="C577" i="10"/>
  <c r="C532" i="10"/>
  <c r="C477" i="10"/>
  <c r="C433" i="10"/>
  <c r="C383" i="10"/>
  <c r="C328" i="10"/>
  <c r="C284" i="10"/>
  <c r="C234" i="10"/>
  <c r="C190" i="10"/>
  <c r="C135" i="10"/>
  <c r="C91" i="10"/>
  <c r="C41" i="10"/>
  <c r="C1746" i="10"/>
  <c r="C1693" i="10"/>
  <c r="C1640" i="10"/>
  <c r="C1587" i="10"/>
  <c r="C1540" i="10"/>
  <c r="C1487" i="10"/>
  <c r="C1428" i="10"/>
  <c r="C1382" i="10"/>
  <c r="C1328" i="10"/>
  <c r="C1276" i="10"/>
  <c r="C1736" i="10"/>
  <c r="C1671" i="10"/>
  <c r="C1601" i="10"/>
  <c r="C1539" i="10"/>
  <c r="C1474" i="10"/>
  <c r="C1414" i="10"/>
  <c r="C1349" i="10"/>
  <c r="C1284" i="10"/>
  <c r="C1219" i="10"/>
  <c r="C1160" i="10"/>
  <c r="C1097" i="10"/>
  <c r="C1046" i="10"/>
  <c r="C979" i="10"/>
  <c r="C916" i="10"/>
  <c r="C860" i="10"/>
  <c r="C797" i="10"/>
  <c r="C741" i="10"/>
  <c r="C673" i="10"/>
  <c r="C616" i="10"/>
  <c r="C554" i="10"/>
  <c r="C504" i="10"/>
  <c r="C444" i="10"/>
  <c r="C385" i="10"/>
  <c r="C324" i="10"/>
  <c r="C274" i="10"/>
  <c r="C214" i="10"/>
  <c r="C159" i="10"/>
  <c r="C99" i="10"/>
  <c r="C39" i="10"/>
  <c r="C1735" i="10"/>
  <c r="C1670" i="10"/>
  <c r="C1593" i="10"/>
  <c r="C1538" i="10"/>
  <c r="C1473" i="10"/>
  <c r="C1413" i="10"/>
  <c r="C1344" i="10"/>
  <c r="C1283" i="10"/>
  <c r="C1218" i="10"/>
  <c r="C1159" i="10"/>
  <c r="C1096" i="10"/>
  <c r="C1029" i="10"/>
  <c r="C971" i="10"/>
  <c r="C915" i="10"/>
  <c r="C859" i="10"/>
  <c r="C796" i="10"/>
  <c r="C740" i="10"/>
  <c r="C672" i="10"/>
  <c r="C615" i="10"/>
  <c r="C553" i="10"/>
  <c r="C503" i="10"/>
  <c r="C443" i="10"/>
  <c r="C384" i="10"/>
  <c r="C323" i="10"/>
  <c r="C273" i="10"/>
  <c r="C213" i="10"/>
  <c r="C158" i="10"/>
  <c r="C98" i="10"/>
  <c r="C38" i="10"/>
  <c r="C1734" i="10"/>
  <c r="C1669" i="10"/>
  <c r="C1592" i="10"/>
  <c r="C1537" i="10"/>
  <c r="C1472" i="10"/>
  <c r="C1412" i="10"/>
  <c r="C1343" i="10"/>
  <c r="C1275" i="10"/>
  <c r="C1217" i="10"/>
  <c r="C1152" i="10"/>
  <c r="C1095" i="10"/>
  <c r="C1028" i="10"/>
  <c r="C970" i="10"/>
  <c r="C914" i="10"/>
  <c r="C857" i="10"/>
  <c r="C795" i="10"/>
  <c r="C739" i="10"/>
  <c r="C671" i="10"/>
  <c r="C614" i="10"/>
  <c r="C552" i="10"/>
  <c r="C502" i="10"/>
  <c r="C442" i="10"/>
  <c r="C382" i="10"/>
  <c r="C322" i="10"/>
  <c r="C267" i="10"/>
  <c r="C212" i="10"/>
  <c r="C157" i="10"/>
  <c r="C93" i="10"/>
  <c r="C37" i="10"/>
  <c r="C1733" i="10"/>
  <c r="C1668" i="10"/>
  <c r="C1591" i="10"/>
  <c r="C1536" i="10"/>
  <c r="C1471" i="10"/>
  <c r="C1411" i="10"/>
  <c r="C1341" i="10"/>
  <c r="C1274" i="10"/>
  <c r="C1216" i="10"/>
  <c r="C1151" i="10"/>
  <c r="C1094" i="10"/>
  <c r="C1026" i="10"/>
  <c r="C969" i="10"/>
  <c r="C907" i="10"/>
  <c r="C856" i="10"/>
  <c r="C794" i="10"/>
  <c r="C733" i="10"/>
  <c r="C670" i="10"/>
  <c r="C613" i="10"/>
  <c r="C551" i="10"/>
  <c r="C501" i="10"/>
  <c r="C441" i="10"/>
  <c r="C381" i="10"/>
  <c r="C321" i="10"/>
  <c r="C266" i="10"/>
  <c r="C211" i="10"/>
  <c r="C156" i="10"/>
  <c r="C92" i="10"/>
  <c r="C36" i="10"/>
  <c r="C1720" i="10"/>
  <c r="C1667" i="10"/>
  <c r="C1590" i="10"/>
  <c r="C1535" i="10"/>
  <c r="C1470" i="10"/>
  <c r="C1410" i="10"/>
  <c r="C1340" i="10"/>
  <c r="C1273" i="10"/>
  <c r="C1214" i="10"/>
  <c r="C1150" i="10"/>
  <c r="C1093" i="10"/>
  <c r="C1025" i="10"/>
  <c r="C968" i="10"/>
  <c r="C906" i="10"/>
  <c r="C855" i="10"/>
  <c r="C793" i="10"/>
  <c r="C732" i="10"/>
  <c r="C669" i="10"/>
  <c r="C612" i="10"/>
  <c r="C550" i="10"/>
  <c r="C500" i="10"/>
  <c r="C440" i="10"/>
  <c r="C380" i="10"/>
  <c r="C320" i="10"/>
  <c r="C265" i="10"/>
  <c r="C210" i="10"/>
  <c r="C155" i="10"/>
  <c r="C90" i="10"/>
  <c r="C29" i="10"/>
  <c r="C1719" i="10"/>
  <c r="C1655" i="10"/>
  <c r="C1588" i="10"/>
  <c r="C1528" i="10"/>
  <c r="C1469" i="10"/>
  <c r="C1409" i="10"/>
  <c r="C1338" i="10"/>
  <c r="C1272" i="10"/>
  <c r="C1213" i="10"/>
  <c r="C1149" i="10"/>
  <c r="C1091" i="10"/>
  <c r="C1024" i="10"/>
  <c r="C967" i="10"/>
  <c r="C905" i="10"/>
  <c r="C854" i="10"/>
  <c r="C792" i="10"/>
  <c r="C730" i="10"/>
  <c r="C668" i="10"/>
  <c r="C611" i="10"/>
  <c r="C549" i="10"/>
  <c r="C499" i="10"/>
  <c r="C435" i="10"/>
  <c r="C379" i="10"/>
  <c r="C319" i="10"/>
  <c r="C264" i="10"/>
  <c r="C209" i="10"/>
  <c r="C154" i="10"/>
  <c r="C89" i="10"/>
  <c r="C28" i="10"/>
  <c r="C1718" i="10"/>
  <c r="C1654" i="10"/>
  <c r="C1586" i="10"/>
  <c r="C1527" i="10"/>
  <c r="C1462" i="10"/>
  <c r="C1408" i="10"/>
  <c r="C1337" i="10"/>
  <c r="C1271" i="10"/>
  <c r="C1212" i="10"/>
  <c r="C1148" i="10"/>
  <c r="C1086" i="10"/>
  <c r="C1023" i="10"/>
  <c r="C966" i="10"/>
  <c r="C904" i="10"/>
  <c r="C853" i="10"/>
  <c r="C791" i="10"/>
  <c r="C729" i="10"/>
  <c r="C667" i="10"/>
  <c r="C610" i="10"/>
  <c r="C548" i="10"/>
  <c r="C498" i="10"/>
  <c r="C434" i="10"/>
  <c r="C372" i="10"/>
  <c r="C318" i="10"/>
  <c r="C263" i="10"/>
  <c r="C203" i="10"/>
  <c r="C153" i="10"/>
  <c r="C87" i="10"/>
  <c r="C27" i="10"/>
  <c r="C1716" i="10"/>
  <c r="C1651" i="10"/>
  <c r="C1585" i="10"/>
  <c r="C1526" i="10"/>
  <c r="C1460" i="10"/>
  <c r="C1390" i="10"/>
  <c r="C1329" i="10"/>
  <c r="C1263" i="10"/>
  <c r="C1211" i="10"/>
  <c r="C1147" i="10"/>
  <c r="C1085" i="10"/>
  <c r="C1022" i="10"/>
  <c r="C965" i="10"/>
  <c r="C903" i="10"/>
  <c r="C852" i="10"/>
  <c r="C790" i="10"/>
  <c r="C728" i="10"/>
  <c r="C666" i="10"/>
  <c r="C609" i="10"/>
  <c r="C547" i="10"/>
  <c r="C497" i="10"/>
  <c r="C427" i="10"/>
  <c r="C371" i="10"/>
  <c r="C317" i="10"/>
  <c r="C256" i="10"/>
  <c r="C202" i="10"/>
  <c r="C137" i="10"/>
  <c r="C86" i="10"/>
  <c r="C26" i="10"/>
  <c r="C1715" i="10"/>
  <c r="C1650" i="10"/>
  <c r="C1584" i="10"/>
  <c r="C1524" i="10"/>
  <c r="C1459" i="10"/>
  <c r="C1389" i="10"/>
  <c r="C1327" i="10"/>
  <c r="C1262" i="10"/>
  <c r="C1210" i="10"/>
  <c r="C1146" i="10"/>
  <c r="C1083" i="10"/>
  <c r="C1021" i="10"/>
  <c r="C964" i="10"/>
  <c r="C902" i="10"/>
  <c r="C851" i="10"/>
  <c r="C779" i="10"/>
  <c r="C715" i="10"/>
  <c r="C665" i="10"/>
  <c r="C608" i="10"/>
  <c r="C546" i="10"/>
  <c r="C491" i="10"/>
  <c r="C425" i="10"/>
  <c r="C370" i="10"/>
  <c r="C316" i="10"/>
  <c r="C255" i="10"/>
  <c r="C201" i="10"/>
  <c r="C136" i="10"/>
  <c r="C85" i="10"/>
  <c r="C25" i="10"/>
  <c r="C1714" i="10"/>
  <c r="C1649" i="10"/>
  <c r="C1583" i="10"/>
  <c r="C1517" i="10"/>
  <c r="C1458" i="10"/>
  <c r="C1387" i="10"/>
  <c r="C1326" i="10"/>
  <c r="C1261" i="10"/>
  <c r="C1209" i="10"/>
  <c r="C1145" i="10"/>
  <c r="C1082" i="10"/>
  <c r="C1020" i="10"/>
  <c r="C963" i="10"/>
  <c r="C901" i="10"/>
  <c r="C850" i="10"/>
  <c r="C778" i="10"/>
  <c r="C714" i="10"/>
  <c r="C664" i="10"/>
  <c r="C601" i="10"/>
  <c r="C545" i="10"/>
  <c r="C490" i="10"/>
  <c r="C424" i="10"/>
  <c r="C369" i="10"/>
  <c r="C314" i="10"/>
  <c r="C254" i="10"/>
  <c r="C200" i="10"/>
  <c r="C134" i="10"/>
  <c r="C84" i="10"/>
  <c r="C24" i="10"/>
  <c r="C1713" i="10"/>
  <c r="C1648" i="10"/>
  <c r="C1582" i="10"/>
  <c r="C1516" i="10"/>
  <c r="C1457" i="10"/>
  <c r="C1386" i="10"/>
  <c r="C1325" i="10"/>
  <c r="C1260" i="10"/>
  <c r="C1208" i="10"/>
  <c r="C1144" i="10"/>
  <c r="C1075" i="10"/>
  <c r="C1019" i="10"/>
  <c r="C962" i="10"/>
  <c r="C900" i="10"/>
  <c r="C843" i="10"/>
  <c r="C775" i="10"/>
  <c r="C713" i="10"/>
  <c r="C663" i="10"/>
  <c r="C600" i="10"/>
  <c r="C544" i="10"/>
  <c r="C479" i="10"/>
  <c r="C423" i="10"/>
  <c r="C363" i="10"/>
  <c r="C313" i="10"/>
  <c r="C253" i="10"/>
  <c r="C198" i="10"/>
  <c r="C133" i="10"/>
  <c r="C83" i="10"/>
  <c r="C23" i="10"/>
  <c r="C1708" i="10"/>
  <c r="C1641" i="10"/>
  <c r="C1581" i="10"/>
  <c r="C1515" i="10"/>
  <c r="C1455" i="10"/>
  <c r="C1385" i="10"/>
  <c r="C1324" i="10"/>
  <c r="C1259" i="10"/>
  <c r="C1207" i="10"/>
  <c r="C1138" i="10"/>
  <c r="C1074" i="10"/>
  <c r="C1018" i="10"/>
  <c r="C955" i="10"/>
  <c r="C899" i="10"/>
  <c r="C842" i="10"/>
  <c r="C774" i="10"/>
  <c r="C712" i="10"/>
  <c r="C661" i="10"/>
  <c r="C599" i="10"/>
  <c r="C543" i="10"/>
  <c r="C478" i="10"/>
  <c r="C422" i="10"/>
  <c r="C362" i="10"/>
  <c r="C312" i="10"/>
  <c r="C252" i="10"/>
  <c r="C197" i="10"/>
  <c r="C132" i="10"/>
  <c r="C82" i="10"/>
  <c r="C22" i="10"/>
  <c r="C1707" i="10"/>
  <c r="C1639" i="10"/>
  <c r="C1579" i="10"/>
  <c r="C1514" i="10"/>
  <c r="C1454" i="10"/>
  <c r="C1384" i="10"/>
  <c r="C1323" i="10"/>
  <c r="C1258" i="10"/>
  <c r="C1206" i="10"/>
  <c r="C1131" i="10"/>
  <c r="C1067" i="10"/>
  <c r="C1017" i="10"/>
  <c r="C954" i="10"/>
  <c r="C898" i="10"/>
  <c r="C835" i="10"/>
  <c r="C773" i="10"/>
  <c r="C711" i="10"/>
  <c r="C660" i="10"/>
  <c r="C598" i="10"/>
  <c r="C541" i="10"/>
  <c r="C476" i="10"/>
  <c r="C421" i="10"/>
  <c r="C361" i="10"/>
  <c r="C311" i="10"/>
  <c r="C251" i="10"/>
  <c r="C192" i="10"/>
  <c r="C131" i="10"/>
  <c r="C81" i="10"/>
  <c r="C21" i="10"/>
  <c r="C1705" i="10"/>
  <c r="C1638" i="10"/>
  <c r="C1578" i="10"/>
  <c r="C1513" i="10"/>
  <c r="C1449" i="10"/>
  <c r="C1383" i="10"/>
  <c r="C1322" i="10"/>
  <c r="C1257" i="10"/>
  <c r="C1204" i="10"/>
  <c r="C1128" i="10"/>
  <c r="C1066" i="10"/>
  <c r="C1015" i="10"/>
  <c r="C953" i="10"/>
  <c r="C897" i="10"/>
  <c r="C830" i="10"/>
  <c r="C772" i="10"/>
  <c r="C710" i="10"/>
  <c r="C659" i="10"/>
  <c r="C597" i="10"/>
  <c r="C540" i="10"/>
  <c r="C475" i="10"/>
  <c r="C420" i="10"/>
  <c r="C360" i="10"/>
  <c r="C310" i="10"/>
  <c r="C250" i="10"/>
  <c r="C191" i="10"/>
  <c r="C130" i="10"/>
  <c r="C75" i="10"/>
  <c r="C20" i="10"/>
  <c r="C1703" i="10"/>
  <c r="C1637" i="10"/>
  <c r="C1577" i="10"/>
  <c r="C1512" i="10"/>
  <c r="C1448" i="10"/>
  <c r="C1702" i="10"/>
  <c r="C1636" i="10"/>
  <c r="C1576" i="10"/>
  <c r="C1511" i="10"/>
  <c r="C1446" i="10"/>
  <c r="C1380" i="10"/>
  <c r="C1314" i="10"/>
  <c r="C1255" i="10"/>
  <c r="C1190" i="10"/>
  <c r="C1126" i="10"/>
  <c r="C1064" i="10"/>
  <c r="C1013" i="10"/>
  <c r="C951" i="10"/>
  <c r="C894" i="10"/>
  <c r="C827" i="10"/>
  <c r="C770" i="10"/>
  <c r="C1755" i="10"/>
  <c r="C1700" i="10"/>
  <c r="C1634" i="10"/>
  <c r="C1574" i="10"/>
  <c r="C1509" i="10"/>
  <c r="C1438" i="10"/>
  <c r="C1377" i="10"/>
  <c r="C1312" i="10"/>
  <c r="C1252" i="10"/>
  <c r="C1184" i="10"/>
  <c r="C1124" i="10"/>
  <c r="C1062" i="10"/>
  <c r="C1011" i="10"/>
  <c r="C949" i="10"/>
  <c r="C892" i="10"/>
  <c r="C825" i="10"/>
  <c r="C768" i="10"/>
  <c r="C706" i="10"/>
  <c r="C649" i="10"/>
  <c r="C587" i="10"/>
  <c r="C520" i="10"/>
  <c r="C471" i="10"/>
  <c r="C416" i="10"/>
  <c r="C356" i="10"/>
  <c r="C306" i="10"/>
  <c r="C242" i="10"/>
  <c r="C180" i="10"/>
  <c r="C126" i="10"/>
  <c r="C65" i="10"/>
  <c r="C11" i="10"/>
  <c r="C1752" i="10"/>
  <c r="C1691" i="10"/>
  <c r="C1626" i="10"/>
  <c r="C1572" i="10"/>
  <c r="C1503" i="10"/>
  <c r="C1436" i="10"/>
  <c r="C1375" i="10"/>
  <c r="C1310" i="10"/>
  <c r="C1250" i="10"/>
  <c r="C1181" i="10"/>
  <c r="C1122" i="10"/>
  <c r="C1060" i="10"/>
  <c r="C1003" i="10"/>
  <c r="C947" i="10"/>
  <c r="C886" i="10"/>
  <c r="C823" i="10"/>
  <c r="C766" i="10"/>
  <c r="C704" i="10"/>
  <c r="C647" i="10"/>
  <c r="C585" i="10"/>
  <c r="C518" i="10"/>
  <c r="C469" i="10"/>
  <c r="C408" i="10"/>
  <c r="C354" i="10"/>
  <c r="C293" i="10"/>
  <c r="C233" i="10"/>
  <c r="C178" i="10"/>
  <c r="C123" i="10"/>
  <c r="C63" i="10"/>
  <c r="C8" i="10"/>
  <c r="C1751" i="10"/>
  <c r="C1690" i="10"/>
  <c r="C1625" i="10"/>
  <c r="C1571" i="10"/>
  <c r="C1495" i="10"/>
  <c r="C1427" i="10"/>
  <c r="C1374" i="10"/>
  <c r="C1309" i="10"/>
  <c r="C1249" i="10"/>
  <c r="C1180" i="10"/>
  <c r="C1121" i="10"/>
  <c r="C1059" i="10"/>
  <c r="C1002" i="10"/>
  <c r="C946" i="10"/>
  <c r="C872" i="10"/>
  <c r="C822" i="10"/>
  <c r="C759" i="10"/>
  <c r="C703" i="10"/>
  <c r="C646" i="10"/>
  <c r="C579" i="10"/>
  <c r="C517" i="10"/>
  <c r="C467" i="10"/>
  <c r="C407" i="10"/>
  <c r="C353" i="10"/>
  <c r="C292" i="10"/>
  <c r="C232" i="10"/>
  <c r="C177" i="10"/>
  <c r="C122" i="10"/>
  <c r="C62" i="10"/>
  <c r="C7" i="10"/>
  <c r="C1750" i="10"/>
  <c r="C1689" i="10"/>
  <c r="C1624" i="10"/>
  <c r="C1570" i="10"/>
  <c r="C1748" i="10"/>
  <c r="C1688" i="10"/>
  <c r="C1623" i="10"/>
  <c r="C1556" i="10"/>
  <c r="C1491" i="10"/>
  <c r="C1425" i="10"/>
  <c r="C1372" i="10"/>
  <c r="C1307" i="10"/>
  <c r="C1230" i="10"/>
  <c r="C1178" i="10"/>
  <c r="C1113" i="10"/>
  <c r="C1057" i="10"/>
  <c r="C1000" i="10"/>
  <c r="C938" i="10"/>
  <c r="C870" i="10"/>
  <c r="C819" i="10"/>
  <c r="C757" i="10"/>
  <c r="C701" i="10"/>
  <c r="C638" i="10"/>
  <c r="C576" i="10"/>
  <c r="C515" i="10"/>
  <c r="C465" i="10"/>
  <c r="C405" i="10"/>
  <c r="C350" i="10"/>
  <c r="C286" i="10"/>
  <c r="C230" i="10"/>
  <c r="C170" i="10"/>
  <c r="C120" i="10"/>
  <c r="C60" i="10"/>
  <c r="C5" i="10"/>
  <c r="C1747" i="10"/>
  <c r="C1680" i="10"/>
  <c r="C1622" i="10"/>
  <c r="C1555" i="10"/>
  <c r="C1490" i="10"/>
  <c r="C1424" i="10"/>
  <c r="C1371" i="10"/>
  <c r="C1306" i="10"/>
  <c r="C1228" i="10"/>
  <c r="C1177" i="10"/>
  <c r="C1112" i="10"/>
  <c r="C1056" i="10"/>
  <c r="C993" i="10"/>
  <c r="C932" i="10"/>
  <c r="C869" i="10"/>
  <c r="C818" i="10"/>
  <c r="C756" i="10"/>
  <c r="C699" i="10"/>
  <c r="C637" i="10"/>
  <c r="C575" i="10"/>
  <c r="C514" i="10"/>
  <c r="C459" i="10"/>
  <c r="C404" i="10"/>
  <c r="C349" i="10"/>
  <c r="C285" i="10"/>
  <c r="C229" i="10"/>
  <c r="C169" i="10"/>
  <c r="C119" i="10"/>
  <c r="C59" i="10"/>
  <c r="C4" i="10"/>
  <c r="C1738" i="10"/>
  <c r="C1673" i="10"/>
  <c r="C1613" i="10"/>
  <c r="C1543" i="10"/>
  <c r="C1476" i="10"/>
  <c r="C1416" i="10"/>
  <c r="C1351" i="10"/>
  <c r="C1286" i="10"/>
  <c r="C1221" i="10"/>
  <c r="C1162" i="10"/>
  <c r="C1099" i="10"/>
  <c r="C1048" i="10"/>
  <c r="C981" i="10"/>
  <c r="C924" i="10"/>
  <c r="C862" i="10"/>
  <c r="C805" i="10"/>
  <c r="C743" i="10"/>
  <c r="C676" i="10"/>
  <c r="C619" i="10"/>
  <c r="C562" i="10"/>
  <c r="C507" i="10"/>
  <c r="C446" i="10"/>
  <c r="C392" i="10"/>
  <c r="C326" i="10"/>
  <c r="C276" i="10"/>
  <c r="C216" i="10"/>
  <c r="C161" i="10"/>
  <c r="C101" i="10"/>
  <c r="C42" i="10"/>
  <c r="C1615" i="10"/>
  <c r="C1381" i="10"/>
  <c r="C1220" i="10"/>
  <c r="C1049" i="10"/>
  <c r="C864" i="10"/>
  <c r="C696" i="10"/>
  <c r="C519" i="10"/>
  <c r="C391" i="10"/>
  <c r="C226" i="10"/>
  <c r="C64" i="10"/>
  <c r="C1614" i="10"/>
  <c r="C1379" i="10"/>
  <c r="C1191" i="10"/>
  <c r="C1047" i="10"/>
  <c r="C863" i="10"/>
  <c r="C695" i="10"/>
  <c r="C516" i="10"/>
  <c r="C359" i="10"/>
  <c r="C219" i="10"/>
  <c r="C61" i="10"/>
  <c r="C1602" i="10"/>
  <c r="C1376" i="10"/>
  <c r="C1185" i="10"/>
  <c r="C1014" i="10"/>
  <c r="C861" i="10"/>
  <c r="C694" i="10"/>
  <c r="C513" i="10"/>
  <c r="C358" i="10"/>
  <c r="C218" i="10"/>
  <c r="C58" i="10"/>
  <c r="C1575" i="10"/>
  <c r="C1373" i="10"/>
  <c r="C1182" i="10"/>
  <c r="C1012" i="10"/>
  <c r="C829" i="10"/>
  <c r="C693" i="10"/>
  <c r="C512" i="10"/>
  <c r="C357" i="10"/>
  <c r="C217" i="10"/>
  <c r="C57" i="10"/>
  <c r="C1573" i="10"/>
  <c r="C1370" i="10"/>
  <c r="C1179" i="10"/>
  <c r="C1010" i="10"/>
  <c r="C826" i="10"/>
  <c r="C675" i="10"/>
  <c r="C511" i="10"/>
  <c r="C355" i="10"/>
  <c r="C215" i="10"/>
  <c r="C56" i="10"/>
  <c r="C1554" i="10"/>
  <c r="C1362" i="10"/>
  <c r="C1175" i="10"/>
  <c r="C1001" i="10"/>
  <c r="C824" i="10"/>
  <c r="C658" i="10"/>
  <c r="C510" i="10"/>
  <c r="C351" i="10"/>
  <c r="C189" i="10"/>
  <c r="C55" i="10"/>
  <c r="C1549" i="10"/>
  <c r="C1361" i="10"/>
  <c r="C1174" i="10"/>
  <c r="C992" i="10"/>
  <c r="C821" i="10"/>
  <c r="C651" i="10"/>
  <c r="C509" i="10"/>
  <c r="C348" i="10"/>
  <c r="C182" i="10"/>
  <c r="C54" i="10"/>
  <c r="C1548" i="10"/>
  <c r="C1354" i="10"/>
  <c r="C1172" i="10"/>
  <c r="C991" i="10"/>
  <c r="C811" i="10"/>
  <c r="C650" i="10"/>
  <c r="C508" i="10"/>
  <c r="C347" i="10"/>
  <c r="C181" i="10"/>
  <c r="C43" i="10"/>
  <c r="C1546" i="10"/>
  <c r="C1353" i="10"/>
  <c r="C1171" i="10"/>
  <c r="C990" i="10"/>
  <c r="C810" i="10"/>
  <c r="C648" i="10"/>
  <c r="C506" i="10"/>
  <c r="C346" i="10"/>
  <c r="C179" i="10"/>
  <c r="C40" i="10"/>
  <c r="C1754" i="10"/>
  <c r="C1545" i="10"/>
  <c r="C1352" i="10"/>
  <c r="C1164" i="10"/>
  <c r="C989" i="10"/>
  <c r="C809" i="10"/>
  <c r="C639" i="10"/>
  <c r="C474" i="10"/>
  <c r="C330" i="10"/>
  <c r="C171" i="10"/>
  <c r="C19" i="10"/>
  <c r="C1745" i="10"/>
  <c r="C1544" i="10"/>
  <c r="C1350" i="10"/>
  <c r="C1163" i="10"/>
  <c r="C984" i="10"/>
  <c r="C808" i="10"/>
  <c r="C636" i="10"/>
  <c r="C473" i="10"/>
  <c r="C329" i="10"/>
  <c r="C168" i="10"/>
  <c r="C18" i="10"/>
  <c r="C1744" i="10"/>
  <c r="C1542" i="10"/>
  <c r="C1315" i="10"/>
  <c r="C1161" i="10"/>
  <c r="C983" i="10"/>
  <c r="C807" i="10"/>
  <c r="C631" i="10"/>
  <c r="C472" i="10"/>
  <c r="C327" i="10"/>
  <c r="C167" i="10"/>
  <c r="C17" i="10"/>
  <c r="C1742" i="10"/>
  <c r="C1510" i="10"/>
  <c r="C1313" i="10"/>
  <c r="C1127" i="10"/>
  <c r="C980" i="10"/>
  <c r="C806" i="10"/>
  <c r="C630" i="10"/>
  <c r="C470" i="10"/>
  <c r="C325" i="10"/>
  <c r="C166" i="10"/>
  <c r="C10" i="10"/>
  <c r="C1741" i="10"/>
  <c r="C1508" i="10"/>
  <c r="C1311" i="10"/>
  <c r="C1125" i="10"/>
  <c r="C952" i="10"/>
  <c r="C804" i="10"/>
  <c r="C628" i="10"/>
  <c r="C466" i="10"/>
  <c r="C309" i="10"/>
  <c r="C165" i="10"/>
  <c r="C6" i="10"/>
  <c r="C1740" i="10"/>
  <c r="C1492" i="10"/>
  <c r="C1308" i="10"/>
  <c r="C1123" i="10"/>
  <c r="C950" i="10"/>
  <c r="C771" i="10"/>
  <c r="C627" i="10"/>
  <c r="C458" i="10"/>
  <c r="C308" i="10"/>
  <c r="C164" i="10"/>
  <c r="C1739" i="10"/>
  <c r="C1489" i="10"/>
  <c r="C1305" i="10"/>
  <c r="C1120" i="10"/>
  <c r="C948" i="10"/>
  <c r="C769" i="10"/>
  <c r="C626" i="10"/>
  <c r="C457" i="10"/>
  <c r="C307" i="10"/>
  <c r="C163" i="10"/>
  <c r="C1737" i="10"/>
  <c r="C1488" i="10"/>
  <c r="C1304" i="10"/>
  <c r="C1111" i="10"/>
  <c r="C939" i="10"/>
  <c r="C767" i="10"/>
  <c r="C617" i="10"/>
  <c r="C456" i="10"/>
  <c r="C305" i="10"/>
  <c r="C160" i="10"/>
  <c r="C1701" i="10"/>
  <c r="C1486" i="10"/>
  <c r="C1296" i="10"/>
  <c r="C1110" i="10"/>
  <c r="C931" i="10"/>
  <c r="C758" i="10"/>
  <c r="C596" i="10"/>
  <c r="C455" i="10"/>
  <c r="C291" i="10"/>
  <c r="C129" i="10"/>
  <c r="C1692" i="10"/>
  <c r="C1485" i="10"/>
  <c r="C1290" i="10"/>
  <c r="C1109" i="10"/>
  <c r="C929" i="10"/>
  <c r="C755" i="10"/>
  <c r="C595" i="10"/>
  <c r="C454" i="10"/>
  <c r="C283" i="10"/>
  <c r="C128" i="10"/>
  <c r="C1679" i="10"/>
  <c r="C1478" i="10"/>
  <c r="C1289" i="10"/>
  <c r="C1108" i="10"/>
  <c r="C928" i="10"/>
  <c r="C754" i="10"/>
  <c r="C594" i="10"/>
  <c r="C453" i="10"/>
  <c r="C282" i="10"/>
  <c r="C127" i="10"/>
  <c r="C1678" i="10"/>
  <c r="C1477" i="10"/>
  <c r="C1287" i="10"/>
  <c r="C1107" i="10"/>
  <c r="C927" i="10"/>
  <c r="C747" i="10"/>
  <c r="C586" i="10"/>
  <c r="C445" i="10"/>
  <c r="C281" i="10"/>
  <c r="C124" i="10"/>
  <c r="C1677" i="10"/>
  <c r="C1475" i="10"/>
  <c r="C1285" i="10"/>
  <c r="C1106" i="10"/>
  <c r="C926" i="10"/>
  <c r="C746" i="10"/>
  <c r="C578" i="10"/>
  <c r="C419" i="10"/>
  <c r="C280" i="10"/>
  <c r="C121" i="10"/>
  <c r="C1676" i="10"/>
  <c r="C1439" i="10"/>
  <c r="C1256" i="10"/>
  <c r="C1098" i="10"/>
  <c r="C925" i="10"/>
  <c r="C745" i="10"/>
  <c r="C574" i="10"/>
  <c r="C418" i="10"/>
  <c r="C279" i="10"/>
  <c r="C118" i="10"/>
  <c r="C1675" i="10"/>
  <c r="C1437" i="10"/>
  <c r="C1253" i="10"/>
  <c r="C1065" i="10"/>
  <c r="C917" i="10"/>
  <c r="C744" i="10"/>
  <c r="C573" i="10"/>
  <c r="C417" i="10"/>
  <c r="C277" i="10"/>
  <c r="C117" i="10"/>
  <c r="C1674" i="10"/>
  <c r="C1426" i="10"/>
  <c r="C1251" i="10"/>
  <c r="C1063" i="10"/>
  <c r="C895" i="10"/>
  <c r="C742" i="10"/>
  <c r="C572" i="10"/>
  <c r="C409" i="10"/>
  <c r="C275" i="10"/>
  <c r="C116" i="10"/>
  <c r="C1672" i="10"/>
  <c r="C1423" i="10"/>
  <c r="C1244" i="10"/>
  <c r="C1061" i="10"/>
  <c r="C893" i="10"/>
  <c r="C709" i="10"/>
  <c r="C571" i="10"/>
  <c r="C406" i="10"/>
  <c r="C249" i="10"/>
  <c r="C115" i="10"/>
  <c r="C1635" i="10"/>
  <c r="C1422" i="10"/>
  <c r="C1227" i="10"/>
  <c r="C1058" i="10"/>
  <c r="C887" i="10"/>
  <c r="C708" i="10"/>
  <c r="C570" i="10"/>
  <c r="C403" i="10"/>
  <c r="C248" i="10"/>
  <c r="C103" i="10"/>
  <c r="C1627" i="10"/>
  <c r="C1421" i="10"/>
  <c r="C1226" i="10"/>
  <c r="C1055" i="10"/>
  <c r="C871" i="10"/>
  <c r="C707" i="10"/>
  <c r="C563" i="10"/>
  <c r="C402" i="10"/>
  <c r="C247" i="10"/>
  <c r="C102" i="10"/>
  <c r="C1620" i="10"/>
  <c r="C1420" i="10"/>
  <c r="C1225" i="10"/>
  <c r="C1053" i="10"/>
  <c r="C868" i="10"/>
  <c r="C705" i="10"/>
  <c r="C555" i="10"/>
  <c r="C401" i="10"/>
  <c r="C235" i="10"/>
  <c r="C100" i="10"/>
  <c r="C1618" i="10"/>
  <c r="C1419" i="10"/>
  <c r="C1224" i="10"/>
  <c r="C1052" i="10"/>
  <c r="C867" i="10"/>
  <c r="C702" i="10"/>
  <c r="C539" i="10"/>
  <c r="C395" i="10"/>
  <c r="C231" i="10"/>
  <c r="C74" i="10"/>
  <c r="C1617" i="10"/>
  <c r="C1418" i="10"/>
  <c r="C1223" i="10"/>
  <c r="C1051" i="10"/>
  <c r="C866" i="10"/>
  <c r="C698" i="10"/>
  <c r="C534" i="10"/>
  <c r="C394" i="10"/>
  <c r="C228" i="10"/>
  <c r="C73" i="10"/>
  <c r="C1616" i="10"/>
  <c r="C1415" i="10"/>
  <c r="C1222" i="10"/>
  <c r="C1050" i="10"/>
  <c r="C865" i="10"/>
  <c r="C697" i="10"/>
  <c r="C533" i="10"/>
  <c r="C393" i="10"/>
  <c r="C227" i="10"/>
  <c r="C66" i="10"/>
  <c r="G1755" i="10"/>
  <c r="G1723" i="10"/>
  <c r="G1691" i="10"/>
  <c r="G1659" i="10"/>
  <c r="G1627" i="10"/>
  <c r="G1595" i="10"/>
  <c r="G1563" i="10"/>
  <c r="G1531" i="10"/>
  <c r="G1499" i="10"/>
  <c r="G1467" i="10"/>
  <c r="G1435" i="10"/>
  <c r="G1403" i="10"/>
  <c r="G1371" i="10"/>
  <c r="G1339" i="10"/>
  <c r="G1307" i="10"/>
  <c r="G1760" i="10"/>
  <c r="G1727" i="10"/>
  <c r="G1694" i="10"/>
  <c r="G1661" i="10"/>
  <c r="G1628" i="10"/>
  <c r="G1594" i="10"/>
  <c r="G1561" i="10"/>
  <c r="G1528" i="10"/>
  <c r="G1495" i="10"/>
  <c r="G1462" i="10"/>
  <c r="G1429" i="10"/>
  <c r="G1396" i="10"/>
  <c r="G1363" i="10"/>
  <c r="G1330" i="10"/>
  <c r="G1297" i="10"/>
  <c r="G1265" i="10"/>
  <c r="G1233" i="10"/>
  <c r="G1201" i="10"/>
  <c r="G1169" i="10"/>
  <c r="G1137" i="10"/>
  <c r="G1105" i="10"/>
  <c r="G1073" i="10"/>
  <c r="G1041" i="10"/>
  <c r="G1009" i="10"/>
  <c r="G977" i="10"/>
  <c r="G945" i="10"/>
  <c r="G913" i="10"/>
  <c r="G881" i="10"/>
  <c r="G849" i="10"/>
  <c r="G817" i="10"/>
  <c r="G785" i="10"/>
  <c r="G753" i="10"/>
  <c r="G721" i="10"/>
  <c r="G689" i="10"/>
  <c r="G657" i="10"/>
  <c r="G625" i="10"/>
  <c r="G593" i="10"/>
  <c r="G561" i="10"/>
  <c r="G529" i="10"/>
  <c r="G497" i="10"/>
  <c r="G465" i="10"/>
  <c r="G433" i="10"/>
  <c r="G401" i="10"/>
  <c r="G369" i="10"/>
  <c r="G337" i="10"/>
  <c r="G305" i="10"/>
  <c r="G273" i="10"/>
  <c r="G241" i="10"/>
  <c r="G209" i="10"/>
  <c r="G177" i="10"/>
  <c r="G145" i="10"/>
  <c r="G113" i="10"/>
  <c r="G81" i="10"/>
  <c r="G49" i="10"/>
  <c r="G17" i="10"/>
  <c r="G1759" i="10"/>
  <c r="G1726" i="10"/>
  <c r="G1693" i="10"/>
  <c r="G1660" i="10"/>
  <c r="G1626" i="10"/>
  <c r="G1593" i="10"/>
  <c r="G1560" i="10"/>
  <c r="G1527" i="10"/>
  <c r="G1494" i="10"/>
  <c r="G1461" i="10"/>
  <c r="G1428" i="10"/>
  <c r="G1395" i="10"/>
  <c r="G1362" i="10"/>
  <c r="G1329" i="10"/>
  <c r="G1296" i="10"/>
  <c r="G1264" i="10"/>
  <c r="G1232" i="10"/>
  <c r="G1200" i="10"/>
  <c r="G1168" i="10"/>
  <c r="G1136" i="10"/>
  <c r="G1104" i="10"/>
  <c r="G1072" i="10"/>
  <c r="G1040" i="10"/>
  <c r="G1008" i="10"/>
  <c r="G976" i="10"/>
  <c r="G944" i="10"/>
  <c r="G912" i="10"/>
  <c r="G880" i="10"/>
  <c r="G848" i="10"/>
  <c r="G816" i="10"/>
  <c r="G784" i="10"/>
  <c r="G752" i="10"/>
  <c r="G720" i="10"/>
  <c r="G688" i="10"/>
  <c r="G656" i="10"/>
  <c r="G624" i="10"/>
  <c r="G592" i="10"/>
  <c r="G560" i="10"/>
  <c r="G528" i="10"/>
  <c r="G496" i="10"/>
  <c r="G464" i="10"/>
  <c r="G432" i="10"/>
  <c r="G400" i="10"/>
  <c r="G368" i="10"/>
  <c r="G336" i="10"/>
  <c r="G304" i="10"/>
  <c r="G272" i="10"/>
  <c r="G240" i="10"/>
  <c r="G208" i="10"/>
  <c r="G176" i="10"/>
  <c r="G144" i="10"/>
  <c r="G112" i="10"/>
  <c r="G80" i="10"/>
  <c r="G48" i="10"/>
  <c r="G16" i="10"/>
  <c r="G1758" i="10"/>
  <c r="G1725" i="10"/>
  <c r="G1692" i="10"/>
  <c r="G1658" i="10"/>
  <c r="G1625" i="10"/>
  <c r="G1592" i="10"/>
  <c r="G1559" i="10"/>
  <c r="G1526" i="10"/>
  <c r="G1493" i="10"/>
  <c r="G1460" i="10"/>
  <c r="G1427" i="10"/>
  <c r="G1394" i="10"/>
  <c r="G1361" i="10"/>
  <c r="G1328" i="10"/>
  <c r="G1295" i="10"/>
  <c r="G1263" i="10"/>
  <c r="G1231" i="10"/>
  <c r="G1199" i="10"/>
  <c r="G1167" i="10"/>
  <c r="G1135" i="10"/>
  <c r="G1103" i="10"/>
  <c r="G1071" i="10"/>
  <c r="G1039" i="10"/>
  <c r="G1007" i="10"/>
  <c r="G975" i="10"/>
  <c r="G943" i="10"/>
  <c r="G911" i="10"/>
  <c r="G879" i="10"/>
  <c r="G847" i="10"/>
  <c r="G815" i="10"/>
  <c r="G783" i="10"/>
  <c r="G751" i="10"/>
  <c r="G719" i="10"/>
  <c r="G687" i="10"/>
  <c r="G655" i="10"/>
  <c r="G623" i="10"/>
  <c r="G591" i="10"/>
  <c r="G559" i="10"/>
  <c r="G527" i="10"/>
  <c r="G495" i="10"/>
  <c r="G463" i="10"/>
  <c r="G431" i="10"/>
  <c r="G399" i="10"/>
  <c r="G367" i="10"/>
  <c r="G335" i="10"/>
  <c r="G303" i="10"/>
  <c r="G271" i="10"/>
  <c r="G239" i="10"/>
  <c r="G207" i="10"/>
  <c r="G175" i="10"/>
  <c r="G143" i="10"/>
  <c r="G111" i="10"/>
  <c r="G79" i="10"/>
  <c r="G47" i="10"/>
  <c r="G15" i="10"/>
  <c r="G1757" i="10"/>
  <c r="G1724" i="10"/>
  <c r="G1690" i="10"/>
  <c r="G1657" i="10"/>
  <c r="G1624" i="10"/>
  <c r="G1591" i="10"/>
  <c r="G1558" i="10"/>
  <c r="G1525" i="10"/>
  <c r="G1492" i="10"/>
  <c r="G1459" i="10"/>
  <c r="G1426" i="10"/>
  <c r="G1393" i="10"/>
  <c r="G1360" i="10"/>
  <c r="G1327" i="10"/>
  <c r="G1294" i="10"/>
  <c r="G1262" i="10"/>
  <c r="G1230" i="10"/>
  <c r="G1198" i="10"/>
  <c r="G1166" i="10"/>
  <c r="G1134" i="10"/>
  <c r="G1102" i="10"/>
  <c r="G1070" i="10"/>
  <c r="G1038" i="10"/>
  <c r="G1006" i="10"/>
  <c r="G974" i="10"/>
  <c r="G942" i="10"/>
  <c r="G910" i="10"/>
  <c r="G878" i="10"/>
  <c r="G846" i="10"/>
  <c r="G814" i="10"/>
  <c r="G782" i="10"/>
  <c r="G750" i="10"/>
  <c r="G718" i="10"/>
  <c r="G686" i="10"/>
  <c r="G654" i="10"/>
  <c r="G622" i="10"/>
  <c r="G590" i="10"/>
  <c r="G558" i="10"/>
  <c r="G526" i="10"/>
  <c r="G494" i="10"/>
  <c r="G462" i="10"/>
  <c r="G430" i="10"/>
  <c r="G398" i="10"/>
  <c r="G366" i="10"/>
  <c r="G334" i="10"/>
  <c r="G302" i="10"/>
  <c r="G270" i="10"/>
  <c r="G238" i="10"/>
  <c r="G206" i="10"/>
  <c r="G174" i="10"/>
  <c r="G142" i="10"/>
  <c r="G110" i="10"/>
  <c r="G78" i="10"/>
  <c r="G46" i="10"/>
  <c r="G14" i="10"/>
  <c r="G1756" i="10"/>
  <c r="G1722" i="10"/>
  <c r="G1689" i="10"/>
  <c r="G1656" i="10"/>
  <c r="G1623" i="10"/>
  <c r="G1590" i="10"/>
  <c r="G1557" i="10"/>
  <c r="G1524" i="10"/>
  <c r="G1491" i="10"/>
  <c r="G1458" i="10"/>
  <c r="G1425" i="10"/>
  <c r="G1392" i="10"/>
  <c r="G1359" i="10"/>
  <c r="G1326" i="10"/>
  <c r="G1293" i="10"/>
  <c r="G1261" i="10"/>
  <c r="G1229" i="10"/>
  <c r="G1197" i="10"/>
  <c r="G1165" i="10"/>
  <c r="G1133" i="10"/>
  <c r="G1101" i="10"/>
  <c r="G1069" i="10"/>
  <c r="G1037" i="10"/>
  <c r="G1005" i="10"/>
  <c r="G973" i="10"/>
  <c r="G941" i="10"/>
  <c r="G909" i="10"/>
  <c r="G877" i="10"/>
  <c r="G845" i="10"/>
  <c r="G813" i="10"/>
  <c r="G781" i="10"/>
  <c r="G749" i="10"/>
  <c r="G717" i="10"/>
  <c r="G685" i="10"/>
  <c r="G653" i="10"/>
  <c r="G621" i="10"/>
  <c r="G589" i="10"/>
  <c r="G557" i="10"/>
  <c r="G525" i="10"/>
  <c r="G493" i="10"/>
  <c r="G461" i="10"/>
  <c r="G429" i="10"/>
  <c r="G397" i="10"/>
  <c r="G365" i="10"/>
  <c r="G333" i="10"/>
  <c r="G301" i="10"/>
  <c r="G269" i="10"/>
  <c r="G237" i="10"/>
  <c r="G205" i="10"/>
  <c r="G173" i="10"/>
  <c r="G141" i="10"/>
  <c r="G109" i="10"/>
  <c r="G77" i="10"/>
  <c r="G45" i="10"/>
  <c r="G13" i="10"/>
  <c r="G1754" i="10"/>
  <c r="G1721" i="10"/>
  <c r="G1688" i="10"/>
  <c r="G1655" i="10"/>
  <c r="G1622" i="10"/>
  <c r="G1589" i="10"/>
  <c r="G1556" i="10"/>
  <c r="G1523" i="10"/>
  <c r="G1490" i="10"/>
  <c r="G1457" i="10"/>
  <c r="G1424" i="10"/>
  <c r="G1391" i="10"/>
  <c r="G1358" i="10"/>
  <c r="G1325" i="10"/>
  <c r="G1292" i="10"/>
  <c r="G1260" i="10"/>
  <c r="G1228" i="10"/>
  <c r="G1196" i="10"/>
  <c r="G1164" i="10"/>
  <c r="G1132" i="10"/>
  <c r="G1100" i="10"/>
  <c r="G1068" i="10"/>
  <c r="G1036" i="10"/>
  <c r="G1004" i="10"/>
  <c r="G972" i="10"/>
  <c r="G940" i="10"/>
  <c r="G908" i="10"/>
  <c r="G876" i="10"/>
  <c r="G844" i="10"/>
  <c r="G812" i="10"/>
  <c r="G780" i="10"/>
  <c r="G748" i="10"/>
  <c r="G716" i="10"/>
  <c r="G684" i="10"/>
  <c r="G652" i="10"/>
  <c r="G620" i="10"/>
  <c r="G588" i="10"/>
  <c r="G556" i="10"/>
  <c r="G524" i="10"/>
  <c r="G492" i="10"/>
  <c r="G460" i="10"/>
  <c r="G428" i="10"/>
  <c r="G396" i="10"/>
  <c r="G364" i="10"/>
  <c r="G332" i="10"/>
  <c r="G300" i="10"/>
  <c r="G268" i="10"/>
  <c r="G236" i="10"/>
  <c r="G204" i="10"/>
  <c r="G172" i="10"/>
  <c r="G140" i="10"/>
  <c r="G108" i="10"/>
  <c r="G76" i="10"/>
  <c r="G44" i="10"/>
  <c r="G12" i="10"/>
  <c r="G1741" i="10"/>
  <c r="G1702" i="10"/>
  <c r="G1663" i="10"/>
  <c r="G1617" i="10"/>
  <c r="G1578" i="10"/>
  <c r="G1539" i="10"/>
  <c r="G1500" i="10"/>
  <c r="G1454" i="10"/>
  <c r="G1415" i="10"/>
  <c r="G1376" i="10"/>
  <c r="G1336" i="10"/>
  <c r="G1291" i="10"/>
  <c r="G1253" i="10"/>
  <c r="G1215" i="10"/>
  <c r="G1177" i="10"/>
  <c r="G1139" i="10"/>
  <c r="G1095" i="10"/>
  <c r="G1057" i="10"/>
  <c r="G1019" i="10"/>
  <c r="G981" i="10"/>
  <c r="G937" i="10"/>
  <c r="G899" i="10"/>
  <c r="G861" i="10"/>
  <c r="G823" i="10"/>
  <c r="G779" i="10"/>
  <c r="G741" i="10"/>
  <c r="G703" i="10"/>
  <c r="G665" i="10"/>
  <c r="G627" i="10"/>
  <c r="G583" i="10"/>
  <c r="G545" i="10"/>
  <c r="G507" i="10"/>
  <c r="G469" i="10"/>
  <c r="G425" i="10"/>
  <c r="G387" i="10"/>
  <c r="G349" i="10"/>
  <c r="G311" i="10"/>
  <c r="G267" i="10"/>
  <c r="G229" i="10"/>
  <c r="G191" i="10"/>
  <c r="G153" i="10"/>
  <c r="G115" i="10"/>
  <c r="G71" i="10"/>
  <c r="G33" i="10"/>
  <c r="G1740" i="10"/>
  <c r="G1701" i="10"/>
  <c r="G1662" i="10"/>
  <c r="G1616" i="10"/>
  <c r="G1577" i="10"/>
  <c r="G1538" i="10"/>
  <c r="G1498" i="10"/>
  <c r="G1453" i="10"/>
  <c r="G1414" i="10"/>
  <c r="G1375" i="10"/>
  <c r="G1335" i="10"/>
  <c r="G1290" i="10"/>
  <c r="G1252" i="10"/>
  <c r="G1214" i="10"/>
  <c r="G1176" i="10"/>
  <c r="G1138" i="10"/>
  <c r="G1094" i="10"/>
  <c r="G1056" i="10"/>
  <c r="G1018" i="10"/>
  <c r="G980" i="10"/>
  <c r="G936" i="10"/>
  <c r="G898" i="10"/>
  <c r="G860" i="10"/>
  <c r="G822" i="10"/>
  <c r="G778" i="10"/>
  <c r="G740" i="10"/>
  <c r="G702" i="10"/>
  <c r="G664" i="10"/>
  <c r="G626" i="10"/>
  <c r="G582" i="10"/>
  <c r="G544" i="10"/>
  <c r="G506" i="10"/>
  <c r="G468" i="10"/>
  <c r="G424" i="10"/>
  <c r="G386" i="10"/>
  <c r="G348" i="10"/>
  <c r="G310" i="10"/>
  <c r="G266" i="10"/>
  <c r="G228" i="10"/>
  <c r="G190" i="10"/>
  <c r="G152" i="10"/>
  <c r="G114" i="10"/>
  <c r="G70" i="10"/>
  <c r="G32" i="10"/>
  <c r="G1739" i="10"/>
  <c r="G1700" i="10"/>
  <c r="G1654" i="10"/>
  <c r="G1615" i="10"/>
  <c r="G1576" i="10"/>
  <c r="G1537" i="10"/>
  <c r="G1497" i="10"/>
  <c r="G1452" i="10"/>
  <c r="G1413" i="10"/>
  <c r="G1374" i="10"/>
  <c r="G1334" i="10"/>
  <c r="G1289" i="10"/>
  <c r="G1251" i="10"/>
  <c r="G1213" i="10"/>
  <c r="G1175" i="10"/>
  <c r="G1131" i="10"/>
  <c r="G1093" i="10"/>
  <c r="G1055" i="10"/>
  <c r="G1017" i="10"/>
  <c r="G979" i="10"/>
  <c r="G935" i="10"/>
  <c r="G897" i="10"/>
  <c r="G859" i="10"/>
  <c r="G821" i="10"/>
  <c r="G777" i="10"/>
  <c r="G739" i="10"/>
  <c r="G701" i="10"/>
  <c r="G663" i="10"/>
  <c r="G619" i="10"/>
  <c r="G581" i="10"/>
  <c r="G543" i="10"/>
  <c r="G505" i="10"/>
  <c r="G467" i="10"/>
  <c r="G423" i="10"/>
  <c r="G385" i="10"/>
  <c r="G347" i="10"/>
  <c r="G309" i="10"/>
  <c r="G265" i="10"/>
  <c r="G227" i="10"/>
  <c r="G189" i="10"/>
  <c r="G151" i="10"/>
  <c r="G107" i="10"/>
  <c r="G69" i="10"/>
  <c r="G31" i="10"/>
  <c r="G1738" i="10"/>
  <c r="G1699" i="10"/>
  <c r="G1653" i="10"/>
  <c r="G1614" i="10"/>
  <c r="G1575" i="10"/>
  <c r="G1536" i="10"/>
  <c r="G1496" i="10"/>
  <c r="G1451" i="10"/>
  <c r="G1412" i="10"/>
  <c r="G1373" i="10"/>
  <c r="G1333" i="10"/>
  <c r="G1288" i="10"/>
  <c r="G1250" i="10"/>
  <c r="G1212" i="10"/>
  <c r="G1174" i="10"/>
  <c r="G1130" i="10"/>
  <c r="G1092" i="10"/>
  <c r="G1054" i="10"/>
  <c r="G1016" i="10"/>
  <c r="G978" i="10"/>
  <c r="G934" i="10"/>
  <c r="G896" i="10"/>
  <c r="G858" i="10"/>
  <c r="G820" i="10"/>
  <c r="G776" i="10"/>
  <c r="G738" i="10"/>
  <c r="G700" i="10"/>
  <c r="G662" i="10"/>
  <c r="G618" i="10"/>
  <c r="G580" i="10"/>
  <c r="G542" i="10"/>
  <c r="G504" i="10"/>
  <c r="G466" i="10"/>
  <c r="G422" i="10"/>
  <c r="G384" i="10"/>
  <c r="G346" i="10"/>
  <c r="G308" i="10"/>
  <c r="G264" i="10"/>
  <c r="G226" i="10"/>
  <c r="G188" i="10"/>
  <c r="G150" i="10"/>
  <c r="G106" i="10"/>
  <c r="G68" i="10"/>
  <c r="G30" i="10"/>
  <c r="G1737" i="10"/>
  <c r="G1698" i="10"/>
  <c r="G1652" i="10"/>
  <c r="G1613" i="10"/>
  <c r="G1574" i="10"/>
  <c r="G1535" i="10"/>
  <c r="G1489" i="10"/>
  <c r="G1450" i="10"/>
  <c r="G1411" i="10"/>
  <c r="G1372" i="10"/>
  <c r="G1332" i="10"/>
  <c r="G1287" i="10"/>
  <c r="G1249" i="10"/>
  <c r="G1211" i="10"/>
  <c r="G1173" i="10"/>
  <c r="G1129" i="10"/>
  <c r="G1091" i="10"/>
  <c r="G1053" i="10"/>
  <c r="G1015" i="10"/>
  <c r="G971" i="10"/>
  <c r="G933" i="10"/>
  <c r="G895" i="10"/>
  <c r="G857" i="10"/>
  <c r="G819" i="10"/>
  <c r="G775" i="10"/>
  <c r="G737" i="10"/>
  <c r="G699" i="10"/>
  <c r="G661" i="10"/>
  <c r="G617" i="10"/>
  <c r="G579" i="10"/>
  <c r="G541" i="10"/>
  <c r="G503" i="10"/>
  <c r="G459" i="10"/>
  <c r="G421" i="10"/>
  <c r="G383" i="10"/>
  <c r="G345" i="10"/>
  <c r="G307" i="10"/>
  <c r="G263" i="10"/>
  <c r="G225" i="10"/>
  <c r="G187" i="10"/>
  <c r="G149" i="10"/>
  <c r="G105" i="10"/>
  <c r="G67" i="10"/>
  <c r="G29" i="10"/>
  <c r="G1736" i="10"/>
  <c r="G1697" i="10"/>
  <c r="G1651" i="10"/>
  <c r="G1612" i="10"/>
  <c r="G1573" i="10"/>
  <c r="G1534" i="10"/>
  <c r="G1488" i="10"/>
  <c r="G1449" i="10"/>
  <c r="G1410" i="10"/>
  <c r="G1370" i="10"/>
  <c r="G1331" i="10"/>
  <c r="G1286" i="10"/>
  <c r="G1248" i="10"/>
  <c r="G1210" i="10"/>
  <c r="G1172" i="10"/>
  <c r="G1128" i="10"/>
  <c r="G1090" i="10"/>
  <c r="G1052" i="10"/>
  <c r="G1014" i="10"/>
  <c r="G970" i="10"/>
  <c r="G932" i="10"/>
  <c r="G894" i="10"/>
  <c r="G856" i="10"/>
  <c r="G818" i="10"/>
  <c r="G774" i="10"/>
  <c r="G736" i="10"/>
  <c r="G698" i="10"/>
  <c r="G660" i="10"/>
  <c r="G616" i="10"/>
  <c r="G578" i="10"/>
  <c r="G540" i="10"/>
  <c r="G502" i="10"/>
  <c r="G458" i="10"/>
  <c r="G420" i="10"/>
  <c r="G382" i="10"/>
  <c r="G344" i="10"/>
  <c r="G306" i="10"/>
  <c r="G262" i="10"/>
  <c r="G224" i="10"/>
  <c r="G186" i="10"/>
  <c r="G148" i="10"/>
  <c r="G104" i="10"/>
  <c r="G66" i="10"/>
  <c r="G28" i="10"/>
  <c r="G1735" i="10"/>
  <c r="G1696" i="10"/>
  <c r="G1650" i="10"/>
  <c r="G1611" i="10"/>
  <c r="G1572" i="10"/>
  <c r="G1533" i="10"/>
  <c r="G1487" i="10"/>
  <c r="G1448" i="10"/>
  <c r="G1409" i="10"/>
  <c r="G1369" i="10"/>
  <c r="G1324" i="10"/>
  <c r="G1285" i="10"/>
  <c r="G1247" i="10"/>
  <c r="G1209" i="10"/>
  <c r="G1171" i="10"/>
  <c r="G1127" i="10"/>
  <c r="G1089" i="10"/>
  <c r="G1051" i="10"/>
  <c r="G1013" i="10"/>
  <c r="G969" i="10"/>
  <c r="G931" i="10"/>
  <c r="G893" i="10"/>
  <c r="G855" i="10"/>
  <c r="G811" i="10"/>
  <c r="G773" i="10"/>
  <c r="G735" i="10"/>
  <c r="G697" i="10"/>
  <c r="G659" i="10"/>
  <c r="G615" i="10"/>
  <c r="G577" i="10"/>
  <c r="G539" i="10"/>
  <c r="G501" i="10"/>
  <c r="G457" i="10"/>
  <c r="G419" i="10"/>
  <c r="G381" i="10"/>
  <c r="G343" i="10"/>
  <c r="G299" i="10"/>
  <c r="G261" i="10"/>
  <c r="G223" i="10"/>
  <c r="G185" i="10"/>
  <c r="G147" i="10"/>
  <c r="G103" i="10"/>
  <c r="G65" i="10"/>
  <c r="G27" i="10"/>
  <c r="G1752" i="10"/>
  <c r="G1713" i="10"/>
  <c r="G1674" i="10"/>
  <c r="G1635" i="10"/>
  <c r="G1596" i="10"/>
  <c r="G1550" i="10"/>
  <c r="G1511" i="10"/>
  <c r="G1472" i="10"/>
  <c r="G1432" i="10"/>
  <c r="G1387" i="10"/>
  <c r="G1348" i="10"/>
  <c r="G1309" i="10"/>
  <c r="G1270" i="10"/>
  <c r="G1226" i="10"/>
  <c r="G1188" i="10"/>
  <c r="G1150" i="10"/>
  <c r="G1112" i="10"/>
  <c r="G1074" i="10"/>
  <c r="G1030" i="10"/>
  <c r="G992" i="10"/>
  <c r="G954" i="10"/>
  <c r="G916" i="10"/>
  <c r="G872" i="10"/>
  <c r="G834" i="10"/>
  <c r="G796" i="10"/>
  <c r="G758" i="10"/>
  <c r="G714" i="10"/>
  <c r="G676" i="10"/>
  <c r="G638" i="10"/>
  <c r="G600" i="10"/>
  <c r="G562" i="10"/>
  <c r="G518" i="10"/>
  <c r="G480" i="10"/>
  <c r="G442" i="10"/>
  <c r="G404" i="10"/>
  <c r="G360" i="10"/>
  <c r="G322" i="10"/>
  <c r="G284" i="10"/>
  <c r="G246" i="10"/>
  <c r="G202" i="10"/>
  <c r="G164" i="10"/>
  <c r="G126" i="10"/>
  <c r="G88" i="10"/>
  <c r="G50" i="10"/>
  <c r="G6" i="10"/>
  <c r="G1743" i="10"/>
  <c r="G1682" i="10"/>
  <c r="G1634" i="10"/>
  <c r="G1580" i="10"/>
  <c r="G1519" i="10"/>
  <c r="G1471" i="10"/>
  <c r="G1417" i="10"/>
  <c r="G1356" i="10"/>
  <c r="G1308" i="10"/>
  <c r="G1255" i="10"/>
  <c r="G1202" i="10"/>
  <c r="G1149" i="10"/>
  <c r="G1097" i="10"/>
  <c r="G1044" i="10"/>
  <c r="G991" i="10"/>
  <c r="G939" i="10"/>
  <c r="G886" i="10"/>
  <c r="G833" i="10"/>
  <c r="G787" i="10"/>
  <c r="G728" i="10"/>
  <c r="G675" i="10"/>
  <c r="G629" i="10"/>
  <c r="G570" i="10"/>
  <c r="G517" i="10"/>
  <c r="G471" i="10"/>
  <c r="G412" i="10"/>
  <c r="G359" i="10"/>
  <c r="G313" i="10"/>
  <c r="G254" i="10"/>
  <c r="G201" i="10"/>
  <c r="G155" i="10"/>
  <c r="G96" i="10"/>
  <c r="G43" i="10"/>
  <c r="G1742" i="10"/>
  <c r="G1681" i="10"/>
  <c r="G1633" i="10"/>
  <c r="G1579" i="10"/>
  <c r="G1518" i="10"/>
  <c r="G1470" i="10"/>
  <c r="G1416" i="10"/>
  <c r="G1355" i="10"/>
  <c r="G1306" i="10"/>
  <c r="G1254" i="10"/>
  <c r="G1195" i="10"/>
  <c r="G1148" i="10"/>
  <c r="G1096" i="10"/>
  <c r="G1043" i="10"/>
  <c r="G990" i="10"/>
  <c r="G938" i="10"/>
  <c r="G885" i="10"/>
  <c r="G832" i="10"/>
  <c r="G786" i="10"/>
  <c r="G727" i="10"/>
  <c r="G674" i="10"/>
  <c r="G628" i="10"/>
  <c r="G569" i="10"/>
  <c r="G516" i="10"/>
  <c r="G470" i="10"/>
  <c r="G411" i="10"/>
  <c r="G358" i="10"/>
  <c r="G312" i="10"/>
  <c r="G253" i="10"/>
  <c r="G200" i="10"/>
  <c r="G154" i="10"/>
  <c r="G95" i="10"/>
  <c r="G42" i="10"/>
  <c r="G1734" i="10"/>
  <c r="G1680" i="10"/>
  <c r="G1632" i="10"/>
  <c r="G1571" i="10"/>
  <c r="G1517" i="10"/>
  <c r="G1469" i="10"/>
  <c r="G1408" i="10"/>
  <c r="G1354" i="10"/>
  <c r="G1305" i="10"/>
  <c r="G1246" i="10"/>
  <c r="G1194" i="10"/>
  <c r="G1147" i="10"/>
  <c r="G1088" i="10"/>
  <c r="G1042" i="10"/>
  <c r="G989" i="10"/>
  <c r="G930" i="10"/>
  <c r="G884" i="10"/>
  <c r="G831" i="10"/>
  <c r="G772" i="10"/>
  <c r="G726" i="10"/>
  <c r="G673" i="10"/>
  <c r="G614" i="10"/>
  <c r="G568" i="10"/>
  <c r="G515" i="10"/>
  <c r="G456" i="10"/>
  <c r="G410" i="10"/>
  <c r="G357" i="10"/>
  <c r="G298" i="10"/>
  <c r="G252" i="10"/>
  <c r="G199" i="10"/>
  <c r="G146" i="10"/>
  <c r="G94" i="10"/>
  <c r="G41" i="10"/>
  <c r="G1733" i="10"/>
  <c r="G1679" i="10"/>
  <c r="G1631" i="10"/>
  <c r="G1570" i="10"/>
  <c r="G1516" i="10"/>
  <c r="G1468" i="10"/>
  <c r="G1407" i="10"/>
  <c r="G1353" i="10"/>
  <c r="G1304" i="10"/>
  <c r="G1245" i="10"/>
  <c r="G1193" i="10"/>
  <c r="G1146" i="10"/>
  <c r="G1087" i="10"/>
  <c r="G1035" i="10"/>
  <c r="G988" i="10"/>
  <c r="G929" i="10"/>
  <c r="G883" i="10"/>
  <c r="G830" i="10"/>
  <c r="G771" i="10"/>
  <c r="G725" i="10"/>
  <c r="G672" i="10"/>
  <c r="G613" i="10"/>
  <c r="G567" i="10"/>
  <c r="G514" i="10"/>
  <c r="G455" i="10"/>
  <c r="G409" i="10"/>
  <c r="G356" i="10"/>
  <c r="G297" i="10"/>
  <c r="G251" i="10"/>
  <c r="G198" i="10"/>
  <c r="G139" i="10"/>
  <c r="G93" i="10"/>
  <c r="G40" i="10"/>
  <c r="G1732" i="10"/>
  <c r="G1678" i="10"/>
  <c r="G1630" i="10"/>
  <c r="G1569" i="10"/>
  <c r="G1515" i="10"/>
  <c r="G1466" i="10"/>
  <c r="G1406" i="10"/>
  <c r="G1352" i="10"/>
  <c r="G1303" i="10"/>
  <c r="G1244" i="10"/>
  <c r="G1192" i="10"/>
  <c r="G1145" i="10"/>
  <c r="G1086" i="10"/>
  <c r="G1034" i="10"/>
  <c r="G987" i="10"/>
  <c r="G928" i="10"/>
  <c r="G882" i="10"/>
  <c r="G829" i="10"/>
  <c r="G770" i="10"/>
  <c r="G724" i="10"/>
  <c r="G671" i="10"/>
  <c r="G612" i="10"/>
  <c r="G566" i="10"/>
  <c r="G513" i="10"/>
  <c r="G454" i="10"/>
  <c r="G408" i="10"/>
  <c r="G355" i="10"/>
  <c r="G296" i="10"/>
  <c r="G250" i="10"/>
  <c r="G197" i="10"/>
  <c r="G138" i="10"/>
  <c r="G92" i="10"/>
  <c r="G39" i="10"/>
  <c r="G1731" i="10"/>
  <c r="G1677" i="10"/>
  <c r="G1629" i="10"/>
  <c r="G1568" i="10"/>
  <c r="G1514" i="10"/>
  <c r="G1465" i="10"/>
  <c r="G1405" i="10"/>
  <c r="G1351" i="10"/>
  <c r="G1302" i="10"/>
  <c r="G1243" i="10"/>
  <c r="G1191" i="10"/>
  <c r="G1144" i="10"/>
  <c r="G1085" i="10"/>
  <c r="G1033" i="10"/>
  <c r="G986" i="10"/>
  <c r="G927" i="10"/>
  <c r="G875" i="10"/>
  <c r="G828" i="10"/>
  <c r="G769" i="10"/>
  <c r="G723" i="10"/>
  <c r="G670" i="10"/>
  <c r="G611" i="10"/>
  <c r="G565" i="10"/>
  <c r="G512" i="10"/>
  <c r="G453" i="10"/>
  <c r="G407" i="10"/>
  <c r="G354" i="10"/>
  <c r="G295" i="10"/>
  <c r="G249" i="10"/>
  <c r="G196" i="10"/>
  <c r="G137" i="10"/>
  <c r="G91" i="10"/>
  <c r="G38" i="10"/>
  <c r="G1730" i="10"/>
  <c r="G1676" i="10"/>
  <c r="G1621" i="10"/>
  <c r="G1567" i="10"/>
  <c r="G1513" i="10"/>
  <c r="G1464" i="10"/>
  <c r="G1404" i="10"/>
  <c r="G1350" i="10"/>
  <c r="G1301" i="10"/>
  <c r="G1242" i="10"/>
  <c r="G1190" i="10"/>
  <c r="G1143" i="10"/>
  <c r="G1084" i="10"/>
  <c r="G1032" i="10"/>
  <c r="G985" i="10"/>
  <c r="G926" i="10"/>
  <c r="G874" i="10"/>
  <c r="G827" i="10"/>
  <c r="G768" i="10"/>
  <c r="G722" i="10"/>
  <c r="G669" i="10"/>
  <c r="G610" i="10"/>
  <c r="G564" i="10"/>
  <c r="G511" i="10"/>
  <c r="G452" i="10"/>
  <c r="G406" i="10"/>
  <c r="G353" i="10"/>
  <c r="G294" i="10"/>
  <c r="G248" i="10"/>
  <c r="G195" i="10"/>
  <c r="G136" i="10"/>
  <c r="G90" i="10"/>
  <c r="G37" i="10"/>
  <c r="G1729" i="10"/>
  <c r="G1675" i="10"/>
  <c r="G1620" i="10"/>
  <c r="G1566" i="10"/>
  <c r="G1512" i="10"/>
  <c r="G1463" i="10"/>
  <c r="G1402" i="10"/>
  <c r="G1349" i="10"/>
  <c r="G1300" i="10"/>
  <c r="G1241" i="10"/>
  <c r="G1189" i="10"/>
  <c r="G1142" i="10"/>
  <c r="G1083" i="10"/>
  <c r="G1031" i="10"/>
  <c r="G984" i="10"/>
  <c r="G925" i="10"/>
  <c r="G873" i="10"/>
  <c r="G826" i="10"/>
  <c r="G767" i="10"/>
  <c r="G715" i="10"/>
  <c r="G668" i="10"/>
  <c r="G609" i="10"/>
  <c r="G563" i="10"/>
  <c r="G510" i="10"/>
  <c r="G451" i="10"/>
  <c r="G405" i="10"/>
  <c r="G352" i="10"/>
  <c r="G293" i="10"/>
  <c r="G247" i="10"/>
  <c r="G1728" i="10"/>
  <c r="G1673" i="10"/>
  <c r="G1619" i="10"/>
  <c r="G1565" i="10"/>
  <c r="G1510" i="10"/>
  <c r="G1456" i="10"/>
  <c r="G1401" i="10"/>
  <c r="G1347" i="10"/>
  <c r="G1299" i="10"/>
  <c r="G1240" i="10"/>
  <c r="G1187" i="10"/>
  <c r="G1141" i="10"/>
  <c r="G1082" i="10"/>
  <c r="G1029" i="10"/>
  <c r="G983" i="10"/>
  <c r="G924" i="10"/>
  <c r="G871" i="10"/>
  <c r="G825" i="10"/>
  <c r="G766" i="10"/>
  <c r="G713" i="10"/>
  <c r="G667" i="10"/>
  <c r="G608" i="10"/>
  <c r="G555" i="10"/>
  <c r="G509" i="10"/>
  <c r="G450" i="10"/>
  <c r="G403" i="10"/>
  <c r="G351" i="10"/>
  <c r="G292" i="10"/>
  <c r="G245" i="10"/>
  <c r="G193" i="10"/>
  <c r="G134" i="10"/>
  <c r="G1720" i="10"/>
  <c r="G1672" i="10"/>
  <c r="G1618" i="10"/>
  <c r="G1564" i="10"/>
  <c r="G1509" i="10"/>
  <c r="G1455" i="10"/>
  <c r="G1400" i="10"/>
  <c r="G1346" i="10"/>
  <c r="G1298" i="10"/>
  <c r="G1239" i="10"/>
  <c r="G1186" i="10"/>
  <c r="G1140" i="10"/>
  <c r="G1081" i="10"/>
  <c r="G1028" i="10"/>
  <c r="G982" i="10"/>
  <c r="G923" i="10"/>
  <c r="G870" i="10"/>
  <c r="G824" i="10"/>
  <c r="G765" i="10"/>
  <c r="G712" i="10"/>
  <c r="G666" i="10"/>
  <c r="G607" i="10"/>
  <c r="G554" i="10"/>
  <c r="G508" i="10"/>
  <c r="G449" i="10"/>
  <c r="G402" i="10"/>
  <c r="G350" i="10"/>
  <c r="G1719" i="10"/>
  <c r="G1671" i="10"/>
  <c r="G1610" i="10"/>
  <c r="G1562" i="10"/>
  <c r="G1508" i="10"/>
  <c r="G1447" i="10"/>
  <c r="G1399" i="10"/>
  <c r="G1345" i="10"/>
  <c r="G1284" i="10"/>
  <c r="G1238" i="10"/>
  <c r="G1185" i="10"/>
  <c r="G1126" i="10"/>
  <c r="G1080" i="10"/>
  <c r="G1027" i="10"/>
  <c r="G968" i="10"/>
  <c r="G922" i="10"/>
  <c r="G869" i="10"/>
  <c r="G810" i="10"/>
  <c r="G764" i="10"/>
  <c r="G711" i="10"/>
  <c r="G658" i="10"/>
  <c r="G1718" i="10"/>
  <c r="G1670" i="10"/>
  <c r="G1609" i="10"/>
  <c r="G1555" i="10"/>
  <c r="G1507" i="10"/>
  <c r="G1446" i="10"/>
  <c r="G1398" i="10"/>
  <c r="G1344" i="10"/>
  <c r="G1283" i="10"/>
  <c r="G1237" i="10"/>
  <c r="G1184" i="10"/>
  <c r="G1125" i="10"/>
  <c r="G1717" i="10"/>
  <c r="G1669" i="10"/>
  <c r="G1608" i="10"/>
  <c r="G1554" i="10"/>
  <c r="G1506" i="10"/>
  <c r="G1445" i="10"/>
  <c r="G1397" i="10"/>
  <c r="G1343" i="10"/>
  <c r="G1282" i="10"/>
  <c r="G1236" i="10"/>
  <c r="G1183" i="10"/>
  <c r="G1124" i="10"/>
  <c r="G1078" i="10"/>
  <c r="G1025" i="10"/>
  <c r="G966" i="10"/>
  <c r="G920" i="10"/>
  <c r="G867" i="10"/>
  <c r="G808" i="10"/>
  <c r="G1716" i="10"/>
  <c r="G1668" i="10"/>
  <c r="G1607" i="10"/>
  <c r="G1553" i="10"/>
  <c r="G1505" i="10"/>
  <c r="G1444" i="10"/>
  <c r="G1390" i="10"/>
  <c r="G1342" i="10"/>
  <c r="G1281" i="10"/>
  <c r="G1235" i="10"/>
  <c r="G1182" i="10"/>
  <c r="G1123" i="10"/>
  <c r="G1077" i="10"/>
  <c r="G1024" i="10"/>
  <c r="G965" i="10"/>
  <c r="G919" i="10"/>
  <c r="G1712" i="10"/>
  <c r="G1665" i="10"/>
  <c r="G1604" i="10"/>
  <c r="G1549" i="10"/>
  <c r="G1502" i="10"/>
  <c r="G1441" i="10"/>
  <c r="G1386" i="10"/>
  <c r="G1338" i="10"/>
  <c r="G1278" i="10"/>
  <c r="G1225" i="10"/>
  <c r="G1179" i="10"/>
  <c r="G1120" i="10"/>
  <c r="G1067" i="10"/>
  <c r="G1021" i="10"/>
  <c r="G962" i="10"/>
  <c r="G915" i="10"/>
  <c r="G863" i="10"/>
  <c r="G804" i="10"/>
  <c r="G757" i="10"/>
  <c r="G705" i="10"/>
  <c r="G646" i="10"/>
  <c r="G599" i="10"/>
  <c r="G547" i="10"/>
  <c r="G488" i="10"/>
  <c r="G441" i="10"/>
  <c r="G389" i="10"/>
  <c r="G330" i="10"/>
  <c r="G283" i="10"/>
  <c r="G231" i="10"/>
  <c r="G178" i="10"/>
  <c r="G125" i="10"/>
  <c r="G73" i="10"/>
  <c r="G20" i="10"/>
  <c r="G1763" i="10"/>
  <c r="G1708" i="10"/>
  <c r="G1647" i="10"/>
  <c r="G1600" i="10"/>
  <c r="G1545" i="10"/>
  <c r="G1484" i="10"/>
  <c r="G1437" i="10"/>
  <c r="G1382" i="10"/>
  <c r="G1321" i="10"/>
  <c r="G1274" i="10"/>
  <c r="G1221" i="10"/>
  <c r="G1162" i="10"/>
  <c r="G1116" i="10"/>
  <c r="G1063" i="10"/>
  <c r="G1010" i="10"/>
  <c r="G958" i="10"/>
  <c r="G905" i="10"/>
  <c r="G852" i="10"/>
  <c r="G800" i="10"/>
  <c r="G747" i="10"/>
  <c r="G694" i="10"/>
  <c r="G642" i="10"/>
  <c r="G595" i="10"/>
  <c r="G536" i="10"/>
  <c r="G484" i="10"/>
  <c r="G437" i="10"/>
  <c r="G378" i="10"/>
  <c r="G326" i="10"/>
  <c r="G279" i="10"/>
  <c r="G220" i="10"/>
  <c r="G168" i="10"/>
  <c r="G121" i="10"/>
  <c r="G62" i="10"/>
  <c r="G10" i="10"/>
  <c r="G1762" i="10"/>
  <c r="G1707" i="10"/>
  <c r="G1646" i="10"/>
  <c r="G1599" i="10"/>
  <c r="G1544" i="10"/>
  <c r="G1483" i="10"/>
  <c r="G1436" i="10"/>
  <c r="G1381" i="10"/>
  <c r="G1320" i="10"/>
  <c r="G1273" i="10"/>
  <c r="G1220" i="10"/>
  <c r="G1161" i="10"/>
  <c r="G1115" i="10"/>
  <c r="G1062" i="10"/>
  <c r="G1003" i="10"/>
  <c r="G957" i="10"/>
  <c r="G904" i="10"/>
  <c r="G851" i="10"/>
  <c r="G799" i="10"/>
  <c r="G746" i="10"/>
  <c r="G693" i="10"/>
  <c r="G641" i="10"/>
  <c r="G594" i="10"/>
  <c r="G535" i="10"/>
  <c r="G483" i="10"/>
  <c r="G436" i="10"/>
  <c r="G377" i="10"/>
  <c r="G325" i="10"/>
  <c r="G278" i="10"/>
  <c r="G219" i="10"/>
  <c r="G167" i="10"/>
  <c r="G120" i="10"/>
  <c r="G61" i="10"/>
  <c r="G9" i="10"/>
  <c r="G1753" i="10"/>
  <c r="G1705" i="10"/>
  <c r="G1644" i="10"/>
  <c r="G1597" i="10"/>
  <c r="G1542" i="10"/>
  <c r="G1481" i="10"/>
  <c r="G1433" i="10"/>
  <c r="G1379" i="10"/>
  <c r="G1318" i="10"/>
  <c r="G1271" i="10"/>
  <c r="G1218" i="10"/>
  <c r="G1159" i="10"/>
  <c r="G1113" i="10"/>
  <c r="G1060" i="10"/>
  <c r="G1001" i="10"/>
  <c r="G955" i="10"/>
  <c r="G902" i="10"/>
  <c r="G843" i="10"/>
  <c r="G797" i="10"/>
  <c r="G744" i="10"/>
  <c r="G691" i="10"/>
  <c r="G639" i="10"/>
  <c r="G586" i="10"/>
  <c r="G533" i="10"/>
  <c r="G481" i="10"/>
  <c r="G434" i="10"/>
  <c r="G375" i="10"/>
  <c r="G323" i="10"/>
  <c r="G276" i="10"/>
  <c r="G217" i="10"/>
  <c r="G165" i="10"/>
  <c r="G1664" i="10"/>
  <c r="G1541" i="10"/>
  <c r="G1421" i="10"/>
  <c r="G1280" i="10"/>
  <c r="G1163" i="10"/>
  <c r="G1058" i="10"/>
  <c r="G950" i="10"/>
  <c r="G838" i="10"/>
  <c r="G733" i="10"/>
  <c r="G636" i="10"/>
  <c r="G538" i="10"/>
  <c r="G445" i="10"/>
  <c r="G361" i="10"/>
  <c r="G260" i="10"/>
  <c r="G179" i="10"/>
  <c r="G98" i="10"/>
  <c r="G21" i="10"/>
  <c r="G1649" i="10"/>
  <c r="G1540" i="10"/>
  <c r="G1420" i="10"/>
  <c r="G1279" i="10"/>
  <c r="G1160" i="10"/>
  <c r="G1050" i="10"/>
  <c r="G949" i="10"/>
  <c r="G837" i="10"/>
  <c r="G732" i="10"/>
  <c r="G635" i="10"/>
  <c r="G537" i="10"/>
  <c r="G444" i="10"/>
  <c r="G342" i="10"/>
  <c r="G259" i="10"/>
  <c r="G171" i="10"/>
  <c r="G97" i="10"/>
  <c r="G19" i="10"/>
  <c r="G1648" i="10"/>
  <c r="G1532" i="10"/>
  <c r="G1419" i="10"/>
  <c r="G1277" i="10"/>
  <c r="G1158" i="10"/>
  <c r="G1049" i="10"/>
  <c r="G948" i="10"/>
  <c r="G836" i="10"/>
  <c r="G731" i="10"/>
  <c r="G634" i="10"/>
  <c r="G534" i="10"/>
  <c r="G443" i="10"/>
  <c r="G341" i="10"/>
  <c r="G258" i="10"/>
  <c r="G170" i="10"/>
  <c r="G89" i="10"/>
  <c r="G18" i="10"/>
  <c r="G1645" i="10"/>
  <c r="G1530" i="10"/>
  <c r="G1418" i="10"/>
  <c r="G1276" i="10"/>
  <c r="G1157" i="10"/>
  <c r="G1048" i="10"/>
  <c r="G947" i="10"/>
  <c r="G835" i="10"/>
  <c r="G730" i="10"/>
  <c r="G633" i="10"/>
  <c r="G532" i="10"/>
  <c r="G440" i="10"/>
  <c r="G340" i="10"/>
  <c r="G257" i="10"/>
  <c r="G169" i="10"/>
  <c r="G87" i="10"/>
  <c r="G11" i="10"/>
  <c r="G1643" i="10"/>
  <c r="G1529" i="10"/>
  <c r="G1389" i="10"/>
  <c r="G1275" i="10"/>
  <c r="G1156" i="10"/>
  <c r="G1047" i="10"/>
  <c r="G946" i="10"/>
  <c r="G809" i="10"/>
  <c r="G729" i="10"/>
  <c r="G632" i="10"/>
  <c r="G531" i="10"/>
  <c r="G439" i="10"/>
  <c r="G339" i="10"/>
  <c r="G256" i="10"/>
  <c r="G166" i="10"/>
  <c r="G86" i="10"/>
  <c r="G8" i="10"/>
  <c r="G1642" i="10"/>
  <c r="G1522" i="10"/>
  <c r="G1388" i="10"/>
  <c r="G1272" i="10"/>
  <c r="G1155" i="10"/>
  <c r="G1046" i="10"/>
  <c r="G921" i="10"/>
  <c r="G807" i="10"/>
  <c r="G710" i="10"/>
  <c r="G631" i="10"/>
  <c r="G530" i="10"/>
  <c r="G438" i="10"/>
  <c r="G338" i="10"/>
  <c r="G255" i="10"/>
  <c r="G163" i="10"/>
  <c r="G85" i="10"/>
  <c r="G7" i="10"/>
  <c r="G1641" i="10"/>
  <c r="G1521" i="10"/>
  <c r="G1385" i="10"/>
  <c r="G1269" i="10"/>
  <c r="G1154" i="10"/>
  <c r="G1045" i="10"/>
  <c r="G918" i="10"/>
  <c r="G806" i="10"/>
  <c r="G709" i="10"/>
  <c r="G630" i="10"/>
  <c r="G523" i="10"/>
  <c r="G435" i="10"/>
  <c r="G331" i="10"/>
  <c r="G244" i="10"/>
  <c r="G162" i="10"/>
  <c r="G84" i="10"/>
  <c r="G5" i="10"/>
  <c r="G1761" i="10"/>
  <c r="G1640" i="10"/>
  <c r="G1520" i="10"/>
  <c r="G1384" i="10"/>
  <c r="G1268" i="10"/>
  <c r="G1153" i="10"/>
  <c r="G1026" i="10"/>
  <c r="G917" i="10"/>
  <c r="G805" i="10"/>
  <c r="G708" i="10"/>
  <c r="G606" i="10"/>
  <c r="G522" i="10"/>
  <c r="G427" i="10"/>
  <c r="G329" i="10"/>
  <c r="G243" i="10"/>
  <c r="G161" i="10"/>
  <c r="G83" i="10"/>
  <c r="G4" i="10"/>
  <c r="G1751" i="10"/>
  <c r="G1639" i="10"/>
  <c r="G1504" i="10"/>
  <c r="G1383" i="10"/>
  <c r="G1267" i="10"/>
  <c r="G1152" i="10"/>
  <c r="G1023" i="10"/>
  <c r="G914" i="10"/>
  <c r="G803" i="10"/>
  <c r="G707" i="10"/>
  <c r="G605" i="10"/>
  <c r="G521" i="10"/>
  <c r="G426" i="10"/>
  <c r="G328" i="10"/>
  <c r="G242" i="10"/>
  <c r="G160" i="10"/>
  <c r="G82" i="10"/>
  <c r="G3" i="10"/>
  <c r="G1750" i="10"/>
  <c r="G1638" i="10"/>
  <c r="G1503" i="10"/>
  <c r="G1380" i="10"/>
  <c r="G1266" i="10"/>
  <c r="G1151" i="10"/>
  <c r="G1022" i="10"/>
  <c r="G907" i="10"/>
  <c r="G802" i="10"/>
  <c r="G706" i="10"/>
  <c r="G604" i="10"/>
  <c r="G520" i="10"/>
  <c r="G418" i="10"/>
  <c r="G327" i="10"/>
  <c r="G235" i="10"/>
  <c r="G159" i="10"/>
  <c r="G75" i="10"/>
  <c r="G2" i="10"/>
  <c r="G1749" i="10"/>
  <c r="G1637" i="10"/>
  <c r="G1501" i="10"/>
  <c r="G1378" i="10"/>
  <c r="G1259" i="10"/>
  <c r="G1122" i="10"/>
  <c r="G1020" i="10"/>
  <c r="G906" i="10"/>
  <c r="G801" i="10"/>
  <c r="G704" i="10"/>
  <c r="G603" i="10"/>
  <c r="G519" i="10"/>
  <c r="G417" i="10"/>
  <c r="G324" i="10"/>
  <c r="G234" i="10"/>
  <c r="G158" i="10"/>
  <c r="G74" i="10"/>
  <c r="G1748" i="10"/>
  <c r="G1636" i="10"/>
  <c r="G1486" i="10"/>
  <c r="G1377" i="10"/>
  <c r="G1258" i="10"/>
  <c r="G1121" i="10"/>
  <c r="G1012" i="10"/>
  <c r="G903" i="10"/>
  <c r="G798" i="10"/>
  <c r="G696" i="10"/>
  <c r="G602" i="10"/>
  <c r="G500" i="10"/>
  <c r="G416" i="10"/>
  <c r="G321" i="10"/>
  <c r="G233" i="10"/>
  <c r="G157" i="10"/>
  <c r="G72" i="10"/>
  <c r="G1747" i="10"/>
  <c r="G1606" i="10"/>
  <c r="G1485" i="10"/>
  <c r="G1368" i="10"/>
  <c r="G1257" i="10"/>
  <c r="G1119" i="10"/>
  <c r="G1011" i="10"/>
  <c r="G901" i="10"/>
  <c r="G795" i="10"/>
  <c r="G695" i="10"/>
  <c r="G601" i="10"/>
  <c r="G499" i="10"/>
  <c r="G415" i="10"/>
  <c r="G320" i="10"/>
  <c r="G232" i="10"/>
  <c r="G156" i="10"/>
  <c r="G64" i="10"/>
  <c r="G1746" i="10"/>
  <c r="G1605" i="10"/>
  <c r="G1482" i="10"/>
  <c r="G1367" i="10"/>
  <c r="G1256" i="10"/>
  <c r="G1118" i="10"/>
  <c r="G1002" i="10"/>
  <c r="G900" i="10"/>
  <c r="G794" i="10"/>
  <c r="G692" i="10"/>
  <c r="G598" i="10"/>
  <c r="G498" i="10"/>
  <c r="G414" i="10"/>
  <c r="G319" i="10"/>
  <c r="G230" i="10"/>
  <c r="G135" i="10"/>
  <c r="G63" i="10"/>
  <c r="G1715" i="10"/>
  <c r="G1601" i="10"/>
  <c r="G1478" i="10"/>
  <c r="G1364" i="10"/>
  <c r="G1224" i="10"/>
  <c r="G1111" i="10"/>
  <c r="G998" i="10"/>
  <c r="G890" i="10"/>
  <c r="G791" i="10"/>
  <c r="G682" i="10"/>
  <c r="G587" i="10"/>
  <c r="G489" i="10"/>
  <c r="G394" i="10"/>
  <c r="G316" i="10"/>
  <c r="G218" i="10"/>
  <c r="G131" i="10"/>
  <c r="G58" i="10"/>
  <c r="G1709" i="10"/>
  <c r="G1586" i="10"/>
  <c r="G1474" i="10"/>
  <c r="G1337" i="10"/>
  <c r="G1217" i="10"/>
  <c r="G1107" i="10"/>
  <c r="G994" i="10"/>
  <c r="G868" i="10"/>
  <c r="G763" i="10"/>
  <c r="G678" i="10"/>
  <c r="G575" i="10"/>
  <c r="G482" i="10"/>
  <c r="G390" i="10"/>
  <c r="G290" i="10"/>
  <c r="G213" i="10"/>
  <c r="G127" i="10"/>
  <c r="G54" i="10"/>
  <c r="G1706" i="10"/>
  <c r="G1585" i="10"/>
  <c r="G1473" i="10"/>
  <c r="G1323" i="10"/>
  <c r="G1216" i="10"/>
  <c r="G1106" i="10"/>
  <c r="G993" i="10"/>
  <c r="G866" i="10"/>
  <c r="G762" i="10"/>
  <c r="G677" i="10"/>
  <c r="G574" i="10"/>
  <c r="G479" i="10"/>
  <c r="G388" i="10"/>
  <c r="G289" i="10"/>
  <c r="G212" i="10"/>
  <c r="G124" i="10"/>
  <c r="G53" i="10"/>
  <c r="G1703" i="10"/>
  <c r="G1583" i="10"/>
  <c r="G1442" i="10"/>
  <c r="G1319" i="10"/>
  <c r="G1207" i="10"/>
  <c r="G1098" i="10"/>
  <c r="G964" i="10"/>
  <c r="G864" i="10"/>
  <c r="G760" i="10"/>
  <c r="G650" i="10"/>
  <c r="G572" i="10"/>
  <c r="G477" i="10"/>
  <c r="G379" i="10"/>
  <c r="G287" i="10"/>
  <c r="G210" i="10"/>
  <c r="G122" i="10"/>
  <c r="G51" i="10"/>
  <c r="G1598" i="10"/>
  <c r="G1317" i="10"/>
  <c r="G1065" i="10"/>
  <c r="G793" i="10"/>
  <c r="G576" i="10"/>
  <c r="G373" i="10"/>
  <c r="G181" i="10"/>
  <c r="G1588" i="10"/>
  <c r="G1316" i="10"/>
  <c r="G1064" i="10"/>
  <c r="G792" i="10"/>
  <c r="G573" i="10"/>
  <c r="G372" i="10"/>
  <c r="G180" i="10"/>
  <c r="G1587" i="10"/>
  <c r="G1315" i="10"/>
  <c r="G1061" i="10"/>
  <c r="G790" i="10"/>
  <c r="G571" i="10"/>
  <c r="G371" i="10"/>
  <c r="G133" i="10"/>
  <c r="G1584" i="10"/>
  <c r="G1314" i="10"/>
  <c r="G1059" i="10"/>
  <c r="G789" i="10"/>
  <c r="G553" i="10"/>
  <c r="G370" i="10"/>
  <c r="G132" i="10"/>
  <c r="G1582" i="10"/>
  <c r="G1313" i="10"/>
  <c r="G1000" i="10"/>
  <c r="G788" i="10"/>
  <c r="G552" i="10"/>
  <c r="G363" i="10"/>
  <c r="G130" i="10"/>
  <c r="G1581" i="10"/>
  <c r="G1312" i="10"/>
  <c r="G999" i="10"/>
  <c r="G761" i="10"/>
  <c r="G551" i="10"/>
  <c r="G362" i="10"/>
  <c r="G129" i="10"/>
  <c r="G1552" i="10"/>
  <c r="G1311" i="10"/>
  <c r="G997" i="10"/>
  <c r="G759" i="10"/>
  <c r="G550" i="10"/>
  <c r="G318" i="10"/>
  <c r="G128" i="10"/>
  <c r="G1551" i="10"/>
  <c r="G1310" i="10"/>
  <c r="G996" i="10"/>
  <c r="G756" i="10"/>
  <c r="G549" i="10"/>
  <c r="G317" i="10"/>
  <c r="G123" i="10"/>
  <c r="G1548" i="10"/>
  <c r="G1234" i="10"/>
  <c r="G995" i="10"/>
  <c r="G755" i="10"/>
  <c r="G548" i="10"/>
  <c r="G315" i="10"/>
  <c r="G119" i="10"/>
  <c r="G1547" i="10"/>
  <c r="G1227" i="10"/>
  <c r="G967" i="10"/>
  <c r="G754" i="10"/>
  <c r="G546" i="10"/>
  <c r="G314" i="10"/>
  <c r="G118" i="10"/>
  <c r="G1546" i="10"/>
  <c r="G1223" i="10"/>
  <c r="G963" i="10"/>
  <c r="G745" i="10"/>
  <c r="G491" i="10"/>
  <c r="G291" i="10"/>
  <c r="G117" i="10"/>
  <c r="G1543" i="10"/>
  <c r="G1222" i="10"/>
  <c r="G961" i="10"/>
  <c r="G743" i="10"/>
  <c r="G490" i="10"/>
  <c r="G288" i="10"/>
  <c r="G116" i="10"/>
  <c r="G1480" i="10"/>
  <c r="G1219" i="10"/>
  <c r="G960" i="10"/>
  <c r="G742" i="10"/>
  <c r="G487" i="10"/>
  <c r="G286" i="10"/>
  <c r="G102" i="10"/>
  <c r="G1477" i="10"/>
  <c r="G1206" i="10"/>
  <c r="G956" i="10"/>
  <c r="G690" i="10"/>
  <c r="G485" i="10"/>
  <c r="G282" i="10"/>
  <c r="G100" i="10"/>
  <c r="G1476" i="10"/>
  <c r="G1205" i="10"/>
  <c r="G953" i="10"/>
  <c r="G683" i="10"/>
  <c r="G478" i="10"/>
  <c r="G281" i="10"/>
  <c r="G99" i="10"/>
  <c r="G1744" i="10"/>
  <c r="G1443" i="10"/>
  <c r="G1203" i="10"/>
  <c r="G951" i="10"/>
  <c r="G680" i="10"/>
  <c r="G475" i="10"/>
  <c r="G277" i="10"/>
  <c r="G59" i="10"/>
  <c r="G1687" i="10"/>
  <c r="G1430" i="10"/>
  <c r="G1114" i="10"/>
  <c r="G865" i="10"/>
  <c r="G645" i="10"/>
  <c r="G446" i="10"/>
  <c r="G215" i="10"/>
  <c r="G35" i="10"/>
  <c r="G1683" i="10"/>
  <c r="G1076" i="10"/>
  <c r="G584" i="10"/>
  <c r="G60" i="10"/>
  <c r="G1667" i="10"/>
  <c r="G1075" i="10"/>
  <c r="G486" i="10"/>
  <c r="G57" i="10"/>
  <c r="G1666" i="10"/>
  <c r="G1066" i="10"/>
  <c r="G476" i="10"/>
  <c r="G56" i="10"/>
  <c r="G1603" i="10"/>
  <c r="G959" i="10"/>
  <c r="G474" i="10"/>
  <c r="G55" i="10"/>
  <c r="G1602" i="10"/>
  <c r="G952" i="10"/>
  <c r="G473" i="10"/>
  <c r="G52" i="10"/>
  <c r="G1479" i="10"/>
  <c r="G892" i="10"/>
  <c r="G472" i="10"/>
  <c r="G36" i="10"/>
  <c r="G1475" i="10"/>
  <c r="G891" i="10"/>
  <c r="G448" i="10"/>
  <c r="G34" i="10"/>
  <c r="G1440" i="10"/>
  <c r="G889" i="10"/>
  <c r="G447" i="10"/>
  <c r="G26" i="10"/>
  <c r="G1439" i="10"/>
  <c r="G888" i="10"/>
  <c r="G413" i="10"/>
  <c r="G25" i="10"/>
  <c r="G1438" i="10"/>
  <c r="G887" i="10"/>
  <c r="G395" i="10"/>
  <c r="G24" i="10"/>
  <c r="G1434" i="10"/>
  <c r="G862" i="10"/>
  <c r="G393" i="10"/>
  <c r="G23" i="10"/>
  <c r="G1431" i="10"/>
  <c r="G854" i="10"/>
  <c r="G392" i="10"/>
  <c r="G22" i="10"/>
  <c r="G1423" i="10"/>
  <c r="G853" i="10"/>
  <c r="G391" i="10"/>
  <c r="G1422" i="10"/>
  <c r="G850" i="10"/>
  <c r="G380" i="10"/>
  <c r="G1366" i="10"/>
  <c r="G842" i="10"/>
  <c r="G376" i="10"/>
  <c r="G1365" i="10"/>
  <c r="G841" i="10"/>
  <c r="G374" i="10"/>
  <c r="G1357" i="10"/>
  <c r="G840" i="10"/>
  <c r="G285" i="10"/>
  <c r="G1341" i="10"/>
  <c r="G839" i="10"/>
  <c r="G280" i="10"/>
  <c r="G1322" i="10"/>
  <c r="G681" i="10"/>
  <c r="G274" i="10"/>
  <c r="G1208" i="10"/>
  <c r="G679" i="10"/>
  <c r="G222" i="10"/>
  <c r="G1204" i="10"/>
  <c r="G651" i="10"/>
  <c r="G221" i="10"/>
  <c r="G1181" i="10"/>
  <c r="G649" i="10"/>
  <c r="G216" i="10"/>
  <c r="G1745" i="10"/>
  <c r="G1180" i="10"/>
  <c r="G648" i="10"/>
  <c r="G214" i="10"/>
  <c r="G1704" i="10"/>
  <c r="G1110" i="10"/>
  <c r="G640" i="10"/>
  <c r="G192" i="10"/>
  <c r="G1686" i="10"/>
  <c r="G1108" i="10"/>
  <c r="G597" i="10"/>
  <c r="G183" i="10"/>
  <c r="G1685" i="10"/>
  <c r="G1099" i="10"/>
  <c r="G596" i="10"/>
  <c r="G182" i="10"/>
  <c r="G1684" i="10"/>
  <c r="G1079" i="10"/>
  <c r="G585" i="10"/>
  <c r="G101" i="10"/>
  <c r="G211" i="10"/>
  <c r="G203" i="10"/>
  <c r="G194" i="10"/>
  <c r="G184" i="10"/>
  <c r="G1714" i="10"/>
  <c r="G1711" i="10"/>
  <c r="G1710" i="10"/>
  <c r="G1695" i="10"/>
  <c r="G1340" i="10"/>
  <c r="G1178" i="10"/>
  <c r="G1170" i="10"/>
  <c r="G1117" i="10"/>
  <c r="G1109" i="10"/>
  <c r="G734" i="10"/>
  <c r="G647" i="10"/>
  <c r="G644" i="10"/>
  <c r="G643" i="10"/>
  <c r="G637" i="10"/>
  <c r="G275" i="10"/>
  <c r="Q1750" i="10"/>
  <c r="Q1718" i="10"/>
  <c r="Q1686" i="10"/>
  <c r="Q1654" i="10"/>
  <c r="Q1622" i="10"/>
  <c r="Q1590" i="10"/>
  <c r="Q1558" i="10"/>
  <c r="Q1526" i="10"/>
  <c r="Q1494" i="10"/>
  <c r="Q1462" i="10"/>
  <c r="Q1430" i="10"/>
  <c r="Q1398" i="10"/>
  <c r="Q1366" i="10"/>
  <c r="Q1334" i="10"/>
  <c r="Q1302" i="10"/>
  <c r="Q1270" i="10"/>
  <c r="Q1238" i="10"/>
  <c r="Q1206" i="10"/>
  <c r="Q1174" i="10"/>
  <c r="Q1142" i="10"/>
  <c r="Q1110" i="10"/>
  <c r="Q1078" i="10"/>
  <c r="Q1046" i="10"/>
  <c r="Q1014" i="10"/>
  <c r="Q982" i="10"/>
  <c r="Q950" i="10"/>
  <c r="Q918" i="10"/>
  <c r="Q886" i="10"/>
  <c r="Q854" i="10"/>
  <c r="Q822" i="10"/>
  <c r="Q790" i="10"/>
  <c r="Q758" i="10"/>
  <c r="Q726" i="10"/>
  <c r="Q694" i="10"/>
  <c r="Q662" i="10"/>
  <c r="Q630" i="10"/>
  <c r="Q598" i="10"/>
  <c r="Q566" i="10"/>
  <c r="Q534" i="10"/>
  <c r="Q502" i="10"/>
  <c r="Q470" i="10"/>
  <c r="Q438" i="10"/>
  <c r="Q406" i="10"/>
  <c r="Q374" i="10"/>
  <c r="Q342" i="10"/>
  <c r="Q310" i="10"/>
  <c r="Q278" i="10"/>
  <c r="Q246" i="10"/>
  <c r="Q214" i="10"/>
  <c r="Q182" i="10"/>
  <c r="Q150" i="10"/>
  <c r="Q118" i="10"/>
  <c r="Q86" i="10"/>
  <c r="Q54" i="10"/>
  <c r="Q1749" i="10"/>
  <c r="Q1717" i="10"/>
  <c r="Q1685" i="10"/>
  <c r="Q1653" i="10"/>
  <c r="Q1621" i="10"/>
  <c r="Q1589" i="10"/>
  <c r="Q1557" i="10"/>
  <c r="Q1525" i="10"/>
  <c r="Q1493" i="10"/>
  <c r="Q1461" i="10"/>
  <c r="Q1429" i="10"/>
  <c r="Q1397" i="10"/>
  <c r="Q1365" i="10"/>
  <c r="Q1333" i="10"/>
  <c r="Q1301" i="10"/>
  <c r="Q1269" i="10"/>
  <c r="Q1237" i="10"/>
  <c r="Q1205" i="10"/>
  <c r="Q1173" i="10"/>
  <c r="Q1141" i="10"/>
  <c r="Q1109" i="10"/>
  <c r="Q1077" i="10"/>
  <c r="Q1045" i="10"/>
  <c r="Q1013" i="10"/>
  <c r="Q981" i="10"/>
  <c r="Q949" i="10"/>
  <c r="Q917" i="10"/>
  <c r="Q885" i="10"/>
  <c r="Q853" i="10"/>
  <c r="Q821" i="10"/>
  <c r="Q789" i="10"/>
  <c r="Q757" i="10"/>
  <c r="Q725" i="10"/>
  <c r="Q693" i="10"/>
  <c r="Q661" i="10"/>
  <c r="Q629" i="10"/>
  <c r="Q597" i="10"/>
  <c r="Q565" i="10"/>
  <c r="Q533" i="10"/>
  <c r="Q501" i="10"/>
  <c r="Q469" i="10"/>
  <c r="Q437" i="10"/>
  <c r="Q405" i="10"/>
  <c r="Q373" i="10"/>
  <c r="Q341" i="10"/>
  <c r="Q309" i="10"/>
  <c r="Q277" i="10"/>
  <c r="Q245" i="10"/>
  <c r="Q213" i="10"/>
  <c r="Q181" i="10"/>
  <c r="Q149" i="10"/>
  <c r="Q117" i="10"/>
  <c r="Q85" i="10"/>
  <c r="Q53" i="10"/>
  <c r="Q21" i="10"/>
  <c r="Q1748" i="10"/>
  <c r="Q1716" i="10"/>
  <c r="Q1684" i="10"/>
  <c r="Q1652" i="10"/>
  <c r="Q1620" i="10"/>
  <c r="Q1588" i="10"/>
  <c r="Q1556" i="10"/>
  <c r="Q1524" i="10"/>
  <c r="Q1492" i="10"/>
  <c r="Q1460" i="10"/>
  <c r="Q1428" i="10"/>
  <c r="Q1396" i="10"/>
  <c r="Q1364" i="10"/>
  <c r="Q1332" i="10"/>
  <c r="Q1300" i="10"/>
  <c r="Q1268" i="10"/>
  <c r="Q1236" i="10"/>
  <c r="Q1204" i="10"/>
  <c r="Q1172" i="10"/>
  <c r="Q1140" i="10"/>
  <c r="Q1108" i="10"/>
  <c r="Q1076" i="10"/>
  <c r="Q1044" i="10"/>
  <c r="Q1012" i="10"/>
  <c r="Q980" i="10"/>
  <c r="Q948" i="10"/>
  <c r="Q916" i="10"/>
  <c r="Q884" i="10"/>
  <c r="Q852" i="10"/>
  <c r="Q820" i="10"/>
  <c r="Q788" i="10"/>
  <c r="Q756" i="10"/>
  <c r="Q724" i="10"/>
  <c r="Q692" i="10"/>
  <c r="Q660" i="10"/>
  <c r="Q628" i="10"/>
  <c r="Q596" i="10"/>
  <c r="Q564" i="10"/>
  <c r="Q532" i="10"/>
  <c r="Q500" i="10"/>
  <c r="Q468" i="10"/>
  <c r="Q436" i="10"/>
  <c r="Q404" i="10"/>
  <c r="Q372" i="10"/>
  <c r="Q340" i="10"/>
  <c r="Q308" i="10"/>
  <c r="Q276" i="10"/>
  <c r="Q244" i="10"/>
  <c r="Q212" i="10"/>
  <c r="Q180" i="10"/>
  <c r="Q148" i="10"/>
  <c r="Q116" i="10"/>
  <c r="Q84" i="10"/>
  <c r="Q52" i="10"/>
  <c r="Q20" i="10"/>
  <c r="Q1747" i="10"/>
  <c r="Q1715" i="10"/>
  <c r="Q1683" i="10"/>
  <c r="Q1651" i="10"/>
  <c r="Q1619" i="10"/>
  <c r="Q1587" i="10"/>
  <c r="Q1555" i="10"/>
  <c r="Q1523" i="10"/>
  <c r="Q1491" i="10"/>
  <c r="Q1459" i="10"/>
  <c r="Q1427" i="10"/>
  <c r="Q1395" i="10"/>
  <c r="Q1363" i="10"/>
  <c r="Q1331" i="10"/>
  <c r="Q1299" i="10"/>
  <c r="Q1267" i="10"/>
  <c r="Q1235" i="10"/>
  <c r="Q1203" i="10"/>
  <c r="Q1171" i="10"/>
  <c r="Q1139" i="10"/>
  <c r="Q1107" i="10"/>
  <c r="Q1075" i="10"/>
  <c r="Q1043" i="10"/>
  <c r="Q1011" i="10"/>
  <c r="Q979" i="10"/>
  <c r="Q947" i="10"/>
  <c r="Q915" i="10"/>
  <c r="Q883" i="10"/>
  <c r="Q851" i="10"/>
  <c r="Q819" i="10"/>
  <c r="Q787" i="10"/>
  <c r="Q755" i="10"/>
  <c r="Q723" i="10"/>
  <c r="Q691" i="10"/>
  <c r="Q659" i="10"/>
  <c r="Q627" i="10"/>
  <c r="Q595" i="10"/>
  <c r="Q563" i="10"/>
  <c r="Q531" i="10"/>
  <c r="Q499" i="10"/>
  <c r="Q467" i="10"/>
  <c r="Q435" i="10"/>
  <c r="Q403" i="10"/>
  <c r="Q371" i="10"/>
  <c r="Q339" i="10"/>
  <c r="Q307" i="10"/>
  <c r="Q275" i="10"/>
  <c r="Q243" i="10"/>
  <c r="Q211" i="10"/>
  <c r="Q179" i="10"/>
  <c r="Q147" i="10"/>
  <c r="Q115" i="10"/>
  <c r="Q83" i="10"/>
  <c r="Q51" i="10"/>
  <c r="Q19" i="10"/>
  <c r="Q1746" i="10"/>
  <c r="Q1714" i="10"/>
  <c r="Q1682" i="10"/>
  <c r="Q1650" i="10"/>
  <c r="Q1618" i="10"/>
  <c r="Q1586" i="10"/>
  <c r="Q1554" i="10"/>
  <c r="Q1522" i="10"/>
  <c r="Q1490" i="10"/>
  <c r="Q1458" i="10"/>
  <c r="Q1426" i="10"/>
  <c r="Q1394" i="10"/>
  <c r="Q1362" i="10"/>
  <c r="Q1330" i="10"/>
  <c r="Q1298" i="10"/>
  <c r="Q1266" i="10"/>
  <c r="Q1234" i="10"/>
  <c r="Q1202" i="10"/>
  <c r="Q1170" i="10"/>
  <c r="Q1138" i="10"/>
  <c r="Q1106" i="10"/>
  <c r="Q1074" i="10"/>
  <c r="Q1042" i="10"/>
  <c r="Q1010" i="10"/>
  <c r="Q978" i="10"/>
  <c r="Q946" i="10"/>
  <c r="Q914" i="10"/>
  <c r="Q882" i="10"/>
  <c r="Q850" i="10"/>
  <c r="Q818" i="10"/>
  <c r="Q786" i="10"/>
  <c r="Q754" i="10"/>
  <c r="Q722" i="10"/>
  <c r="Q690" i="10"/>
  <c r="Q658" i="10"/>
  <c r="Q626" i="10"/>
  <c r="Q594" i="10"/>
  <c r="Q562" i="10"/>
  <c r="Q530" i="10"/>
  <c r="Q498" i="10"/>
  <c r="Q466" i="10"/>
  <c r="Q434" i="10"/>
  <c r="Q402" i="10"/>
  <c r="Q370" i="10"/>
  <c r="Q338" i="10"/>
  <c r="Q306" i="10"/>
  <c r="Q274" i="10"/>
  <c r="Q242" i="10"/>
  <c r="Q210" i="10"/>
  <c r="Q178" i="10"/>
  <c r="Q146" i="10"/>
  <c r="Q114" i="10"/>
  <c r="Q82" i="10"/>
  <c r="Q50" i="10"/>
  <c r="Q18" i="10"/>
  <c r="Q1745" i="10"/>
  <c r="Q1713" i="10"/>
  <c r="Q1681" i="10"/>
  <c r="Q1649" i="10"/>
  <c r="Q1617" i="10"/>
  <c r="Q1585" i="10"/>
  <c r="Q1553" i="10"/>
  <c r="Q1521" i="10"/>
  <c r="Q1489" i="10"/>
  <c r="Q1457" i="10"/>
  <c r="Q1425" i="10"/>
  <c r="Q1393" i="10"/>
  <c r="Q1361" i="10"/>
  <c r="Q1329" i="10"/>
  <c r="Q1297" i="10"/>
  <c r="Q1265" i="10"/>
  <c r="Q1233" i="10"/>
  <c r="Q1201" i="10"/>
  <c r="Q1169" i="10"/>
  <c r="Q1137" i="10"/>
  <c r="Q1105" i="10"/>
  <c r="Q1073" i="10"/>
  <c r="Q1041" i="10"/>
  <c r="Q1009" i="10"/>
  <c r="Q977" i="10"/>
  <c r="Q945" i="10"/>
  <c r="Q913" i="10"/>
  <c r="Q881" i="10"/>
  <c r="Q849" i="10"/>
  <c r="Q817" i="10"/>
  <c r="Q785" i="10"/>
  <c r="Q753" i="10"/>
  <c r="Q721" i="10"/>
  <c r="Q689" i="10"/>
  <c r="Q657" i="10"/>
  <c r="Q625" i="10"/>
  <c r="Q593" i="10"/>
  <c r="Q561" i="10"/>
  <c r="Q529" i="10"/>
  <c r="Q497" i="10"/>
  <c r="Q465" i="10"/>
  <c r="Q433" i="10"/>
  <c r="Q401" i="10"/>
  <c r="Q369" i="10"/>
  <c r="Q337" i="10"/>
  <c r="Q305" i="10"/>
  <c r="Q273" i="10"/>
  <c r="Q241" i="10"/>
  <c r="Q209" i="10"/>
  <c r="Q177" i="10"/>
  <c r="Q145" i="10"/>
  <c r="Q113" i="10"/>
  <c r="Q81" i="10"/>
  <c r="Q49" i="10"/>
  <c r="Q17" i="10"/>
  <c r="Q1759" i="10"/>
  <c r="Q1721" i="10"/>
  <c r="Q1677" i="10"/>
  <c r="Q1639" i="10"/>
  <c r="Q1601" i="10"/>
  <c r="Q1563" i="10"/>
  <c r="Q1519" i="10"/>
  <c r="Q1481" i="10"/>
  <c r="Q1443" i="10"/>
  <c r="Q1405" i="10"/>
  <c r="Q1367" i="10"/>
  <c r="Q1323" i="10"/>
  <c r="Q1285" i="10"/>
  <c r="Q1247" i="10"/>
  <c r="Q1209" i="10"/>
  <c r="Q1165" i="10"/>
  <c r="Q1127" i="10"/>
  <c r="Q1089" i="10"/>
  <c r="Q1051" i="10"/>
  <c r="Q1007" i="10"/>
  <c r="Q969" i="10"/>
  <c r="Q931" i="10"/>
  <c r="Q893" i="10"/>
  <c r="Q855" i="10"/>
  <c r="Q811" i="10"/>
  <c r="Q773" i="10"/>
  <c r="Q735" i="10"/>
  <c r="Q697" i="10"/>
  <c r="Q653" i="10"/>
  <c r="Q615" i="10"/>
  <c r="Q577" i="10"/>
  <c r="Q539" i="10"/>
  <c r="Q495" i="10"/>
  <c r="Q457" i="10"/>
  <c r="Q419" i="10"/>
  <c r="Q381" i="10"/>
  <c r="Q343" i="10"/>
  <c r="Q299" i="10"/>
  <c r="Q261" i="10"/>
  <c r="Q223" i="10"/>
  <c r="Q185" i="10"/>
  <c r="Q141" i="10"/>
  <c r="Q103" i="10"/>
  <c r="Q65" i="10"/>
  <c r="Q27" i="10"/>
  <c r="Q1758" i="10"/>
  <c r="Q1720" i="10"/>
  <c r="Q1676" i="10"/>
  <c r="Q1638" i="10"/>
  <c r="Q1600" i="10"/>
  <c r="Q1562" i="10"/>
  <c r="Q1518" i="10"/>
  <c r="Q1480" i="10"/>
  <c r="Q1442" i="10"/>
  <c r="Q1404" i="10"/>
  <c r="Q1360" i="10"/>
  <c r="Q1322" i="10"/>
  <c r="Q1284" i="10"/>
  <c r="Q1246" i="10"/>
  <c r="Q1208" i="10"/>
  <c r="Q1164" i="10"/>
  <c r="Q1126" i="10"/>
  <c r="Q1088" i="10"/>
  <c r="Q1050" i="10"/>
  <c r="Q1006" i="10"/>
  <c r="Q968" i="10"/>
  <c r="Q930" i="10"/>
  <c r="Q892" i="10"/>
  <c r="Q848" i="10"/>
  <c r="Q810" i="10"/>
  <c r="Q772" i="10"/>
  <c r="Q734" i="10"/>
  <c r="Q696" i="10"/>
  <c r="Q652" i="10"/>
  <c r="Q614" i="10"/>
  <c r="Q576" i="10"/>
  <c r="Q538" i="10"/>
  <c r="Q494" i="10"/>
  <c r="Q456" i="10"/>
  <c r="Q418" i="10"/>
  <c r="Q380" i="10"/>
  <c r="Q336" i="10"/>
  <c r="Q298" i="10"/>
  <c r="Q260" i="10"/>
  <c r="Q222" i="10"/>
  <c r="Q184" i="10"/>
  <c r="Q140" i="10"/>
  <c r="Q102" i="10"/>
  <c r="Q64" i="10"/>
  <c r="Q26" i="10"/>
  <c r="Q1757" i="10"/>
  <c r="Q1719" i="10"/>
  <c r="Q1675" i="10"/>
  <c r="Q1637" i="10"/>
  <c r="Q1599" i="10"/>
  <c r="Q1561" i="10"/>
  <c r="Q1517" i="10"/>
  <c r="Q1479" i="10"/>
  <c r="Q1441" i="10"/>
  <c r="Q1403" i="10"/>
  <c r="Q1359" i="10"/>
  <c r="Q1321" i="10"/>
  <c r="Q1283" i="10"/>
  <c r="Q1245" i="10"/>
  <c r="Q1207" i="10"/>
  <c r="Q1163" i="10"/>
  <c r="Q1125" i="10"/>
  <c r="Q1087" i="10"/>
  <c r="Q1049" i="10"/>
  <c r="Q1005" i="10"/>
  <c r="Q967" i="10"/>
  <c r="Q929" i="10"/>
  <c r="Q891" i="10"/>
  <c r="Q847" i="10"/>
  <c r="Q809" i="10"/>
  <c r="Q771" i="10"/>
  <c r="Q733" i="10"/>
  <c r="Q695" i="10"/>
  <c r="Q651" i="10"/>
  <c r="Q613" i="10"/>
  <c r="Q575" i="10"/>
  <c r="Q537" i="10"/>
  <c r="Q493" i="10"/>
  <c r="Q455" i="10"/>
  <c r="Q417" i="10"/>
  <c r="Q379" i="10"/>
  <c r="Q335" i="10"/>
  <c r="Q297" i="10"/>
  <c r="Q259" i="10"/>
  <c r="Q221" i="10"/>
  <c r="Q183" i="10"/>
  <c r="Q139" i="10"/>
  <c r="Q101" i="10"/>
  <c r="Q63" i="10"/>
  <c r="Q25" i="10"/>
  <c r="Q1756" i="10"/>
  <c r="Q1712" i="10"/>
  <c r="Q1674" i="10"/>
  <c r="Q1636" i="10"/>
  <c r="Q1598" i="10"/>
  <c r="Q1560" i="10"/>
  <c r="Q1516" i="10"/>
  <c r="Q1478" i="10"/>
  <c r="Q1440" i="10"/>
  <c r="Q1402" i="10"/>
  <c r="Q1358" i="10"/>
  <c r="Q1320" i="10"/>
  <c r="Q1282" i="10"/>
  <c r="Q1244" i="10"/>
  <c r="Q1200" i="10"/>
  <c r="Q1162" i="10"/>
  <c r="Q1124" i="10"/>
  <c r="Q1086" i="10"/>
  <c r="Q1048" i="10"/>
  <c r="Q1004" i="10"/>
  <c r="Q966" i="10"/>
  <c r="Q928" i="10"/>
  <c r="Q890" i="10"/>
  <c r="Q846" i="10"/>
  <c r="Q808" i="10"/>
  <c r="Q770" i="10"/>
  <c r="Q732" i="10"/>
  <c r="Q688" i="10"/>
  <c r="Q650" i="10"/>
  <c r="Q612" i="10"/>
  <c r="Q574" i="10"/>
  <c r="Q536" i="10"/>
  <c r="Q492" i="10"/>
  <c r="Q454" i="10"/>
  <c r="Q416" i="10"/>
  <c r="Q378" i="10"/>
  <c r="Q334" i="10"/>
  <c r="Q296" i="10"/>
  <c r="Q258" i="10"/>
  <c r="Q220" i="10"/>
  <c r="Q176" i="10"/>
  <c r="Q138" i="10"/>
  <c r="Q100" i="10"/>
  <c r="Q62" i="10"/>
  <c r="Q24" i="10"/>
  <c r="Q1755" i="10"/>
  <c r="Q1711" i="10"/>
  <c r="Q1673" i="10"/>
  <c r="Q1635" i="10"/>
  <c r="Q1597" i="10"/>
  <c r="Q1559" i="10"/>
  <c r="Q1515" i="10"/>
  <c r="Q1477" i="10"/>
  <c r="Q1439" i="10"/>
  <c r="Q1401" i="10"/>
  <c r="Q1357" i="10"/>
  <c r="Q1319" i="10"/>
  <c r="Q1281" i="10"/>
  <c r="Q1243" i="10"/>
  <c r="Q1199" i="10"/>
  <c r="Q1161" i="10"/>
  <c r="Q1123" i="10"/>
  <c r="Q1085" i="10"/>
  <c r="Q1047" i="10"/>
  <c r="Q1003" i="10"/>
  <c r="Q965" i="10"/>
  <c r="Q927" i="10"/>
  <c r="Q889" i="10"/>
  <c r="Q845" i="10"/>
  <c r="Q807" i="10"/>
  <c r="Q769" i="10"/>
  <c r="Q731" i="10"/>
  <c r="Q687" i="10"/>
  <c r="Q649" i="10"/>
  <c r="Q611" i="10"/>
  <c r="Q573" i="10"/>
  <c r="Q535" i="10"/>
  <c r="Q491" i="10"/>
  <c r="Q453" i="10"/>
  <c r="Q415" i="10"/>
  <c r="Q377" i="10"/>
  <c r="Q333" i="10"/>
  <c r="Q295" i="10"/>
  <c r="Q257" i="10"/>
  <c r="Q219" i="10"/>
  <c r="Q175" i="10"/>
  <c r="Q137" i="10"/>
  <c r="Q99" i="10"/>
  <c r="Q61" i="10"/>
  <c r="Q23" i="10"/>
  <c r="Q1754" i="10"/>
  <c r="Q1710" i="10"/>
  <c r="Q1672" i="10"/>
  <c r="Q1634" i="10"/>
  <c r="Q1596" i="10"/>
  <c r="Q1552" i="10"/>
  <c r="Q1514" i="10"/>
  <c r="Q1476" i="10"/>
  <c r="Q1438" i="10"/>
  <c r="Q1400" i="10"/>
  <c r="Q1356" i="10"/>
  <c r="Q1318" i="10"/>
  <c r="Q1280" i="10"/>
  <c r="Q1242" i="10"/>
  <c r="Q1198" i="10"/>
  <c r="Q1160" i="10"/>
  <c r="Q1122" i="10"/>
  <c r="Q1084" i="10"/>
  <c r="Q1040" i="10"/>
  <c r="Q1002" i="10"/>
  <c r="Q964" i="10"/>
  <c r="Q926" i="10"/>
  <c r="Q888" i="10"/>
  <c r="Q844" i="10"/>
  <c r="Q806" i="10"/>
  <c r="Q768" i="10"/>
  <c r="Q730" i="10"/>
  <c r="Q686" i="10"/>
  <c r="Q648" i="10"/>
  <c r="Q610" i="10"/>
  <c r="Q572" i="10"/>
  <c r="Q528" i="10"/>
  <c r="Q490" i="10"/>
  <c r="Q452" i="10"/>
  <c r="Q414" i="10"/>
  <c r="Q376" i="10"/>
  <c r="Q332" i="10"/>
  <c r="Q294" i="10"/>
  <c r="Q256" i="10"/>
  <c r="Q218" i="10"/>
  <c r="Q174" i="10"/>
  <c r="Q136" i="10"/>
  <c r="Q98" i="10"/>
  <c r="Q60" i="10"/>
  <c r="Q22" i="10"/>
  <c r="Q1763" i="10"/>
  <c r="Q1707" i="10"/>
  <c r="Q1663" i="10"/>
  <c r="Q1613" i="10"/>
  <c r="Q1569" i="10"/>
  <c r="Q1513" i="10"/>
  <c r="Q1469" i="10"/>
  <c r="Q1419" i="10"/>
  <c r="Q1375" i="10"/>
  <c r="Q1325" i="10"/>
  <c r="Q1275" i="10"/>
  <c r="Q1225" i="10"/>
  <c r="Q1181" i="10"/>
  <c r="Q1131" i="10"/>
  <c r="Q1081" i="10"/>
  <c r="Q1031" i="10"/>
  <c r="Q987" i="10"/>
  <c r="Q937" i="10"/>
  <c r="Q887" i="10"/>
  <c r="Q837" i="10"/>
  <c r="Q793" i="10"/>
  <c r="Q743" i="10"/>
  <c r="Q699" i="10"/>
  <c r="Q643" i="10"/>
  <c r="Q599" i="10"/>
  <c r="Q549" i="10"/>
  <c r="Q505" i="10"/>
  <c r="Q449" i="10"/>
  <c r="Q399" i="10"/>
  <c r="Q355" i="10"/>
  <c r="Q311" i="10"/>
  <c r="Q255" i="10"/>
  <c r="Q205" i="10"/>
  <c r="Q161" i="10"/>
  <c r="Q111" i="10"/>
  <c r="Q67" i="10"/>
  <c r="Q12" i="10"/>
  <c r="Q1762" i="10"/>
  <c r="Q1706" i="10"/>
  <c r="Q1662" i="10"/>
  <c r="Q1612" i="10"/>
  <c r="Q1568" i="10"/>
  <c r="Q1512" i="10"/>
  <c r="Q1468" i="10"/>
  <c r="Q1418" i="10"/>
  <c r="Q1374" i="10"/>
  <c r="Q1324" i="10"/>
  <c r="Q1274" i="10"/>
  <c r="Q1224" i="10"/>
  <c r="Q1180" i="10"/>
  <c r="Q1130" i="10"/>
  <c r="Q1080" i="10"/>
  <c r="Q1030" i="10"/>
  <c r="Q986" i="10"/>
  <c r="Q936" i="10"/>
  <c r="Q880" i="10"/>
  <c r="Q836" i="10"/>
  <c r="Q792" i="10"/>
  <c r="Q742" i="10"/>
  <c r="Q698" i="10"/>
  <c r="Q642" i="10"/>
  <c r="Q592" i="10"/>
  <c r="Q548" i="10"/>
  <c r="Q504" i="10"/>
  <c r="Q448" i="10"/>
  <c r="Q398" i="10"/>
  <c r="Q354" i="10"/>
  <c r="Q304" i="10"/>
  <c r="Q254" i="10"/>
  <c r="Q204" i="10"/>
  <c r="Q160" i="10"/>
  <c r="Q110" i="10"/>
  <c r="Q66" i="10"/>
  <c r="Q11" i="10"/>
  <c r="Q1761" i="10"/>
  <c r="Q1705" i="10"/>
  <c r="Q1661" i="10"/>
  <c r="Q1611" i="10"/>
  <c r="Q1567" i="10"/>
  <c r="Q1511" i="10"/>
  <c r="Q1467" i="10"/>
  <c r="Q1417" i="10"/>
  <c r="Q1373" i="10"/>
  <c r="Q1317" i="10"/>
  <c r="Q1273" i="10"/>
  <c r="Q1223" i="10"/>
  <c r="Q1179" i="10"/>
  <c r="Q1129" i="10"/>
  <c r="Q1079" i="10"/>
  <c r="Q1029" i="10"/>
  <c r="Q985" i="10"/>
  <c r="Q935" i="10"/>
  <c r="Q879" i="10"/>
  <c r="Q835" i="10"/>
  <c r="Q791" i="10"/>
  <c r="Q741" i="10"/>
  <c r="Q685" i="10"/>
  <c r="Q641" i="10"/>
  <c r="Q591" i="10"/>
  <c r="Q547" i="10"/>
  <c r="Q503" i="10"/>
  <c r="Q447" i="10"/>
  <c r="Q397" i="10"/>
  <c r="Q353" i="10"/>
  <c r="Q303" i="10"/>
  <c r="Q253" i="10"/>
  <c r="Q203" i="10"/>
  <c r="Q159" i="10"/>
  <c r="Q109" i="10"/>
  <c r="Q59" i="10"/>
  <c r="Q10" i="10"/>
  <c r="Q1760" i="10"/>
  <c r="Q1704" i="10"/>
  <c r="Q1660" i="10"/>
  <c r="Q1610" i="10"/>
  <c r="Q1566" i="10"/>
  <c r="Q1510" i="10"/>
  <c r="Q1466" i="10"/>
  <c r="Q1416" i="10"/>
  <c r="Q1372" i="10"/>
  <c r="Q1316" i="10"/>
  <c r="Q1272" i="10"/>
  <c r="Q1222" i="10"/>
  <c r="Q1178" i="10"/>
  <c r="Q1128" i="10"/>
  <c r="Q1072" i="10"/>
  <c r="Q1028" i="10"/>
  <c r="Q984" i="10"/>
  <c r="Q934" i="10"/>
  <c r="Q878" i="10"/>
  <c r="Q834" i="10"/>
  <c r="Q784" i="10"/>
  <c r="Q740" i="10"/>
  <c r="Q684" i="10"/>
  <c r="Q640" i="10"/>
  <c r="Q590" i="10"/>
  <c r="Q546" i="10"/>
  <c r="Q496" i="10"/>
  <c r="Q446" i="10"/>
  <c r="Q396" i="10"/>
  <c r="Q352" i="10"/>
  <c r="Q302" i="10"/>
  <c r="Q252" i="10"/>
  <c r="Q202" i="10"/>
  <c r="Q158" i="10"/>
  <c r="Q108" i="10"/>
  <c r="Q58" i="10"/>
  <c r="Q9" i="10"/>
  <c r="Q1753" i="10"/>
  <c r="Q1703" i="10"/>
  <c r="Q1659" i="10"/>
  <c r="Q1609" i="10"/>
  <c r="Q1565" i="10"/>
  <c r="Q1509" i="10"/>
  <c r="Q1465" i="10"/>
  <c r="Q1415" i="10"/>
  <c r="Q1371" i="10"/>
  <c r="Q1315" i="10"/>
  <c r="Q1271" i="10"/>
  <c r="Q1221" i="10"/>
  <c r="Q1177" i="10"/>
  <c r="Q1121" i="10"/>
  <c r="Q1071" i="10"/>
  <c r="Q1027" i="10"/>
  <c r="Q983" i="10"/>
  <c r="Q933" i="10"/>
  <c r="Q877" i="10"/>
  <c r="Q833" i="10"/>
  <c r="Q783" i="10"/>
  <c r="Q739" i="10"/>
  <c r="Q683" i="10"/>
  <c r="Q639" i="10"/>
  <c r="Q589" i="10"/>
  <c r="Q545" i="10"/>
  <c r="Q489" i="10"/>
  <c r="Q445" i="10"/>
  <c r="Q395" i="10"/>
  <c r="Q351" i="10"/>
  <c r="Q301" i="10"/>
  <c r="Q251" i="10"/>
  <c r="Q201" i="10"/>
  <c r="Q157" i="10"/>
  <c r="Q107" i="10"/>
  <c r="Q57" i="10"/>
  <c r="Q8" i="10"/>
  <c r="Q1752" i="10"/>
  <c r="Q1702" i="10"/>
  <c r="Q1658" i="10"/>
  <c r="Q1608" i="10"/>
  <c r="Q1564" i="10"/>
  <c r="Q1508" i="10"/>
  <c r="Q1464" i="10"/>
  <c r="Q1414" i="10"/>
  <c r="Q1370" i="10"/>
  <c r="Q1314" i="10"/>
  <c r="Q1264" i="10"/>
  <c r="Q1220" i="10"/>
  <c r="Q1176" i="10"/>
  <c r="Q1120" i="10"/>
  <c r="Q1070" i="10"/>
  <c r="Q1026" i="10"/>
  <c r="Q976" i="10"/>
  <c r="Q932" i="10"/>
  <c r="Q876" i="10"/>
  <c r="Q832" i="10"/>
  <c r="Q782" i="10"/>
  <c r="Q738" i="10"/>
  <c r="Q682" i="10"/>
  <c r="Q638" i="10"/>
  <c r="Q588" i="10"/>
  <c r="Q544" i="10"/>
  <c r="Q488" i="10"/>
  <c r="Q444" i="10"/>
  <c r="Q394" i="10"/>
  <c r="Q350" i="10"/>
  <c r="Q300" i="10"/>
  <c r="Q250" i="10"/>
  <c r="Q200" i="10"/>
  <c r="Q156" i="10"/>
  <c r="Q106" i="10"/>
  <c r="Q56" i="10"/>
  <c r="Q7" i="10"/>
  <c r="Q1732" i="10"/>
  <c r="Q1688" i="10"/>
  <c r="Q1632" i="10"/>
  <c r="Q1582" i="10"/>
  <c r="Q1538" i="10"/>
  <c r="Q1488" i="10"/>
  <c r="Q1444" i="10"/>
  <c r="Q1388" i="10"/>
  <c r="Q1344" i="10"/>
  <c r="Q1294" i="10"/>
  <c r="Q1250" i="10"/>
  <c r="Q1194" i="10"/>
  <c r="Q1150" i="10"/>
  <c r="Q1100" i="10"/>
  <c r="Q1056" i="10"/>
  <c r="Q1000" i="10"/>
  <c r="Q956" i="10"/>
  <c r="Q906" i="10"/>
  <c r="Q862" i="10"/>
  <c r="Q812" i="10"/>
  <c r="Q762" i="10"/>
  <c r="Q712" i="10"/>
  <c r="Q1731" i="10"/>
  <c r="Q1687" i="10"/>
  <c r="Q1631" i="10"/>
  <c r="Q1581" i="10"/>
  <c r="Q1537" i="10"/>
  <c r="Q1487" i="10"/>
  <c r="Q1437" i="10"/>
  <c r="Q1387" i="10"/>
  <c r="Q1343" i="10"/>
  <c r="Q1293" i="10"/>
  <c r="Q1249" i="10"/>
  <c r="Q1193" i="10"/>
  <c r="Q1149" i="10"/>
  <c r="Q1099" i="10"/>
  <c r="Q1055" i="10"/>
  <c r="Q999" i="10"/>
  <c r="Q955" i="10"/>
  <c r="Q905" i="10"/>
  <c r="Q861" i="10"/>
  <c r="Q805" i="10"/>
  <c r="Q761" i="10"/>
  <c r="Q711" i="10"/>
  <c r="Q667" i="10"/>
  <c r="Q617" i="10"/>
  <c r="Q567" i="10"/>
  <c r="Q517" i="10"/>
  <c r="Q473" i="10"/>
  <c r="Q423" i="10"/>
  <c r="Q367" i="10"/>
  <c r="Q323" i="10"/>
  <c r="Q279" i="10"/>
  <c r="Q229" i="10"/>
  <c r="Q173" i="10"/>
  <c r="Q129" i="10"/>
  <c r="Q79" i="10"/>
  <c r="Q35" i="10"/>
  <c r="Q1729" i="10"/>
  <c r="Q1679" i="10"/>
  <c r="Q1629" i="10"/>
  <c r="Q1579" i="10"/>
  <c r="Q1535" i="10"/>
  <c r="Q1696" i="10"/>
  <c r="Q1628" i="10"/>
  <c r="Q1551" i="10"/>
  <c r="Q1498" i="10"/>
  <c r="Q1432" i="10"/>
  <c r="Q1368" i="10"/>
  <c r="Q1304" i="10"/>
  <c r="Q1232" i="10"/>
  <c r="Q1168" i="10"/>
  <c r="Q1104" i="10"/>
  <c r="Q1038" i="10"/>
  <c r="Q974" i="10"/>
  <c r="Q910" i="10"/>
  <c r="Q856" i="10"/>
  <c r="Q780" i="10"/>
  <c r="Q716" i="10"/>
  <c r="Q663" i="10"/>
  <c r="Q600" i="10"/>
  <c r="Q525" i="10"/>
  <c r="Q474" i="10"/>
  <c r="Q410" i="10"/>
  <c r="Q347" i="10"/>
  <c r="Q284" i="10"/>
  <c r="Q226" i="10"/>
  <c r="Q163" i="10"/>
  <c r="Q94" i="10"/>
  <c r="Q37" i="10"/>
  <c r="Q1695" i="10"/>
  <c r="Q1627" i="10"/>
  <c r="Q1550" i="10"/>
  <c r="Q1497" i="10"/>
  <c r="Q1431" i="10"/>
  <c r="Q1355" i="10"/>
  <c r="Q1303" i="10"/>
  <c r="Q1231" i="10"/>
  <c r="Q1167" i="10"/>
  <c r="Q1103" i="10"/>
  <c r="Q1037" i="10"/>
  <c r="Q973" i="10"/>
  <c r="Q909" i="10"/>
  <c r="Q843" i="10"/>
  <c r="Q779" i="10"/>
  <c r="Q715" i="10"/>
  <c r="Q656" i="10"/>
  <c r="Q587" i="10"/>
  <c r="Q524" i="10"/>
  <c r="Q472" i="10"/>
  <c r="Q409" i="10"/>
  <c r="Q346" i="10"/>
  <c r="Q283" i="10"/>
  <c r="Q225" i="10"/>
  <c r="Q162" i="10"/>
  <c r="Q93" i="10"/>
  <c r="Q36" i="10"/>
  <c r="Q1694" i="10"/>
  <c r="Q1626" i="10"/>
  <c r="Q1549" i="10"/>
  <c r="Q1496" i="10"/>
  <c r="Q1424" i="10"/>
  <c r="Q1354" i="10"/>
  <c r="Q1296" i="10"/>
  <c r="Q1230" i="10"/>
  <c r="Q1166" i="10"/>
  <c r="Q1102" i="10"/>
  <c r="Q1036" i="10"/>
  <c r="Q972" i="10"/>
  <c r="Q908" i="10"/>
  <c r="Q842" i="10"/>
  <c r="Q778" i="10"/>
  <c r="Q714" i="10"/>
  <c r="Q655" i="10"/>
  <c r="Q586" i="10"/>
  <c r="Q523" i="10"/>
  <c r="Q471" i="10"/>
  <c r="Q408" i="10"/>
  <c r="Q345" i="10"/>
  <c r="Q282" i="10"/>
  <c r="Q224" i="10"/>
  <c r="Q155" i="10"/>
  <c r="Q92" i="10"/>
  <c r="Q34" i="10"/>
  <c r="Q1693" i="10"/>
  <c r="Q1625" i="10"/>
  <c r="Q1548" i="10"/>
  <c r="Q1495" i="10"/>
  <c r="Q1423" i="10"/>
  <c r="Q1353" i="10"/>
  <c r="Q1295" i="10"/>
  <c r="Q1229" i="10"/>
  <c r="Q1159" i="10"/>
  <c r="Q1101" i="10"/>
  <c r="Q1035" i="10"/>
  <c r="Q971" i="10"/>
  <c r="Q907" i="10"/>
  <c r="Q841" i="10"/>
  <c r="Q777" i="10"/>
  <c r="Q713" i="10"/>
  <c r="Q654" i="10"/>
  <c r="Q585" i="10"/>
  <c r="Q522" i="10"/>
  <c r="Q464" i="10"/>
  <c r="Q407" i="10"/>
  <c r="Q344" i="10"/>
  <c r="Q281" i="10"/>
  <c r="Q217" i="10"/>
  <c r="Q154" i="10"/>
  <c r="Q91" i="10"/>
  <c r="Q33" i="10"/>
  <c r="Q1751" i="10"/>
  <c r="Q1692" i="10"/>
  <c r="Q1624" i="10"/>
  <c r="Q1547" i="10"/>
  <c r="Q1486" i="10"/>
  <c r="Q1422" i="10"/>
  <c r="Q1352" i="10"/>
  <c r="Q1292" i="10"/>
  <c r="Q1228" i="10"/>
  <c r="Q1158" i="10"/>
  <c r="Q1098" i="10"/>
  <c r="Q1034" i="10"/>
  <c r="Q970" i="10"/>
  <c r="Q904" i="10"/>
  <c r="Q840" i="10"/>
  <c r="Q776" i="10"/>
  <c r="Q710" i="10"/>
  <c r="Q647" i="10"/>
  <c r="Q584" i="10"/>
  <c r="Q521" i="10"/>
  <c r="Q463" i="10"/>
  <c r="Q400" i="10"/>
  <c r="Q331" i="10"/>
  <c r="Q280" i="10"/>
  <c r="Q216" i="10"/>
  <c r="Q153" i="10"/>
  <c r="Q90" i="10"/>
  <c r="Q32" i="10"/>
  <c r="Q1744" i="10"/>
  <c r="Q1691" i="10"/>
  <c r="Q1623" i="10"/>
  <c r="Q1546" i="10"/>
  <c r="Q1485" i="10"/>
  <c r="Q1421" i="10"/>
  <c r="Q1351" i="10"/>
  <c r="Q1291" i="10"/>
  <c r="Q1227" i="10"/>
  <c r="Q1157" i="10"/>
  <c r="Q1097" i="10"/>
  <c r="Q1033" i="10"/>
  <c r="Q963" i="10"/>
  <c r="Q903" i="10"/>
  <c r="Q839" i="10"/>
  <c r="Q775" i="10"/>
  <c r="Q709" i="10"/>
  <c r="Q646" i="10"/>
  <c r="Q583" i="10"/>
  <c r="Q520" i="10"/>
  <c r="Q462" i="10"/>
  <c r="Q393" i="10"/>
  <c r="Q330" i="10"/>
  <c r="Q272" i="10"/>
  <c r="Q215" i="10"/>
  <c r="Q152" i="10"/>
  <c r="Q89" i="10"/>
  <c r="Q31" i="10"/>
  <c r="Q1743" i="10"/>
  <c r="Q1690" i="10"/>
  <c r="Q1616" i="10"/>
  <c r="Q1545" i="10"/>
  <c r="Q1484" i="10"/>
  <c r="Q1420" i="10"/>
  <c r="Q1350" i="10"/>
  <c r="Q1290" i="10"/>
  <c r="Q1226" i="10"/>
  <c r="Q1156" i="10"/>
  <c r="Q1096" i="10"/>
  <c r="Q1032" i="10"/>
  <c r="Q962" i="10"/>
  <c r="Q902" i="10"/>
  <c r="Q838" i="10"/>
  <c r="Q774" i="10"/>
  <c r="Q708" i="10"/>
  <c r="Q645" i="10"/>
  <c r="Q582" i="10"/>
  <c r="Q519" i="10"/>
  <c r="Q461" i="10"/>
  <c r="Q392" i="10"/>
  <c r="Q329" i="10"/>
  <c r="Q271" i="10"/>
  <c r="Q208" i="10"/>
  <c r="Q151" i="10"/>
  <c r="Q88" i="10"/>
  <c r="Q30" i="10"/>
  <c r="Q1742" i="10"/>
  <c r="Q1689" i="10"/>
  <c r="Q1615" i="10"/>
  <c r="Q1544" i="10"/>
  <c r="Q1483" i="10"/>
  <c r="Q1413" i="10"/>
  <c r="Q1349" i="10"/>
  <c r="Q1289" i="10"/>
  <c r="Q1219" i="10"/>
  <c r="Q1155" i="10"/>
  <c r="Q1095" i="10"/>
  <c r="Q1025" i="10"/>
  <c r="Q961" i="10"/>
  <c r="Q901" i="10"/>
  <c r="Q831" i="10"/>
  <c r="Q767" i="10"/>
  <c r="Q707" i="10"/>
  <c r="Q644" i="10"/>
  <c r="Q581" i="10"/>
  <c r="Q518" i="10"/>
  <c r="Q460" i="10"/>
  <c r="Q391" i="10"/>
  <c r="Q328" i="10"/>
  <c r="Q270" i="10"/>
  <c r="Q207" i="10"/>
  <c r="Q144" i="10"/>
  <c r="Q87" i="10"/>
  <c r="Q29" i="10"/>
  <c r="Q1741" i="10"/>
  <c r="Q1680" i="10"/>
  <c r="Q1614" i="10"/>
  <c r="Q1543" i="10"/>
  <c r="Q1482" i="10"/>
  <c r="Q1412" i="10"/>
  <c r="Q1348" i="10"/>
  <c r="Q1288" i="10"/>
  <c r="Q1218" i="10"/>
  <c r="Q1154" i="10"/>
  <c r="Q1094" i="10"/>
  <c r="Q1024" i="10"/>
  <c r="Q960" i="10"/>
  <c r="Q900" i="10"/>
  <c r="Q830" i="10"/>
  <c r="Q766" i="10"/>
  <c r="Q706" i="10"/>
  <c r="Q637" i="10"/>
  <c r="Q580" i="10"/>
  <c r="Q516" i="10"/>
  <c r="Q459" i="10"/>
  <c r="Q390" i="10"/>
  <c r="Q327" i="10"/>
  <c r="Q269" i="10"/>
  <c r="Q206" i="10"/>
  <c r="Q143" i="10"/>
  <c r="Q80" i="10"/>
  <c r="Q28" i="10"/>
  <c r="Q1740" i="10"/>
  <c r="Q1678" i="10"/>
  <c r="Q1607" i="10"/>
  <c r="Q1542" i="10"/>
  <c r="Q1475" i="10"/>
  <c r="Q1411" i="10"/>
  <c r="Q1347" i="10"/>
  <c r="Q1287" i="10"/>
  <c r="Q1217" i="10"/>
  <c r="Q1153" i="10"/>
  <c r="Q1093" i="10"/>
  <c r="Q1023" i="10"/>
  <c r="Q959" i="10"/>
  <c r="Q899" i="10"/>
  <c r="Q829" i="10"/>
  <c r="Q765" i="10"/>
  <c r="Q705" i="10"/>
  <c r="Q636" i="10"/>
  <c r="Q579" i="10"/>
  <c r="Q515" i="10"/>
  <c r="Q458" i="10"/>
  <c r="Q389" i="10"/>
  <c r="Q326" i="10"/>
  <c r="Q268" i="10"/>
  <c r="Q199" i="10"/>
  <c r="Q142" i="10"/>
  <c r="Q78" i="10"/>
  <c r="Q16" i="10"/>
  <c r="Q1739" i="10"/>
  <c r="Q1671" i="10"/>
  <c r="Q1606" i="10"/>
  <c r="Q1541" i="10"/>
  <c r="Q1474" i="10"/>
  <c r="Q1410" i="10"/>
  <c r="Q1346" i="10"/>
  <c r="Q1286" i="10"/>
  <c r="Q1216" i="10"/>
  <c r="Q1152" i="10"/>
  <c r="Q1092" i="10"/>
  <c r="Q1022" i="10"/>
  <c r="Q958" i="10"/>
  <c r="Q898" i="10"/>
  <c r="Q828" i="10"/>
  <c r="Q764" i="10"/>
  <c r="Q704" i="10"/>
  <c r="Q635" i="10"/>
  <c r="Q578" i="10"/>
  <c r="Q514" i="10"/>
  <c r="Q451" i="10"/>
  <c r="Q388" i="10"/>
  <c r="Q325" i="10"/>
  <c r="Q267" i="10"/>
  <c r="Q198" i="10"/>
  <c r="Q135" i="10"/>
  <c r="Q1738" i="10"/>
  <c r="Q1670" i="10"/>
  <c r="Q1605" i="10"/>
  <c r="Q1540" i="10"/>
  <c r="Q1473" i="10"/>
  <c r="Q1409" i="10"/>
  <c r="Q1345" i="10"/>
  <c r="Q1279" i="10"/>
  <c r="Q1215" i="10"/>
  <c r="Q1151" i="10"/>
  <c r="Q1091" i="10"/>
  <c r="Q1021" i="10"/>
  <c r="Q957" i="10"/>
  <c r="Q897" i="10"/>
  <c r="Q827" i="10"/>
  <c r="Q763" i="10"/>
  <c r="Q703" i="10"/>
  <c r="Q634" i="10"/>
  <c r="Q571" i="10"/>
  <c r="Q513" i="10"/>
  <c r="Q450" i="10"/>
  <c r="Q387" i="10"/>
  <c r="Q324" i="10"/>
  <c r="Q266" i="10"/>
  <c r="Q197" i="10"/>
  <c r="Q134" i="10"/>
  <c r="Q76" i="10"/>
  <c r="Q1737" i="10"/>
  <c r="Q1669" i="10"/>
  <c r="Q1604" i="10"/>
  <c r="Q1539" i="10"/>
  <c r="Q1472" i="10"/>
  <c r="Q1408" i="10"/>
  <c r="Q1342" i="10"/>
  <c r="Q1278" i="10"/>
  <c r="Q1214" i="10"/>
  <c r="Q1148" i="10"/>
  <c r="Q1090" i="10"/>
  <c r="Q1020" i="10"/>
  <c r="Q954" i="10"/>
  <c r="Q896" i="10"/>
  <c r="Q826" i="10"/>
  <c r="Q760" i="10"/>
  <c r="Q702" i="10"/>
  <c r="Q633" i="10"/>
  <c r="Q570" i="10"/>
  <c r="Q512" i="10"/>
  <c r="Q443" i="10"/>
  <c r="Q386" i="10"/>
  <c r="Q322" i="10"/>
  <c r="Q265" i="10"/>
  <c r="Q196" i="10"/>
  <c r="Q133" i="10"/>
  <c r="Q75" i="10"/>
  <c r="Q13" i="10"/>
  <c r="Q1736" i="10"/>
  <c r="Q1668" i="10"/>
  <c r="Q1603" i="10"/>
  <c r="Q1536" i="10"/>
  <c r="Q1471" i="10"/>
  <c r="Q1407" i="10"/>
  <c r="Q1341" i="10"/>
  <c r="Q1277" i="10"/>
  <c r="Q1213" i="10"/>
  <c r="Q1147" i="10"/>
  <c r="Q1083" i="10"/>
  <c r="Q1019" i="10"/>
  <c r="Q953" i="10"/>
  <c r="Q895" i="10"/>
  <c r="Q825" i="10"/>
  <c r="Q759" i="10"/>
  <c r="Q701" i="10"/>
  <c r="Q632" i="10"/>
  <c r="Q569" i="10"/>
  <c r="Q511" i="10"/>
  <c r="Q442" i="10"/>
  <c r="Q385" i="10"/>
  <c r="Q321" i="10"/>
  <c r="Q264" i="10"/>
  <c r="Q195" i="10"/>
  <c r="Q132" i="10"/>
  <c r="Q74" i="10"/>
  <c r="Q6" i="10"/>
  <c r="Q1735" i="10"/>
  <c r="Q1667" i="10"/>
  <c r="Q1602" i="10"/>
  <c r="Q1534" i="10"/>
  <c r="Q1470" i="10"/>
  <c r="Q1406" i="10"/>
  <c r="Q1340" i="10"/>
  <c r="Q1726" i="10"/>
  <c r="Q1655" i="10"/>
  <c r="Q1584" i="10"/>
  <c r="Q1528" i="10"/>
  <c r="Q1452" i="10"/>
  <c r="Q1386" i="10"/>
  <c r="Q1328" i="10"/>
  <c r="Q1258" i="10"/>
  <c r="Q1192" i="10"/>
  <c r="Q1134" i="10"/>
  <c r="Q1064" i="10"/>
  <c r="Q998" i="10"/>
  <c r="Q940" i="10"/>
  <c r="Q870" i="10"/>
  <c r="Q804" i="10"/>
  <c r="Q746" i="10"/>
  <c r="Q676" i="10"/>
  <c r="Q619" i="10"/>
  <c r="Q555" i="10"/>
  <c r="Q486" i="10"/>
  <c r="Q429" i="10"/>
  <c r="Q365" i="10"/>
  <c r="Q314" i="10"/>
  <c r="Q239" i="10"/>
  <c r="Q188" i="10"/>
  <c r="Q124" i="10"/>
  <c r="Q55" i="10"/>
  <c r="Q1725" i="10"/>
  <c r="Q1648" i="10"/>
  <c r="Q1583" i="10"/>
  <c r="Q1527" i="10"/>
  <c r="Q1451" i="10"/>
  <c r="Q1385" i="10"/>
  <c r="Q1327" i="10"/>
  <c r="Q1257" i="10"/>
  <c r="Q1191" i="10"/>
  <c r="Q1133" i="10"/>
  <c r="Q1063" i="10"/>
  <c r="Q997" i="10"/>
  <c r="Q939" i="10"/>
  <c r="Q869" i="10"/>
  <c r="Q803" i="10"/>
  <c r="Q745" i="10"/>
  <c r="Q675" i="10"/>
  <c r="Q618" i="10"/>
  <c r="Q554" i="10"/>
  <c r="Q485" i="10"/>
  <c r="Q428" i="10"/>
  <c r="Q364" i="10"/>
  <c r="Q313" i="10"/>
  <c r="Q238" i="10"/>
  <c r="Q187" i="10"/>
  <c r="Q123" i="10"/>
  <c r="Q48" i="10"/>
  <c r="Q1723" i="10"/>
  <c r="Q1646" i="10"/>
  <c r="Q1578" i="10"/>
  <c r="Q1507" i="10"/>
  <c r="Q1449" i="10"/>
  <c r="Q1383" i="10"/>
  <c r="Q1313" i="10"/>
  <c r="Q1255" i="10"/>
  <c r="Q1189" i="10"/>
  <c r="Q1119" i="10"/>
  <c r="Q1061" i="10"/>
  <c r="Q995" i="10"/>
  <c r="Q925" i="10"/>
  <c r="Q867" i="10"/>
  <c r="Q801" i="10"/>
  <c r="Q737" i="10"/>
  <c r="Q673" i="10"/>
  <c r="Q609" i="10"/>
  <c r="Q552" i="10"/>
  <c r="Q483" i="10"/>
  <c r="Q426" i="10"/>
  <c r="Q362" i="10"/>
  <c r="Q293" i="10"/>
  <c r="Q236" i="10"/>
  <c r="Q172" i="10"/>
  <c r="Q121" i="10"/>
  <c r="Q46" i="10"/>
  <c r="Q1594" i="10"/>
  <c r="Q1450" i="10"/>
  <c r="Q1309" i="10"/>
  <c r="Q1183" i="10"/>
  <c r="Q1039" i="10"/>
  <c r="Q875" i="10"/>
  <c r="Q749" i="10"/>
  <c r="Q620" i="10"/>
  <c r="Q482" i="10"/>
  <c r="Q359" i="10"/>
  <c r="Q231" i="10"/>
  <c r="Q96" i="10"/>
  <c r="Q1593" i="10"/>
  <c r="Q1448" i="10"/>
  <c r="Q1308" i="10"/>
  <c r="Q1182" i="10"/>
  <c r="Q1018" i="10"/>
  <c r="Q874" i="10"/>
  <c r="Q748" i="10"/>
  <c r="Q616" i="10"/>
  <c r="Q481" i="10"/>
  <c r="Q358" i="10"/>
  <c r="Q230" i="10"/>
  <c r="Q95" i="10"/>
  <c r="Q1592" i="10"/>
  <c r="Q1447" i="10"/>
  <c r="Q1307" i="10"/>
  <c r="Q1175" i="10"/>
  <c r="Q1017" i="10"/>
  <c r="Q873" i="10"/>
  <c r="Q747" i="10"/>
  <c r="Q608" i="10"/>
  <c r="Q480" i="10"/>
  <c r="Q357" i="10"/>
  <c r="Q228" i="10"/>
  <c r="Q77" i="10"/>
  <c r="Q1734" i="10"/>
  <c r="Q1591" i="10"/>
  <c r="Q1446" i="10"/>
  <c r="Q1306" i="10"/>
  <c r="Q1146" i="10"/>
  <c r="Q1016" i="10"/>
  <c r="Q872" i="10"/>
  <c r="Q744" i="10"/>
  <c r="Q607" i="10"/>
  <c r="Q479" i="10"/>
  <c r="Q356" i="10"/>
  <c r="Q227" i="10"/>
  <c r="Q73" i="10"/>
  <c r="Q1733" i="10"/>
  <c r="Q1580" i="10"/>
  <c r="Q1445" i="10"/>
  <c r="Q1305" i="10"/>
  <c r="Q1145" i="10"/>
  <c r="Q1015" i="10"/>
  <c r="Q871" i="10"/>
  <c r="Q736" i="10"/>
  <c r="Q606" i="10"/>
  <c r="Q478" i="10"/>
  <c r="Q349" i="10"/>
  <c r="Q194" i="10"/>
  <c r="Q72" i="10"/>
  <c r="Q1730" i="10"/>
  <c r="Q1577" i="10"/>
  <c r="Q1436" i="10"/>
  <c r="Q1276" i="10"/>
  <c r="Q1144" i="10"/>
  <c r="Q1008" i="10"/>
  <c r="Q868" i="10"/>
  <c r="Q729" i="10"/>
  <c r="Q605" i="10"/>
  <c r="Q477" i="10"/>
  <c r="Q348" i="10"/>
  <c r="Q193" i="10"/>
  <c r="Q71" i="10"/>
  <c r="Q1728" i="10"/>
  <c r="Q1576" i="10"/>
  <c r="Q1435" i="10"/>
  <c r="Q1263" i="10"/>
  <c r="Q1143" i="10"/>
  <c r="Q1001" i="10"/>
  <c r="Q866" i="10"/>
  <c r="Q728" i="10"/>
  <c r="Q604" i="10"/>
  <c r="Q476" i="10"/>
  <c r="Q320" i="10"/>
  <c r="Q192" i="10"/>
  <c r="Q70" i="10"/>
  <c r="Q1727" i="10"/>
  <c r="Q1575" i="10"/>
  <c r="Q1434" i="10"/>
  <c r="Q1262" i="10"/>
  <c r="Q1136" i="10"/>
  <c r="Q996" i="10"/>
  <c r="Q865" i="10"/>
  <c r="Q727" i="10"/>
  <c r="Q603" i="10"/>
  <c r="Q475" i="10"/>
  <c r="Q319" i="10"/>
  <c r="Q191" i="10"/>
  <c r="Q69" i="10"/>
  <c r="Q1724" i="10"/>
  <c r="Q1574" i="10"/>
  <c r="Q1433" i="10"/>
  <c r="Q1261" i="10"/>
  <c r="Q1135" i="10"/>
  <c r="Q994" i="10"/>
  <c r="Q864" i="10"/>
  <c r="Q720" i="10"/>
  <c r="Q602" i="10"/>
  <c r="Q441" i="10"/>
  <c r="Q318" i="10"/>
  <c r="Q190" i="10"/>
  <c r="Q68" i="10"/>
  <c r="Q1722" i="10"/>
  <c r="Q1573" i="10"/>
  <c r="Q1399" i="10"/>
  <c r="Q1260" i="10"/>
  <c r="Q1132" i="10"/>
  <c r="Q993" i="10"/>
  <c r="Q863" i="10"/>
  <c r="Q719" i="10"/>
  <c r="Q601" i="10"/>
  <c r="Q440" i="10"/>
  <c r="Q317" i="10"/>
  <c r="Q189" i="10"/>
  <c r="Q47" i="10"/>
  <c r="Q1709" i="10"/>
  <c r="Q1572" i="10"/>
  <c r="Q1392" i="10"/>
  <c r="Q1259" i="10"/>
  <c r="Q1118" i="10"/>
  <c r="Q992" i="10"/>
  <c r="Q860" i="10"/>
  <c r="Q718" i="10"/>
  <c r="Q568" i="10"/>
  <c r="Q439" i="10"/>
  <c r="Q316" i="10"/>
  <c r="Q186" i="10"/>
  <c r="Q45" i="10"/>
  <c r="Q1708" i="10"/>
  <c r="Q1571" i="10"/>
  <c r="Q1391" i="10"/>
  <c r="Q1256" i="10"/>
  <c r="Q1117" i="10"/>
  <c r="Q991" i="10"/>
  <c r="Q859" i="10"/>
  <c r="Q717" i="10"/>
  <c r="Q560" i="10"/>
  <c r="Q432" i="10"/>
  <c r="Q315" i="10"/>
  <c r="Q171" i="10"/>
  <c r="Q44" i="10"/>
  <c r="Q1701" i="10"/>
  <c r="Q1570" i="10"/>
  <c r="Q1390" i="10"/>
  <c r="Q1254" i="10"/>
  <c r="Q1116" i="10"/>
  <c r="Q990" i="10"/>
  <c r="Q858" i="10"/>
  <c r="Q700" i="10"/>
  <c r="Q559" i="10"/>
  <c r="Q431" i="10"/>
  <c r="Q312" i="10"/>
  <c r="Q170" i="10"/>
  <c r="Q43" i="10"/>
  <c r="Q1700" i="10"/>
  <c r="Q1533" i="10"/>
  <c r="Q1389" i="10"/>
  <c r="Q1253" i="10"/>
  <c r="Q1115" i="10"/>
  <c r="Q989" i="10"/>
  <c r="Q857" i="10"/>
  <c r="Q681" i="10"/>
  <c r="Q558" i="10"/>
  <c r="Q430" i="10"/>
  <c r="Q292" i="10"/>
  <c r="Q169" i="10"/>
  <c r="Q42" i="10"/>
  <c r="Q1697" i="10"/>
  <c r="Q1530" i="10"/>
  <c r="Q1381" i="10"/>
  <c r="Q1248" i="10"/>
  <c r="Q1112" i="10"/>
  <c r="Q952" i="10"/>
  <c r="Q816" i="10"/>
  <c r="Q678" i="10"/>
  <c r="Q553" i="10"/>
  <c r="Q424" i="10"/>
  <c r="Q289" i="10"/>
  <c r="Q166" i="10"/>
  <c r="Q39" i="10"/>
  <c r="Q1657" i="10"/>
  <c r="Q1505" i="10"/>
  <c r="Q1377" i="10"/>
  <c r="Q1212" i="10"/>
  <c r="Q1068" i="10"/>
  <c r="Q942" i="10"/>
  <c r="Q802" i="10"/>
  <c r="Q671" i="10"/>
  <c r="Q542" i="10"/>
  <c r="Q413" i="10"/>
  <c r="Q285" i="10"/>
  <c r="Q130" i="10"/>
  <c r="Q5" i="10"/>
  <c r="Q1656" i="10"/>
  <c r="Q1504" i="10"/>
  <c r="Q1376" i="10"/>
  <c r="Q1211" i="10"/>
  <c r="Q1067" i="10"/>
  <c r="Q941" i="10"/>
  <c r="Q800" i="10"/>
  <c r="Q670" i="10"/>
  <c r="Q541" i="10"/>
  <c r="Q412" i="10"/>
  <c r="Q263" i="10"/>
  <c r="Q128" i="10"/>
  <c r="Q4" i="10"/>
  <c r="Q1645" i="10"/>
  <c r="Q1502" i="10"/>
  <c r="Q1339" i="10"/>
  <c r="Q1197" i="10"/>
  <c r="Q1065" i="10"/>
  <c r="Q924" i="10"/>
  <c r="Q798" i="10"/>
  <c r="Q668" i="10"/>
  <c r="Q527" i="10"/>
  <c r="Q384" i="10"/>
  <c r="Q249" i="10"/>
  <c r="Q126" i="10"/>
  <c r="Q2" i="10"/>
  <c r="Q1664" i="10"/>
  <c r="Q1336" i="10"/>
  <c r="Q1053" i="10"/>
  <c r="Q677" i="10"/>
  <c r="Q383" i="10"/>
  <c r="Q112" i="10"/>
  <c r="Q1647" i="10"/>
  <c r="Q1335" i="10"/>
  <c r="Q1052" i="10"/>
  <c r="Q674" i="10"/>
  <c r="Q382" i="10"/>
  <c r="Q105" i="10"/>
  <c r="Q1644" i="10"/>
  <c r="Q1326" i="10"/>
  <c r="Q988" i="10"/>
  <c r="Q672" i="10"/>
  <c r="Q375" i="10"/>
  <c r="Q104" i="10"/>
  <c r="Q1643" i="10"/>
  <c r="Q1312" i="10"/>
  <c r="Q975" i="10"/>
  <c r="Q669" i="10"/>
  <c r="Q368" i="10"/>
  <c r="Q97" i="10"/>
  <c r="Q1642" i="10"/>
  <c r="Q1311" i="10"/>
  <c r="Q951" i="10"/>
  <c r="Q666" i="10"/>
  <c r="Q366" i="10"/>
  <c r="Q41" i="10"/>
  <c r="Q1641" i="10"/>
  <c r="Q1310" i="10"/>
  <c r="Q944" i="10"/>
  <c r="Q665" i="10"/>
  <c r="Q363" i="10"/>
  <c r="Q40" i="10"/>
  <c r="Q1640" i="10"/>
  <c r="Q1252" i="10"/>
  <c r="Q943" i="10"/>
  <c r="Q664" i="10"/>
  <c r="Q361" i="10"/>
  <c r="Q38" i="10"/>
  <c r="Q1633" i="10"/>
  <c r="Q1251" i="10"/>
  <c r="Q938" i="10"/>
  <c r="Q631" i="10"/>
  <c r="Q360" i="10"/>
  <c r="Q15" i="10"/>
  <c r="Q1630" i="10"/>
  <c r="Q1241" i="10"/>
  <c r="Q923" i="10"/>
  <c r="Q624" i="10"/>
  <c r="Q291" i="10"/>
  <c r="Q14" i="10"/>
  <c r="Q1595" i="10"/>
  <c r="Q1240" i="10"/>
  <c r="Q922" i="10"/>
  <c r="Q623" i="10"/>
  <c r="Q290" i="10"/>
  <c r="Q3" i="10"/>
  <c r="Q1532" i="10"/>
  <c r="Q1239" i="10"/>
  <c r="Q921" i="10"/>
  <c r="Q622" i="10"/>
  <c r="Q288" i="10"/>
  <c r="Q1531" i="10"/>
  <c r="Q1210" i="10"/>
  <c r="Q920" i="10"/>
  <c r="Q621" i="10"/>
  <c r="Q287" i="10"/>
  <c r="Q1529" i="10"/>
  <c r="Q1196" i="10"/>
  <c r="Q919" i="10"/>
  <c r="Q557" i="10"/>
  <c r="Q286" i="10"/>
  <c r="Q1520" i="10"/>
  <c r="Q1195" i="10"/>
  <c r="Q912" i="10"/>
  <c r="Q556" i="10"/>
  <c r="Q262" i="10"/>
  <c r="Q1501" i="10"/>
  <c r="Q1187" i="10"/>
  <c r="Q824" i="10"/>
  <c r="Q543" i="10"/>
  <c r="Q240" i="10"/>
  <c r="Q1456" i="10"/>
  <c r="Q1114" i="10"/>
  <c r="Q813" i="10"/>
  <c r="Q509" i="10"/>
  <c r="Q233" i="10"/>
  <c r="Q1455" i="10"/>
  <c r="Q1113" i="10"/>
  <c r="Q799" i="10"/>
  <c r="Q508" i="10"/>
  <c r="Q232" i="10"/>
  <c r="Q1453" i="10"/>
  <c r="Q1082" i="10"/>
  <c r="Q796" i="10"/>
  <c r="Q506" i="10"/>
  <c r="Q167" i="10"/>
  <c r="Q1186" i="10"/>
  <c r="Q487" i="10"/>
  <c r="Q1185" i="10"/>
  <c r="Q484" i="10"/>
  <c r="Q1184" i="10"/>
  <c r="Q427" i="10"/>
  <c r="Q1111" i="10"/>
  <c r="Q425" i="10"/>
  <c r="Q1069" i="10"/>
  <c r="Q422" i="10"/>
  <c r="Q1066" i="10"/>
  <c r="Q421" i="10"/>
  <c r="Q1062" i="10"/>
  <c r="Q420" i="10"/>
  <c r="Q1060" i="10"/>
  <c r="Q411" i="10"/>
  <c r="Q1059" i="10"/>
  <c r="Q248" i="10"/>
  <c r="Q1058" i="10"/>
  <c r="Q247" i="10"/>
  <c r="Q1057" i="10"/>
  <c r="Q237" i="10"/>
  <c r="Q1054" i="10"/>
  <c r="Q235" i="10"/>
  <c r="Q1699" i="10"/>
  <c r="Q911" i="10"/>
  <c r="Q234" i="10"/>
  <c r="Q1666" i="10"/>
  <c r="Q823" i="10"/>
  <c r="Q165" i="10"/>
  <c r="Q1665" i="10"/>
  <c r="Q815" i="10"/>
  <c r="Q164" i="10"/>
  <c r="Q1503" i="10"/>
  <c r="Q797" i="10"/>
  <c r="Q127" i="10"/>
  <c r="Q1382" i="10"/>
  <c r="Q750" i="10"/>
  <c r="Q781" i="10"/>
  <c r="Q752" i="10"/>
  <c r="Q751" i="10"/>
  <c r="Q680" i="10"/>
  <c r="Q679" i="10"/>
  <c r="Q551" i="10"/>
  <c r="Q550" i="10"/>
  <c r="Q540" i="10"/>
  <c r="Q526" i="10"/>
  <c r="Q510" i="10"/>
  <c r="Q507" i="10"/>
  <c r="Q168" i="10"/>
  <c r="Q131" i="10"/>
  <c r="Q1698" i="10"/>
  <c r="Q125" i="10"/>
  <c r="Q1506" i="10"/>
  <c r="Q122" i="10"/>
  <c r="Q1500" i="10"/>
  <c r="Q120" i="10"/>
  <c r="Q1499" i="10"/>
  <c r="Q119" i="10"/>
  <c r="Q1463" i="10"/>
  <c r="Q1384" i="10"/>
  <c r="Q1380" i="10"/>
  <c r="Q1379" i="10"/>
  <c r="Q1378" i="10"/>
  <c r="Q1369" i="10"/>
  <c r="Q1188" i="10"/>
  <c r="Q814" i="10"/>
  <c r="Q795" i="10"/>
  <c r="Q794" i="10"/>
  <c r="Q1454" i="10"/>
  <c r="Q1338" i="10"/>
  <c r="Q1337" i="10"/>
  <c r="Q1190" i="10"/>
  <c r="Q894" i="10"/>
  <c r="H1752" i="10"/>
  <c r="H1720" i="10"/>
  <c r="H1688" i="10"/>
  <c r="H1656" i="10"/>
  <c r="H1624" i="10"/>
  <c r="H1592" i="10"/>
  <c r="H1560" i="10"/>
  <c r="H1528" i="10"/>
  <c r="H1496" i="10"/>
  <c r="H1464" i="10"/>
  <c r="H1432" i="10"/>
  <c r="H1400" i="10"/>
  <c r="H1368" i="10"/>
  <c r="H1336" i="10"/>
  <c r="H1304" i="10"/>
  <c r="H1272" i="10"/>
  <c r="H1240" i="10"/>
  <c r="H1208" i="10"/>
  <c r="H1176" i="10"/>
  <c r="H1144" i="10"/>
  <c r="H1751" i="10"/>
  <c r="H1750" i="10"/>
  <c r="H1718" i="10"/>
  <c r="H1686" i="10"/>
  <c r="H1654" i="10"/>
  <c r="H1622" i="10"/>
  <c r="H1590" i="10"/>
  <c r="H1558" i="10"/>
  <c r="H1526" i="10"/>
  <c r="H1494" i="10"/>
  <c r="H1462" i="10"/>
  <c r="H1430" i="10"/>
  <c r="H1398" i="10"/>
  <c r="H1366" i="10"/>
  <c r="H1334" i="10"/>
  <c r="H1302" i="10"/>
  <c r="H1270" i="10"/>
  <c r="H1238" i="10"/>
  <c r="H1206" i="10"/>
  <c r="H1174" i="10"/>
  <c r="H1142" i="10"/>
  <c r="H1749" i="10"/>
  <c r="H1717" i="10"/>
  <c r="H1685" i="10"/>
  <c r="H1653" i="10"/>
  <c r="H1621" i="10"/>
  <c r="H1589" i="10"/>
  <c r="H1557" i="10"/>
  <c r="H1525" i="10"/>
  <c r="H1493" i="10"/>
  <c r="H1461" i="10"/>
  <c r="H1429" i="10"/>
  <c r="H1397" i="10"/>
  <c r="H1365" i="10"/>
  <c r="H1333" i="10"/>
  <c r="H1748" i="10"/>
  <c r="H1716" i="10"/>
  <c r="H1684" i="10"/>
  <c r="H1652" i="10"/>
  <c r="H1620" i="10"/>
  <c r="H1588" i="10"/>
  <c r="H1556" i="10"/>
  <c r="H1753" i="10"/>
  <c r="H1712" i="10"/>
  <c r="H1676" i="10"/>
  <c r="H1640" i="10"/>
  <c r="H1604" i="10"/>
  <c r="H1568" i="10"/>
  <c r="H1532" i="10"/>
  <c r="H1497" i="10"/>
  <c r="H1459" i="10"/>
  <c r="H1424" i="10"/>
  <c r="H1389" i="10"/>
  <c r="H1354" i="10"/>
  <c r="H1319" i="10"/>
  <c r="H1285" i="10"/>
  <c r="H1251" i="10"/>
  <c r="H1217" i="10"/>
  <c r="H1183" i="10"/>
  <c r="H1149" i="10"/>
  <c r="H1115" i="10"/>
  <c r="H1083" i="10"/>
  <c r="H1051" i="10"/>
  <c r="H1019" i="10"/>
  <c r="H987" i="10"/>
  <c r="H955" i="10"/>
  <c r="H923" i="10"/>
  <c r="H891" i="10"/>
  <c r="H859" i="10"/>
  <c r="H827" i="10"/>
  <c r="H795" i="10"/>
  <c r="H763" i="10"/>
  <c r="H731" i="10"/>
  <c r="H699" i="10"/>
  <c r="H667" i="10"/>
  <c r="H635" i="10"/>
  <c r="H603" i="10"/>
  <c r="H571" i="10"/>
  <c r="H539" i="10"/>
  <c r="H1747" i="10"/>
  <c r="H1711" i="10"/>
  <c r="H1675" i="10"/>
  <c r="H1639" i="10"/>
  <c r="H1603" i="10"/>
  <c r="H1567" i="10"/>
  <c r="H1531" i="10"/>
  <c r="H1495" i="10"/>
  <c r="H1458" i="10"/>
  <c r="H1423" i="10"/>
  <c r="H1388" i="10"/>
  <c r="H1353" i="10"/>
  <c r="H1318" i="10"/>
  <c r="H1284" i="10"/>
  <c r="H1250" i="10"/>
  <c r="H1216" i="10"/>
  <c r="H1182" i="10"/>
  <c r="H1148" i="10"/>
  <c r="H1114" i="10"/>
  <c r="H1082" i="10"/>
  <c r="H1050" i="10"/>
  <c r="H1018" i="10"/>
  <c r="H986" i="10"/>
  <c r="H954" i="10"/>
  <c r="H922" i="10"/>
  <c r="H890" i="10"/>
  <c r="H858" i="10"/>
  <c r="H826" i="10"/>
  <c r="H794" i="10"/>
  <c r="H762" i="10"/>
  <c r="H730" i="10"/>
  <c r="H698" i="10"/>
  <c r="H666" i="10"/>
  <c r="H634" i="10"/>
  <c r="H602" i="10"/>
  <c r="H570" i="10"/>
  <c r="H538" i="10"/>
  <c r="H506" i="10"/>
  <c r="H474" i="10"/>
  <c r="H442" i="10"/>
  <c r="H410" i="10"/>
  <c r="H378" i="10"/>
  <c r="H346" i="10"/>
  <c r="H314" i="10"/>
  <c r="H282" i="10"/>
  <c r="H250" i="10"/>
  <c r="H218" i="10"/>
  <c r="H186" i="10"/>
  <c r="H154" i="10"/>
  <c r="H122" i="10"/>
  <c r="H90" i="10"/>
  <c r="H58" i="10"/>
  <c r="H1746" i="10"/>
  <c r="H1710" i="10"/>
  <c r="H1674" i="10"/>
  <c r="H1638" i="10"/>
  <c r="H1602" i="10"/>
  <c r="H1566" i="10"/>
  <c r="H1530" i="10"/>
  <c r="H1492" i="10"/>
  <c r="H1457" i="10"/>
  <c r="H1422" i="10"/>
  <c r="H1387" i="10"/>
  <c r="H1352" i="10"/>
  <c r="H1317" i="10"/>
  <c r="H1283" i="10"/>
  <c r="H1249" i="10"/>
  <c r="H1215" i="10"/>
  <c r="H1181" i="10"/>
  <c r="H1147" i="10"/>
  <c r="H1113" i="10"/>
  <c r="H1081" i="10"/>
  <c r="H1049" i="10"/>
  <c r="H1017" i="10"/>
  <c r="H985" i="10"/>
  <c r="H953" i="10"/>
  <c r="H921" i="10"/>
  <c r="H889" i="10"/>
  <c r="H857" i="10"/>
  <c r="H825" i="10"/>
  <c r="H793" i="10"/>
  <c r="H761" i="10"/>
  <c r="H729" i="10"/>
  <c r="H697" i="10"/>
  <c r="H665" i="10"/>
  <c r="H633" i="10"/>
  <c r="H601" i="10"/>
  <c r="H569" i="10"/>
  <c r="H537" i="10"/>
  <c r="H505" i="10"/>
  <c r="H473" i="10"/>
  <c r="H441" i="10"/>
  <c r="H409" i="10"/>
  <c r="H377" i="10"/>
  <c r="H345" i="10"/>
  <c r="H313" i="10"/>
  <c r="H281" i="10"/>
  <c r="H249" i="10"/>
  <c r="H217" i="10"/>
  <c r="H185" i="10"/>
  <c r="H153" i="10"/>
  <c r="H121" i="10"/>
  <c r="H1745" i="10"/>
  <c r="H1709" i="10"/>
  <c r="H1673" i="10"/>
  <c r="H1637" i="10"/>
  <c r="H1601" i="10"/>
  <c r="H1565" i="10"/>
  <c r="H1529" i="10"/>
  <c r="H1491" i="10"/>
  <c r="H1456" i="10"/>
  <c r="H1421" i="10"/>
  <c r="H1386" i="10"/>
  <c r="H1351" i="10"/>
  <c r="H1316" i="10"/>
  <c r="H1282" i="10"/>
  <c r="H1248" i="10"/>
  <c r="H1214" i="10"/>
  <c r="H1180" i="10"/>
  <c r="H1146" i="10"/>
  <c r="H1112" i="10"/>
  <c r="H1080" i="10"/>
  <c r="H1048" i="10"/>
  <c r="H1016" i="10"/>
  <c r="H984" i="10"/>
  <c r="H952" i="10"/>
  <c r="H920" i="10"/>
  <c r="H888" i="10"/>
  <c r="H856" i="10"/>
  <c r="H824" i="10"/>
  <c r="H792" i="10"/>
  <c r="H760" i="10"/>
  <c r="H728" i="10"/>
  <c r="H696" i="10"/>
  <c r="H664" i="10"/>
  <c r="H632" i="10"/>
  <c r="H600" i="10"/>
  <c r="H568" i="10"/>
  <c r="H536" i="10"/>
  <c r="H504" i="10"/>
  <c r="H472" i="10"/>
  <c r="H440" i="10"/>
  <c r="H408" i="10"/>
  <c r="H376" i="10"/>
  <c r="H344" i="10"/>
  <c r="H312" i="10"/>
  <c r="H280" i="10"/>
  <c r="H248" i="10"/>
  <c r="H216" i="10"/>
  <c r="H184" i="10"/>
  <c r="H152" i="10"/>
  <c r="H120" i="10"/>
  <c r="H88" i="10"/>
  <c r="H56" i="10"/>
  <c r="H24" i="10"/>
  <c r="H1744" i="10"/>
  <c r="H1708" i="10"/>
  <c r="H1672" i="10"/>
  <c r="H1636" i="10"/>
  <c r="H1600" i="10"/>
  <c r="H1564" i="10"/>
  <c r="H1527" i="10"/>
  <c r="H1490" i="10"/>
  <c r="H1455" i="10"/>
  <c r="H1420" i="10"/>
  <c r="H1385" i="10"/>
  <c r="H1350" i="10"/>
  <c r="H1315" i="10"/>
  <c r="H1281" i="10"/>
  <c r="H1247" i="10"/>
  <c r="H1213" i="10"/>
  <c r="H1179" i="10"/>
  <c r="H1145" i="10"/>
  <c r="H1111" i="10"/>
  <c r="H1079" i="10"/>
  <c r="H1047" i="10"/>
  <c r="H1015" i="10"/>
  <c r="H983" i="10"/>
  <c r="H951" i="10"/>
  <c r="H919" i="10"/>
  <c r="H887" i="10"/>
  <c r="H855" i="10"/>
  <c r="H823" i="10"/>
  <c r="H791" i="10"/>
  <c r="H759" i="10"/>
  <c r="H727" i="10"/>
  <c r="H695" i="10"/>
  <c r="H663" i="10"/>
  <c r="H631" i="10"/>
  <c r="H599" i="10"/>
  <c r="H567" i="10"/>
  <c r="H535" i="10"/>
  <c r="H503" i="10"/>
  <c r="H471" i="10"/>
  <c r="H439" i="10"/>
  <c r="H407" i="10"/>
  <c r="H375" i="10"/>
  <c r="H343" i="10"/>
  <c r="H311" i="10"/>
  <c r="H279" i="10"/>
  <c r="H247" i="10"/>
  <c r="H215" i="10"/>
  <c r="H1743" i="10"/>
  <c r="H1707" i="10"/>
  <c r="H1671" i="10"/>
  <c r="H1635" i="10"/>
  <c r="H1599" i="10"/>
  <c r="H1563" i="10"/>
  <c r="H1524" i="10"/>
  <c r="H1489" i="10"/>
  <c r="H1454" i="10"/>
  <c r="H1419" i="10"/>
  <c r="H1384" i="10"/>
  <c r="H1349" i="10"/>
  <c r="H1314" i="10"/>
  <c r="H1280" i="10"/>
  <c r="H1246" i="10"/>
  <c r="H1212" i="10"/>
  <c r="H1178" i="10"/>
  <c r="H1143" i="10"/>
  <c r="H1110" i="10"/>
  <c r="H1078" i="10"/>
  <c r="H1046" i="10"/>
  <c r="H1014" i="10"/>
  <c r="H982" i="10"/>
  <c r="H950" i="10"/>
  <c r="H918" i="10"/>
  <c r="H886" i="10"/>
  <c r="H854" i="10"/>
  <c r="H822" i="10"/>
  <c r="H790" i="10"/>
  <c r="H758" i="10"/>
  <c r="H726" i="10"/>
  <c r="H694" i="10"/>
  <c r="H662" i="10"/>
  <c r="H630" i="10"/>
  <c r="H598" i="10"/>
  <c r="H566" i="10"/>
  <c r="H534" i="10"/>
  <c r="H1732" i="10"/>
  <c r="H1690" i="10"/>
  <c r="H1644" i="10"/>
  <c r="H1596" i="10"/>
  <c r="H1550" i="10"/>
  <c r="H1509" i="10"/>
  <c r="H1468" i="10"/>
  <c r="H1418" i="10"/>
  <c r="H1377" i="10"/>
  <c r="H1335" i="10"/>
  <c r="H1293" i="10"/>
  <c r="H1253" i="10"/>
  <c r="H1205" i="10"/>
  <c r="H1165" i="10"/>
  <c r="H1125" i="10"/>
  <c r="H1087" i="10"/>
  <c r="H1043" i="10"/>
  <c r="H1005" i="10"/>
  <c r="H967" i="10"/>
  <c r="H929" i="10"/>
  <c r="H885" i="10"/>
  <c r="H847" i="10"/>
  <c r="H809" i="10"/>
  <c r="H771" i="10"/>
  <c r="H733" i="10"/>
  <c r="H689" i="10"/>
  <c r="H651" i="10"/>
  <c r="H613" i="10"/>
  <c r="H575" i="10"/>
  <c r="H531" i="10"/>
  <c r="H495" i="10"/>
  <c r="H459" i="10"/>
  <c r="H423" i="10"/>
  <c r="H387" i="10"/>
  <c r="H351" i="10"/>
  <c r="H315" i="10"/>
  <c r="H275" i="10"/>
  <c r="H239" i="10"/>
  <c r="H203" i="10"/>
  <c r="H168" i="10"/>
  <c r="H133" i="10"/>
  <c r="H98" i="10"/>
  <c r="H64" i="10"/>
  <c r="H30" i="10"/>
  <c r="H1731" i="10"/>
  <c r="H1689" i="10"/>
  <c r="H1643" i="10"/>
  <c r="H1595" i="10"/>
  <c r="H1549" i="10"/>
  <c r="H1508" i="10"/>
  <c r="H1467" i="10"/>
  <c r="H1417" i="10"/>
  <c r="H1376" i="10"/>
  <c r="H1332" i="10"/>
  <c r="H1292" i="10"/>
  <c r="H1252" i="10"/>
  <c r="H1204" i="10"/>
  <c r="H1164" i="10"/>
  <c r="H1124" i="10"/>
  <c r="H1086" i="10"/>
  <c r="H1042" i="10"/>
  <c r="H1004" i="10"/>
  <c r="H966" i="10"/>
  <c r="H928" i="10"/>
  <c r="H884" i="10"/>
  <c r="H846" i="10"/>
  <c r="H808" i="10"/>
  <c r="H770" i="10"/>
  <c r="H732" i="10"/>
  <c r="H688" i="10"/>
  <c r="H650" i="10"/>
  <c r="H612" i="10"/>
  <c r="H574" i="10"/>
  <c r="H530" i="10"/>
  <c r="H494" i="10"/>
  <c r="H458" i="10"/>
  <c r="H422" i="10"/>
  <c r="H386" i="10"/>
  <c r="H350" i="10"/>
  <c r="H310" i="10"/>
  <c r="H274" i="10"/>
  <c r="H238" i="10"/>
  <c r="H202" i="10"/>
  <c r="H167" i="10"/>
  <c r="H132" i="10"/>
  <c r="H97" i="10"/>
  <c r="H63" i="10"/>
  <c r="H29" i="10"/>
  <c r="H1730" i="10"/>
  <c r="H1687" i="10"/>
  <c r="H1642" i="10"/>
  <c r="H1594" i="10"/>
  <c r="H1548" i="10"/>
  <c r="H1507" i="10"/>
  <c r="H1466" i="10"/>
  <c r="H1416" i="10"/>
  <c r="H1375" i="10"/>
  <c r="H1331" i="10"/>
  <c r="H1291" i="10"/>
  <c r="H1245" i="10"/>
  <c r="H1203" i="10"/>
  <c r="H1163" i="10"/>
  <c r="H1123" i="10"/>
  <c r="H1085" i="10"/>
  <c r="H1041" i="10"/>
  <c r="H1003" i="10"/>
  <c r="H965" i="10"/>
  <c r="H927" i="10"/>
  <c r="H883" i="10"/>
  <c r="H845" i="10"/>
  <c r="H807" i="10"/>
  <c r="H769" i="10"/>
  <c r="H725" i="10"/>
  <c r="H687" i="10"/>
  <c r="H649" i="10"/>
  <c r="H611" i="10"/>
  <c r="H573" i="10"/>
  <c r="H529" i="10"/>
  <c r="H493" i="10"/>
  <c r="H457" i="10"/>
  <c r="H421" i="10"/>
  <c r="H385" i="10"/>
  <c r="H349" i="10"/>
  <c r="H309" i="10"/>
  <c r="H273" i="10"/>
  <c r="H237" i="10"/>
  <c r="H201" i="10"/>
  <c r="H166" i="10"/>
  <c r="H131" i="10"/>
  <c r="H96" i="10"/>
  <c r="H62" i="10"/>
  <c r="H28" i="10"/>
  <c r="H1729" i="10"/>
  <c r="H1683" i="10"/>
  <c r="H1641" i="10"/>
  <c r="H1593" i="10"/>
  <c r="H1547" i="10"/>
  <c r="H1506" i="10"/>
  <c r="H1465" i="10"/>
  <c r="H1415" i="10"/>
  <c r="H1374" i="10"/>
  <c r="H1330" i="10"/>
  <c r="H1290" i="10"/>
  <c r="H1244" i="10"/>
  <c r="H1202" i="10"/>
  <c r="H1162" i="10"/>
  <c r="H1122" i="10"/>
  <c r="H1084" i="10"/>
  <c r="H1040" i="10"/>
  <c r="H1002" i="10"/>
  <c r="H964" i="10"/>
  <c r="H926" i="10"/>
  <c r="H882" i="10"/>
  <c r="H844" i="10"/>
  <c r="H806" i="10"/>
  <c r="H768" i="10"/>
  <c r="H724" i="10"/>
  <c r="H686" i="10"/>
  <c r="H648" i="10"/>
  <c r="H610" i="10"/>
  <c r="H572" i="10"/>
  <c r="H528" i="10"/>
  <c r="H492" i="10"/>
  <c r="H456" i="10"/>
  <c r="H420" i="10"/>
  <c r="H384" i="10"/>
  <c r="H348" i="10"/>
  <c r="H308" i="10"/>
  <c r="H272" i="10"/>
  <c r="H236" i="10"/>
  <c r="H200" i="10"/>
  <c r="H165" i="10"/>
  <c r="H130" i="10"/>
  <c r="H95" i="10"/>
  <c r="H61" i="10"/>
  <c r="H27" i="10"/>
  <c r="H1728" i="10"/>
  <c r="H1682" i="10"/>
  <c r="H1634" i="10"/>
  <c r="H1591" i="10"/>
  <c r="H1546" i="10"/>
  <c r="H1505" i="10"/>
  <c r="H1463" i="10"/>
  <c r="H1414" i="10"/>
  <c r="H1373" i="10"/>
  <c r="H1329" i="10"/>
  <c r="H1289" i="10"/>
  <c r="H1243" i="10"/>
  <c r="H1201" i="10"/>
  <c r="H1161" i="10"/>
  <c r="H1121" i="10"/>
  <c r="H1077" i="10"/>
  <c r="H1039" i="10"/>
  <c r="H1001" i="10"/>
  <c r="H963" i="10"/>
  <c r="H925" i="10"/>
  <c r="H881" i="10"/>
  <c r="H843" i="10"/>
  <c r="H805" i="10"/>
  <c r="H767" i="10"/>
  <c r="H723" i="10"/>
  <c r="H685" i="10"/>
  <c r="H647" i="10"/>
  <c r="H609" i="10"/>
  <c r="H565" i="10"/>
  <c r="H527" i="10"/>
  <c r="H491" i="10"/>
  <c r="H455" i="10"/>
  <c r="H419" i="10"/>
  <c r="H383" i="10"/>
  <c r="H347" i="10"/>
  <c r="H307" i="10"/>
  <c r="H271" i="10"/>
  <c r="H235" i="10"/>
  <c r="H199" i="10"/>
  <c r="H164" i="10"/>
  <c r="H129" i="10"/>
  <c r="H94" i="10"/>
  <c r="H60" i="10"/>
  <c r="H26" i="10"/>
  <c r="H1727" i="10"/>
  <c r="H1681" i="10"/>
  <c r="H1633" i="10"/>
  <c r="H1587" i="10"/>
  <c r="H1545" i="10"/>
  <c r="H1504" i="10"/>
  <c r="H1460" i="10"/>
  <c r="H1413" i="10"/>
  <c r="H1372" i="10"/>
  <c r="H1328" i="10"/>
  <c r="H1288" i="10"/>
  <c r="H1242" i="10"/>
  <c r="H1200" i="10"/>
  <c r="H1160" i="10"/>
  <c r="H1120" i="10"/>
  <c r="H1076" i="10"/>
  <c r="H1038" i="10"/>
  <c r="H1000" i="10"/>
  <c r="H962" i="10"/>
  <c r="H924" i="10"/>
  <c r="H880" i="10"/>
  <c r="H842" i="10"/>
  <c r="H804" i="10"/>
  <c r="H766" i="10"/>
  <c r="H722" i="10"/>
  <c r="H684" i="10"/>
  <c r="H646" i="10"/>
  <c r="H608" i="10"/>
  <c r="H564" i="10"/>
  <c r="H526" i="10"/>
  <c r="H490" i="10"/>
  <c r="H454" i="10"/>
  <c r="H418" i="10"/>
  <c r="H382" i="10"/>
  <c r="H342" i="10"/>
  <c r="H306" i="10"/>
  <c r="H270" i="10"/>
  <c r="H234" i="10"/>
  <c r="H198" i="10"/>
  <c r="H163" i="10"/>
  <c r="H128" i="10"/>
  <c r="H93" i="10"/>
  <c r="H59" i="10"/>
  <c r="H25" i="10"/>
  <c r="H1755" i="10"/>
  <c r="H1702" i="10"/>
  <c r="H1660" i="10"/>
  <c r="H1614" i="10"/>
  <c r="H1572" i="10"/>
  <c r="H1521" i="10"/>
  <c r="H1480" i="10"/>
  <c r="H1439" i="10"/>
  <c r="H1395" i="10"/>
  <c r="H1348" i="10"/>
  <c r="H1307" i="10"/>
  <c r="H1738" i="10"/>
  <c r="H1679" i="10"/>
  <c r="H1623" i="10"/>
  <c r="H1570" i="10"/>
  <c r="H1512" i="10"/>
  <c r="H1449" i="10"/>
  <c r="H1401" i="10"/>
  <c r="H1343" i="10"/>
  <c r="H1287" i="10"/>
  <c r="H1233" i="10"/>
  <c r="H1187" i="10"/>
  <c r="H1133" i="10"/>
  <c r="H1089" i="10"/>
  <c r="H1033" i="10"/>
  <c r="H989" i="10"/>
  <c r="H939" i="10"/>
  <c r="H895" i="10"/>
  <c r="H839" i="10"/>
  <c r="H789" i="10"/>
  <c r="H745" i="10"/>
  <c r="H701" i="10"/>
  <c r="H645" i="10"/>
  <c r="H595" i="10"/>
  <c r="H551" i="10"/>
  <c r="H507" i="10"/>
  <c r="H461" i="10"/>
  <c r="H413" i="10"/>
  <c r="H367" i="10"/>
  <c r="H325" i="10"/>
  <c r="H283" i="10"/>
  <c r="H231" i="10"/>
  <c r="H189" i="10"/>
  <c r="H145" i="10"/>
  <c r="H104" i="10"/>
  <c r="H57" i="10"/>
  <c r="H17" i="10"/>
  <c r="H1737" i="10"/>
  <c r="H1678" i="10"/>
  <c r="H1619" i="10"/>
  <c r="H1569" i="10"/>
  <c r="H1511" i="10"/>
  <c r="H1448" i="10"/>
  <c r="H1399" i="10"/>
  <c r="H1342" i="10"/>
  <c r="H1286" i="10"/>
  <c r="H1232" i="10"/>
  <c r="H1186" i="10"/>
  <c r="H1132" i="10"/>
  <c r="H1088" i="10"/>
  <c r="H1032" i="10"/>
  <c r="H988" i="10"/>
  <c r="H938" i="10"/>
  <c r="H894" i="10"/>
  <c r="H838" i="10"/>
  <c r="H788" i="10"/>
  <c r="H744" i="10"/>
  <c r="H700" i="10"/>
  <c r="H644" i="10"/>
  <c r="H594" i="10"/>
  <c r="H550" i="10"/>
  <c r="H502" i="10"/>
  <c r="H460" i="10"/>
  <c r="H412" i="10"/>
  <c r="H366" i="10"/>
  <c r="H324" i="10"/>
  <c r="H278" i="10"/>
  <c r="H230" i="10"/>
  <c r="H188" i="10"/>
  <c r="H144" i="10"/>
  <c r="H103" i="10"/>
  <c r="H55" i="10"/>
  <c r="H16" i="10"/>
  <c r="H1736" i="10"/>
  <c r="H1677" i="10"/>
  <c r="H1618" i="10"/>
  <c r="H1562" i="10"/>
  <c r="H1510" i="10"/>
  <c r="H1447" i="10"/>
  <c r="H1396" i="10"/>
  <c r="H1341" i="10"/>
  <c r="H1279" i="10"/>
  <c r="H1231" i="10"/>
  <c r="H1185" i="10"/>
  <c r="H1131" i="10"/>
  <c r="H1075" i="10"/>
  <c r="H1031" i="10"/>
  <c r="H981" i="10"/>
  <c r="H937" i="10"/>
  <c r="H893" i="10"/>
  <c r="H837" i="10"/>
  <c r="H787" i="10"/>
  <c r="H743" i="10"/>
  <c r="H693" i="10"/>
  <c r="H643" i="10"/>
  <c r="H593" i="10"/>
  <c r="H549" i="10"/>
  <c r="H501" i="10"/>
  <c r="H453" i="10"/>
  <c r="H411" i="10"/>
  <c r="H365" i="10"/>
  <c r="H323" i="10"/>
  <c r="H277" i="10"/>
  <c r="H229" i="10"/>
  <c r="H187" i="10"/>
  <c r="H143" i="10"/>
  <c r="H102" i="10"/>
  <c r="H54" i="10"/>
  <c r="H15" i="10"/>
  <c r="H1735" i="10"/>
  <c r="H1670" i="10"/>
  <c r="H1617" i="10"/>
  <c r="H1561" i="10"/>
  <c r="H1503" i="10"/>
  <c r="H1446" i="10"/>
  <c r="H1394" i="10"/>
  <c r="H1340" i="10"/>
  <c r="H1278" i="10"/>
  <c r="H1230" i="10"/>
  <c r="H1184" i="10"/>
  <c r="H1130" i="10"/>
  <c r="H1074" i="10"/>
  <c r="H1030" i="10"/>
  <c r="H980" i="10"/>
  <c r="H936" i="10"/>
  <c r="H892" i="10"/>
  <c r="H836" i="10"/>
  <c r="H786" i="10"/>
  <c r="H742" i="10"/>
  <c r="H692" i="10"/>
  <c r="H642" i="10"/>
  <c r="H592" i="10"/>
  <c r="H548" i="10"/>
  <c r="H500" i="10"/>
  <c r="H452" i="10"/>
  <c r="H406" i="10"/>
  <c r="H364" i="10"/>
  <c r="H322" i="10"/>
  <c r="H276" i="10"/>
  <c r="H228" i="10"/>
  <c r="H183" i="10"/>
  <c r="H142" i="10"/>
  <c r="H101" i="10"/>
  <c r="H53" i="10"/>
  <c r="H14" i="10"/>
  <c r="H1734" i="10"/>
  <c r="H1669" i="10"/>
  <c r="H1616" i="10"/>
  <c r="H1559" i="10"/>
  <c r="H1502" i="10"/>
  <c r="H1445" i="10"/>
  <c r="H1393" i="10"/>
  <c r="H1339" i="10"/>
  <c r="H1277" i="10"/>
  <c r="H1229" i="10"/>
  <c r="H1177" i="10"/>
  <c r="H1129" i="10"/>
  <c r="H1073" i="10"/>
  <c r="H1029" i="10"/>
  <c r="H979" i="10"/>
  <c r="H935" i="10"/>
  <c r="H879" i="10"/>
  <c r="H835" i="10"/>
  <c r="H785" i="10"/>
  <c r="H741" i="10"/>
  <c r="H691" i="10"/>
  <c r="H641" i="10"/>
  <c r="H591" i="10"/>
  <c r="H547" i="10"/>
  <c r="H499" i="10"/>
  <c r="H451" i="10"/>
  <c r="H405" i="10"/>
  <c r="H363" i="10"/>
  <c r="H321" i="10"/>
  <c r="H269" i="10"/>
  <c r="H227" i="10"/>
  <c r="H182" i="10"/>
  <c r="H141" i="10"/>
  <c r="H100" i="10"/>
  <c r="H52" i="10"/>
  <c r="H13" i="10"/>
  <c r="H1733" i="10"/>
  <c r="H1668" i="10"/>
  <c r="H1615" i="10"/>
  <c r="H1555" i="10"/>
  <c r="H1501" i="10"/>
  <c r="H1444" i="10"/>
  <c r="H1392" i="10"/>
  <c r="H1338" i="10"/>
  <c r="H1276" i="10"/>
  <c r="H1228" i="10"/>
  <c r="H1175" i="10"/>
  <c r="H1128" i="10"/>
  <c r="H1072" i="10"/>
  <c r="H1028" i="10"/>
  <c r="H978" i="10"/>
  <c r="H934" i="10"/>
  <c r="H878" i="10"/>
  <c r="H834" i="10"/>
  <c r="H784" i="10"/>
  <c r="H740" i="10"/>
  <c r="H690" i="10"/>
  <c r="H640" i="10"/>
  <c r="H590" i="10"/>
  <c r="H546" i="10"/>
  <c r="H498" i="10"/>
  <c r="H450" i="10"/>
  <c r="H404" i="10"/>
  <c r="H362" i="10"/>
  <c r="H320" i="10"/>
  <c r="H268" i="10"/>
  <c r="H226" i="10"/>
  <c r="H181" i="10"/>
  <c r="H140" i="10"/>
  <c r="H99" i="10"/>
  <c r="H51" i="10"/>
  <c r="H12" i="10"/>
  <c r="H1726" i="10"/>
  <c r="H1667" i="10"/>
  <c r="H1613" i="10"/>
  <c r="H1554" i="10"/>
  <c r="H1500" i="10"/>
  <c r="H1443" i="10"/>
  <c r="H1391" i="10"/>
  <c r="H1337" i="10"/>
  <c r="H1275" i="10"/>
  <c r="H1227" i="10"/>
  <c r="H1173" i="10"/>
  <c r="H1127" i="10"/>
  <c r="H1071" i="10"/>
  <c r="H1027" i="10"/>
  <c r="H977" i="10"/>
  <c r="H933" i="10"/>
  <c r="H877" i="10"/>
  <c r="H833" i="10"/>
  <c r="H783" i="10"/>
  <c r="H739" i="10"/>
  <c r="H683" i="10"/>
  <c r="H639" i="10"/>
  <c r="H589" i="10"/>
  <c r="H545" i="10"/>
  <c r="H497" i="10"/>
  <c r="H449" i="10"/>
  <c r="H403" i="10"/>
  <c r="H361" i="10"/>
  <c r="H319" i="10"/>
  <c r="H267" i="10"/>
  <c r="H225" i="10"/>
  <c r="H180" i="10"/>
  <c r="H139" i="10"/>
  <c r="H92" i="10"/>
  <c r="H50" i="10"/>
  <c r="H11" i="10"/>
  <c r="H1725" i="10"/>
  <c r="H1724" i="10"/>
  <c r="H1665" i="10"/>
  <c r="H1611" i="10"/>
  <c r="H1552" i="10"/>
  <c r="H1498" i="10"/>
  <c r="H1441" i="10"/>
  <c r="H1383" i="10"/>
  <c r="H1326" i="10"/>
  <c r="H1273" i="10"/>
  <c r="H1723" i="10"/>
  <c r="H1664" i="10"/>
  <c r="H1610" i="10"/>
  <c r="H1719" i="10"/>
  <c r="H1661" i="10"/>
  <c r="H1607" i="10"/>
  <c r="H1542" i="10"/>
  <c r="H1485" i="10"/>
  <c r="H1715" i="10"/>
  <c r="H1659" i="10"/>
  <c r="H1606" i="10"/>
  <c r="H1541" i="10"/>
  <c r="H1762" i="10"/>
  <c r="H1701" i="10"/>
  <c r="H1648" i="10"/>
  <c r="H1583" i="10"/>
  <c r="H1534" i="10"/>
  <c r="H1476" i="10"/>
  <c r="H1425" i="10"/>
  <c r="H1362" i="10"/>
  <c r="H1308" i="10"/>
  <c r="H1259" i="10"/>
  <c r="H1199" i="10"/>
  <c r="H1153" i="10"/>
  <c r="H1101" i="10"/>
  <c r="H1057" i="10"/>
  <c r="H1007" i="10"/>
  <c r="H957" i="10"/>
  <c r="H907" i="10"/>
  <c r="H863" i="10"/>
  <c r="H813" i="10"/>
  <c r="H757" i="10"/>
  <c r="H713" i="10"/>
  <c r="H669" i="10"/>
  <c r="H619" i="10"/>
  <c r="H563" i="10"/>
  <c r="H519" i="10"/>
  <c r="H477" i="10"/>
  <c r="H431" i="10"/>
  <c r="H389" i="10"/>
  <c r="H1761" i="10"/>
  <c r="H1700" i="10"/>
  <c r="H1647" i="10"/>
  <c r="H1582" i="10"/>
  <c r="H1533" i="10"/>
  <c r="H1475" i="10"/>
  <c r="H1412" i="10"/>
  <c r="H1361" i="10"/>
  <c r="H1306" i="10"/>
  <c r="H1258" i="10"/>
  <c r="H1198" i="10"/>
  <c r="H1152" i="10"/>
  <c r="H1100" i="10"/>
  <c r="H1056" i="10"/>
  <c r="H1006" i="10"/>
  <c r="H956" i="10"/>
  <c r="H906" i="10"/>
  <c r="H862" i="10"/>
  <c r="H812" i="10"/>
  <c r="H756" i="10"/>
  <c r="H712" i="10"/>
  <c r="H668" i="10"/>
  <c r="H618" i="10"/>
  <c r="H562" i="10"/>
  <c r="H518" i="10"/>
  <c r="H476" i="10"/>
  <c r="H430" i="10"/>
  <c r="H388" i="10"/>
  <c r="H336" i="10"/>
  <c r="H294" i="10"/>
  <c r="H252" i="10"/>
  <c r="H206" i="10"/>
  <c r="H159" i="10"/>
  <c r="H115" i="10"/>
  <c r="H75" i="10"/>
  <c r="H35" i="10"/>
  <c r="H1759" i="10"/>
  <c r="H1698" i="10"/>
  <c r="H1645" i="10"/>
  <c r="H1580" i="10"/>
  <c r="H1522" i="10"/>
  <c r="H1473" i="10"/>
  <c r="H1410" i="10"/>
  <c r="H1359" i="10"/>
  <c r="H1303" i="10"/>
  <c r="H1256" i="10"/>
  <c r="H1196" i="10"/>
  <c r="H1150" i="10"/>
  <c r="H1098" i="10"/>
  <c r="H1054" i="10"/>
  <c r="H998" i="10"/>
  <c r="H948" i="10"/>
  <c r="H904" i="10"/>
  <c r="H1741" i="10"/>
  <c r="H1630" i="10"/>
  <c r="H1536" i="10"/>
  <c r="H1440" i="10"/>
  <c r="H1360" i="10"/>
  <c r="H1269" i="10"/>
  <c r="H1197" i="10"/>
  <c r="H1119" i="10"/>
  <c r="H1059" i="10"/>
  <c r="H990" i="10"/>
  <c r="H911" i="10"/>
  <c r="H849" i="10"/>
  <c r="H777" i="10"/>
  <c r="H710" i="10"/>
  <c r="H638" i="10"/>
  <c r="H579" i="10"/>
  <c r="H512" i="10"/>
  <c r="H444" i="10"/>
  <c r="H381" i="10"/>
  <c r="H327" i="10"/>
  <c r="H260" i="10"/>
  <c r="H205" i="10"/>
  <c r="H147" i="10"/>
  <c r="H83" i="10"/>
  <c r="H34" i="10"/>
  <c r="H1740" i="10"/>
  <c r="H1629" i="10"/>
  <c r="H1535" i="10"/>
  <c r="H1438" i="10"/>
  <c r="H1358" i="10"/>
  <c r="H1268" i="10"/>
  <c r="H1195" i="10"/>
  <c r="H1118" i="10"/>
  <c r="H1058" i="10"/>
  <c r="H976" i="10"/>
  <c r="H910" i="10"/>
  <c r="H848" i="10"/>
  <c r="H776" i="10"/>
  <c r="H709" i="10"/>
  <c r="H637" i="10"/>
  <c r="H578" i="10"/>
  <c r="H511" i="10"/>
  <c r="H443" i="10"/>
  <c r="H380" i="10"/>
  <c r="H326" i="10"/>
  <c r="H259" i="10"/>
  <c r="H204" i="10"/>
  <c r="H146" i="10"/>
  <c r="H82" i="10"/>
  <c r="H33" i="10"/>
  <c r="H1739" i="10"/>
  <c r="H1628" i="10"/>
  <c r="H1523" i="10"/>
  <c r="H1437" i="10"/>
  <c r="H1357" i="10"/>
  <c r="H1267" i="10"/>
  <c r="H1194" i="10"/>
  <c r="H1117" i="10"/>
  <c r="H1055" i="10"/>
  <c r="H975" i="10"/>
  <c r="H909" i="10"/>
  <c r="H841" i="10"/>
  <c r="H775" i="10"/>
  <c r="H708" i="10"/>
  <c r="H636" i="10"/>
  <c r="H577" i="10"/>
  <c r="H510" i="10"/>
  <c r="H438" i="10"/>
  <c r="H379" i="10"/>
  <c r="H318" i="10"/>
  <c r="H258" i="10"/>
  <c r="H197" i="10"/>
  <c r="H138" i="10"/>
  <c r="H81" i="10"/>
  <c r="H32" i="10"/>
  <c r="H1722" i="10"/>
  <c r="H1627" i="10"/>
  <c r="H1520" i="10"/>
  <c r="H1436" i="10"/>
  <c r="H1356" i="10"/>
  <c r="H1266" i="10"/>
  <c r="H1193" i="10"/>
  <c r="H1116" i="10"/>
  <c r="H1053" i="10"/>
  <c r="H974" i="10"/>
  <c r="H908" i="10"/>
  <c r="H840" i="10"/>
  <c r="H774" i="10"/>
  <c r="H707" i="10"/>
  <c r="H629" i="10"/>
  <c r="H576" i="10"/>
  <c r="H509" i="10"/>
  <c r="H437" i="10"/>
  <c r="H374" i="10"/>
  <c r="H317" i="10"/>
  <c r="H257" i="10"/>
  <c r="H196" i="10"/>
  <c r="H137" i="10"/>
  <c r="H80" i="10"/>
  <c r="H31" i="10"/>
  <c r="H1721" i="10"/>
  <c r="H1626" i="10"/>
  <c r="H1519" i="10"/>
  <c r="H1435" i="10"/>
  <c r="H1355" i="10"/>
  <c r="H1265" i="10"/>
  <c r="H1192" i="10"/>
  <c r="H1109" i="10"/>
  <c r="H1052" i="10"/>
  <c r="H973" i="10"/>
  <c r="H905" i="10"/>
  <c r="H832" i="10"/>
  <c r="H773" i="10"/>
  <c r="H706" i="10"/>
  <c r="H628" i="10"/>
  <c r="H561" i="10"/>
  <c r="H508" i="10"/>
  <c r="H436" i="10"/>
  <c r="H373" i="10"/>
  <c r="H316" i="10"/>
  <c r="H256" i="10"/>
  <c r="H195" i="10"/>
  <c r="H136" i="10"/>
  <c r="H79" i="10"/>
  <c r="H23" i="10"/>
  <c r="H1714" i="10"/>
  <c r="H1625" i="10"/>
  <c r="H1518" i="10"/>
  <c r="H1434" i="10"/>
  <c r="H1347" i="10"/>
  <c r="H1264" i="10"/>
  <c r="H1191" i="10"/>
  <c r="H1108" i="10"/>
  <c r="H1045" i="10"/>
  <c r="H972" i="10"/>
  <c r="H903" i="10"/>
  <c r="H831" i="10"/>
  <c r="H772" i="10"/>
  <c r="H705" i="10"/>
  <c r="H627" i="10"/>
  <c r="H560" i="10"/>
  <c r="H496" i="10"/>
  <c r="H435" i="10"/>
  <c r="H372" i="10"/>
  <c r="H305" i="10"/>
  <c r="H255" i="10"/>
  <c r="H194" i="10"/>
  <c r="H135" i="10"/>
  <c r="H78" i="10"/>
  <c r="H22" i="10"/>
  <c r="H1713" i="10"/>
  <c r="H1612" i="10"/>
  <c r="H1517" i="10"/>
  <c r="H1433" i="10"/>
  <c r="H1346" i="10"/>
  <c r="H1263" i="10"/>
  <c r="H1190" i="10"/>
  <c r="H1107" i="10"/>
  <c r="H1044" i="10"/>
  <c r="H971" i="10"/>
  <c r="H902" i="10"/>
  <c r="H830" i="10"/>
  <c r="H765" i="10"/>
  <c r="H704" i="10"/>
  <c r="H626" i="10"/>
  <c r="H559" i="10"/>
  <c r="H489" i="10"/>
  <c r="H434" i="10"/>
  <c r="H371" i="10"/>
  <c r="H304" i="10"/>
  <c r="H254" i="10"/>
  <c r="H193" i="10"/>
  <c r="H134" i="10"/>
  <c r="H77" i="10"/>
  <c r="H21" i="10"/>
  <c r="H1706" i="10"/>
  <c r="H1609" i="10"/>
  <c r="H1516" i="10"/>
  <c r="H1431" i="10"/>
  <c r="H1345" i="10"/>
  <c r="H1262" i="10"/>
  <c r="H1189" i="10"/>
  <c r="H1106" i="10"/>
  <c r="H1037" i="10"/>
  <c r="H970" i="10"/>
  <c r="H901" i="10"/>
  <c r="H829" i="10"/>
  <c r="H764" i="10"/>
  <c r="H703" i="10"/>
  <c r="H625" i="10"/>
  <c r="H558" i="10"/>
  <c r="H488" i="10"/>
  <c r="H433" i="10"/>
  <c r="H370" i="10"/>
  <c r="H303" i="10"/>
  <c r="H253" i="10"/>
  <c r="H192" i="10"/>
  <c r="H127" i="10"/>
  <c r="H76" i="10"/>
  <c r="H20" i="10"/>
  <c r="H1705" i="10"/>
  <c r="H1608" i="10"/>
  <c r="H1515" i="10"/>
  <c r="H1428" i="10"/>
  <c r="H1344" i="10"/>
  <c r="H1261" i="10"/>
  <c r="H1188" i="10"/>
  <c r="H1105" i="10"/>
  <c r="H1036" i="10"/>
  <c r="H969" i="10"/>
  <c r="H900" i="10"/>
  <c r="H828" i="10"/>
  <c r="H755" i="10"/>
  <c r="H702" i="10"/>
  <c r="H624" i="10"/>
  <c r="H557" i="10"/>
  <c r="H487" i="10"/>
  <c r="H432" i="10"/>
  <c r="H369" i="10"/>
  <c r="H302" i="10"/>
  <c r="H251" i="10"/>
  <c r="H191" i="10"/>
  <c r="H126" i="10"/>
  <c r="H74" i="10"/>
  <c r="H19" i="10"/>
  <c r="H1704" i="10"/>
  <c r="H1605" i="10"/>
  <c r="H1514" i="10"/>
  <c r="H1427" i="10"/>
  <c r="H1327" i="10"/>
  <c r="H1260" i="10"/>
  <c r="H1172" i="10"/>
  <c r="H1104" i="10"/>
  <c r="H1035" i="10"/>
  <c r="H968" i="10"/>
  <c r="H899" i="10"/>
  <c r="H821" i="10"/>
  <c r="H754" i="10"/>
  <c r="H682" i="10"/>
  <c r="H623" i="10"/>
  <c r="H556" i="10"/>
  <c r="H486" i="10"/>
  <c r="H429" i="10"/>
  <c r="H368" i="10"/>
  <c r="H301" i="10"/>
  <c r="H246" i="10"/>
  <c r="H190" i="10"/>
  <c r="H125" i="10"/>
  <c r="H73" i="10"/>
  <c r="H18" i="10"/>
  <c r="H1703" i="10"/>
  <c r="H1598" i="10"/>
  <c r="H1513" i="10"/>
  <c r="H1426" i="10"/>
  <c r="H1325" i="10"/>
  <c r="H1257" i="10"/>
  <c r="H1171" i="10"/>
  <c r="H1103" i="10"/>
  <c r="H1034" i="10"/>
  <c r="H961" i="10"/>
  <c r="H898" i="10"/>
  <c r="H820" i="10"/>
  <c r="H753" i="10"/>
  <c r="H681" i="10"/>
  <c r="H622" i="10"/>
  <c r="H555" i="10"/>
  <c r="H485" i="10"/>
  <c r="H428" i="10"/>
  <c r="H360" i="10"/>
  <c r="H300" i="10"/>
  <c r="H245" i="10"/>
  <c r="H179" i="10"/>
  <c r="H124" i="10"/>
  <c r="H72" i="10"/>
  <c r="H10" i="10"/>
  <c r="H1699" i="10"/>
  <c r="H1597" i="10"/>
  <c r="H1499" i="10"/>
  <c r="H1411" i="10"/>
  <c r="H1324" i="10"/>
  <c r="H1255" i="10"/>
  <c r="H1170" i="10"/>
  <c r="H1102" i="10"/>
  <c r="H1026" i="10"/>
  <c r="H960" i="10"/>
  <c r="H897" i="10"/>
  <c r="H819" i="10"/>
  <c r="H752" i="10"/>
  <c r="H680" i="10"/>
  <c r="H621" i="10"/>
  <c r="H554" i="10"/>
  <c r="H484" i="10"/>
  <c r="H427" i="10"/>
  <c r="H359" i="10"/>
  <c r="H299" i="10"/>
  <c r="H244" i="10"/>
  <c r="H178" i="10"/>
  <c r="H123" i="10"/>
  <c r="H71" i="10"/>
  <c r="H9" i="10"/>
  <c r="H1697" i="10"/>
  <c r="H1586" i="10"/>
  <c r="H1488" i="10"/>
  <c r="H1409" i="10"/>
  <c r="H1323" i="10"/>
  <c r="H1254" i="10"/>
  <c r="H1169" i="10"/>
  <c r="H1099" i="10"/>
  <c r="H1025" i="10"/>
  <c r="H959" i="10"/>
  <c r="H896" i="10"/>
  <c r="H818" i="10"/>
  <c r="H751" i="10"/>
  <c r="H679" i="10"/>
  <c r="H620" i="10"/>
  <c r="H553" i="10"/>
  <c r="H483" i="10"/>
  <c r="H426" i="10"/>
  <c r="H358" i="10"/>
  <c r="H298" i="10"/>
  <c r="H243" i="10"/>
  <c r="H177" i="10"/>
  <c r="H119" i="10"/>
  <c r="H70" i="10"/>
  <c r="H8" i="10"/>
  <c r="H1696" i="10"/>
  <c r="H1585" i="10"/>
  <c r="H1487" i="10"/>
  <c r="H1408" i="10"/>
  <c r="H1322" i="10"/>
  <c r="H1241" i="10"/>
  <c r="H1168" i="10"/>
  <c r="H1097" i="10"/>
  <c r="H1024" i="10"/>
  <c r="H958" i="10"/>
  <c r="H876" i="10"/>
  <c r="H817" i="10"/>
  <c r="H750" i="10"/>
  <c r="H678" i="10"/>
  <c r="H617" i="10"/>
  <c r="H552" i="10"/>
  <c r="H482" i="10"/>
  <c r="H425" i="10"/>
  <c r="H357" i="10"/>
  <c r="H297" i="10"/>
  <c r="H242" i="10"/>
  <c r="H176" i="10"/>
  <c r="H118" i="10"/>
  <c r="H69" i="10"/>
  <c r="H7" i="10"/>
  <c r="H1693" i="10"/>
  <c r="H1579" i="10"/>
  <c r="H1483" i="10"/>
  <c r="H1405" i="10"/>
  <c r="H1313" i="10"/>
  <c r="H1236" i="10"/>
  <c r="H1159" i="10"/>
  <c r="H1094" i="10"/>
  <c r="H1021" i="10"/>
  <c r="H946" i="10"/>
  <c r="H873" i="10"/>
  <c r="H814" i="10"/>
  <c r="H747" i="10"/>
  <c r="H675" i="10"/>
  <c r="H614" i="10"/>
  <c r="H542" i="10"/>
  <c r="H479" i="10"/>
  <c r="H416" i="10"/>
  <c r="H354" i="10"/>
  <c r="H293" i="10"/>
  <c r="H233" i="10"/>
  <c r="H173" i="10"/>
  <c r="H114" i="10"/>
  <c r="H66" i="10"/>
  <c r="H4" i="10"/>
  <c r="H1666" i="10"/>
  <c r="H1575" i="10"/>
  <c r="H1478" i="10"/>
  <c r="H1390" i="10"/>
  <c r="H1309" i="10"/>
  <c r="H1225" i="10"/>
  <c r="H1155" i="10"/>
  <c r="H1090" i="10"/>
  <c r="H1011" i="10"/>
  <c r="H942" i="10"/>
  <c r="H869" i="10"/>
  <c r="H802" i="10"/>
  <c r="H736" i="10"/>
  <c r="H671" i="10"/>
  <c r="H604" i="10"/>
  <c r="H532" i="10"/>
  <c r="H469" i="10"/>
  <c r="H401" i="10"/>
  <c r="H340" i="10"/>
  <c r="H289" i="10"/>
  <c r="H222" i="10"/>
  <c r="H169" i="10"/>
  <c r="H110" i="10"/>
  <c r="H47" i="10"/>
  <c r="H1663" i="10"/>
  <c r="H1574" i="10"/>
  <c r="H1477" i="10"/>
  <c r="H1382" i="10"/>
  <c r="H1305" i="10"/>
  <c r="H1224" i="10"/>
  <c r="H1154" i="10"/>
  <c r="H1070" i="10"/>
  <c r="H1010" i="10"/>
  <c r="H941" i="10"/>
  <c r="H868" i="10"/>
  <c r="H801" i="10"/>
  <c r="H735" i="10"/>
  <c r="H670" i="10"/>
  <c r="H597" i="10"/>
  <c r="H525" i="10"/>
  <c r="H468" i="10"/>
  <c r="H400" i="10"/>
  <c r="H339" i="10"/>
  <c r="H288" i="10"/>
  <c r="H221" i="10"/>
  <c r="H162" i="10"/>
  <c r="H109" i="10"/>
  <c r="H46" i="10"/>
  <c r="H1658" i="10"/>
  <c r="H1571" i="10"/>
  <c r="H1472" i="10"/>
  <c r="H1380" i="10"/>
  <c r="H1300" i="10"/>
  <c r="H1222" i="10"/>
  <c r="H1141" i="10"/>
  <c r="H1068" i="10"/>
  <c r="H1008" i="10"/>
  <c r="H932" i="10"/>
  <c r="H866" i="10"/>
  <c r="H799" i="10"/>
  <c r="H721" i="10"/>
  <c r="H660" i="10"/>
  <c r="H588" i="10"/>
  <c r="H523" i="10"/>
  <c r="H466" i="10"/>
  <c r="H398" i="10"/>
  <c r="H337" i="10"/>
  <c r="H286" i="10"/>
  <c r="H219" i="10"/>
  <c r="H160" i="10"/>
  <c r="H107" i="10"/>
  <c r="H44" i="10"/>
  <c r="H1584" i="10"/>
  <c r="H1402" i="10"/>
  <c r="H1219" i="10"/>
  <c r="H1061" i="10"/>
  <c r="H872" i="10"/>
  <c r="H720" i="10"/>
  <c r="H583" i="10"/>
  <c r="H424" i="10"/>
  <c r="H290" i="10"/>
  <c r="H156" i="10"/>
  <c r="H37" i="10"/>
  <c r="H1581" i="10"/>
  <c r="H1381" i="10"/>
  <c r="H1218" i="10"/>
  <c r="H1060" i="10"/>
  <c r="H871" i="10"/>
  <c r="H719" i="10"/>
  <c r="H582" i="10"/>
  <c r="H417" i="10"/>
  <c r="H287" i="10"/>
  <c r="H155" i="10"/>
  <c r="H36" i="10"/>
  <c r="H1578" i="10"/>
  <c r="H1379" i="10"/>
  <c r="H1211" i="10"/>
  <c r="H1023" i="10"/>
  <c r="H870" i="10"/>
  <c r="H718" i="10"/>
  <c r="H581" i="10"/>
  <c r="H415" i="10"/>
  <c r="H285" i="10"/>
  <c r="H151" i="10"/>
  <c r="H6" i="10"/>
  <c r="H1577" i="10"/>
  <c r="H1378" i="10"/>
  <c r="H1210" i="10"/>
  <c r="H1022" i="10"/>
  <c r="H867" i="10"/>
  <c r="H717" i="10"/>
  <c r="H580" i="10"/>
  <c r="H414" i="10"/>
  <c r="H284" i="10"/>
  <c r="H150" i="10"/>
  <c r="H5" i="10"/>
  <c r="H1576" i="10"/>
  <c r="H1371" i="10"/>
  <c r="H1209" i="10"/>
  <c r="H1020" i="10"/>
  <c r="H865" i="10"/>
  <c r="H716" i="10"/>
  <c r="H544" i="10"/>
  <c r="H402" i="10"/>
  <c r="H266" i="10"/>
  <c r="H149" i="10"/>
  <c r="H3" i="10"/>
  <c r="H1573" i="10"/>
  <c r="H1370" i="10"/>
  <c r="H1207" i="10"/>
  <c r="H1013" i="10"/>
  <c r="H864" i="10"/>
  <c r="H715" i="10"/>
  <c r="H543" i="10"/>
  <c r="H399" i="10"/>
  <c r="H265" i="10"/>
  <c r="H148" i="10"/>
  <c r="H2" i="10"/>
  <c r="H1553" i="10"/>
  <c r="H1369" i="10"/>
  <c r="H1167" i="10"/>
  <c r="H1012" i="10"/>
  <c r="H861" i="10"/>
  <c r="H714" i="10"/>
  <c r="H541" i="10"/>
  <c r="H397" i="10"/>
  <c r="H264" i="10"/>
  <c r="H117" i="10"/>
  <c r="H1551" i="10"/>
  <c r="H1367" i="10"/>
  <c r="H1166" i="10"/>
  <c r="H1009" i="10"/>
  <c r="H860" i="10"/>
  <c r="H711" i="10"/>
  <c r="H540" i="10"/>
  <c r="H396" i="10"/>
  <c r="H263" i="10"/>
  <c r="H116" i="10"/>
  <c r="H1544" i="10"/>
  <c r="H1364" i="10"/>
  <c r="H1158" i="10"/>
  <c r="H999" i="10"/>
  <c r="H853" i="10"/>
  <c r="H677" i="10"/>
  <c r="H533" i="10"/>
  <c r="H395" i="10"/>
  <c r="H262" i="10"/>
  <c r="H113" i="10"/>
  <c r="H1543" i="10"/>
  <c r="H1363" i="10"/>
  <c r="H1157" i="10"/>
  <c r="H997" i="10"/>
  <c r="H852" i="10"/>
  <c r="H676" i="10"/>
  <c r="H524" i="10"/>
  <c r="H394" i="10"/>
  <c r="H261" i="10"/>
  <c r="H112" i="10"/>
  <c r="H1540" i="10"/>
  <c r="H1321" i="10"/>
  <c r="H1156" i="10"/>
  <c r="H996" i="10"/>
  <c r="H851" i="10"/>
  <c r="H674" i="10"/>
  <c r="H522" i="10"/>
  <c r="H393" i="10"/>
  <c r="H241" i="10"/>
  <c r="H111" i="10"/>
  <c r="H1763" i="10"/>
  <c r="H1539" i="10"/>
  <c r="H1320" i="10"/>
  <c r="H1151" i="10"/>
  <c r="H995" i="10"/>
  <c r="H850" i="10"/>
  <c r="H673" i="10"/>
  <c r="H521" i="10"/>
  <c r="H392" i="10"/>
  <c r="H240" i="10"/>
  <c r="H108" i="10"/>
  <c r="H1760" i="10"/>
  <c r="H1538" i="10"/>
  <c r="H1312" i="10"/>
  <c r="H1140" i="10"/>
  <c r="H994" i="10"/>
  <c r="H816" i="10"/>
  <c r="H672" i="10"/>
  <c r="H520" i="10"/>
  <c r="H391" i="10"/>
  <c r="H232" i="10"/>
  <c r="H106" i="10"/>
  <c r="H1758" i="10"/>
  <c r="H1537" i="10"/>
  <c r="H1311" i="10"/>
  <c r="H1139" i="10"/>
  <c r="H993" i="10"/>
  <c r="H815" i="10"/>
  <c r="H661" i="10"/>
  <c r="H517" i="10"/>
  <c r="H390" i="10"/>
  <c r="H224" i="10"/>
  <c r="H105" i="10"/>
  <c r="H1754" i="10"/>
  <c r="H1482" i="10"/>
  <c r="H1299" i="10"/>
  <c r="H1136" i="10"/>
  <c r="H949" i="10"/>
  <c r="H803" i="10"/>
  <c r="H657" i="10"/>
  <c r="H514" i="10"/>
  <c r="H353" i="10"/>
  <c r="H214" i="10"/>
  <c r="H87" i="10"/>
  <c r="H1692" i="10"/>
  <c r="H1471" i="10"/>
  <c r="H1295" i="10"/>
  <c r="H1096" i="10"/>
  <c r="H943" i="10"/>
  <c r="H796" i="10"/>
  <c r="H653" i="10"/>
  <c r="H478" i="10"/>
  <c r="H335" i="10"/>
  <c r="H210" i="10"/>
  <c r="H68" i="10"/>
  <c r="H1691" i="10"/>
  <c r="H1470" i="10"/>
  <c r="H1294" i="10"/>
  <c r="H1095" i="10"/>
  <c r="H940" i="10"/>
  <c r="H782" i="10"/>
  <c r="H652" i="10"/>
  <c r="H475" i="10"/>
  <c r="H334" i="10"/>
  <c r="H209" i="10"/>
  <c r="H67" i="10"/>
  <c r="H1662" i="10"/>
  <c r="H1453" i="10"/>
  <c r="H1271" i="10"/>
  <c r="H1092" i="10"/>
  <c r="H930" i="10"/>
  <c r="H780" i="10"/>
  <c r="H615" i="10"/>
  <c r="H467" i="10"/>
  <c r="H332" i="10"/>
  <c r="H207" i="10"/>
  <c r="H49" i="10"/>
  <c r="H1649" i="10"/>
  <c r="H1138" i="10"/>
  <c r="H797" i="10"/>
  <c r="H463" i="10"/>
  <c r="H158" i="10"/>
  <c r="H1646" i="10"/>
  <c r="H1137" i="10"/>
  <c r="H781" i="10"/>
  <c r="H462" i="10"/>
  <c r="H157" i="10"/>
  <c r="H1632" i="10"/>
  <c r="H1135" i="10"/>
  <c r="H779" i="10"/>
  <c r="H448" i="10"/>
  <c r="H91" i="10"/>
  <c r="H1631" i="10"/>
  <c r="H1134" i="10"/>
  <c r="H778" i="10"/>
  <c r="H447" i="10"/>
  <c r="H89" i="10"/>
  <c r="H1486" i="10"/>
  <c r="H1126" i="10"/>
  <c r="H749" i="10"/>
  <c r="H446" i="10"/>
  <c r="H86" i="10"/>
  <c r="H1484" i="10"/>
  <c r="H1093" i="10"/>
  <c r="H748" i="10"/>
  <c r="H445" i="10"/>
  <c r="H85" i="10"/>
  <c r="H1481" i="10"/>
  <c r="H1091" i="10"/>
  <c r="H746" i="10"/>
  <c r="H356" i="10"/>
  <c r="H84" i="10"/>
  <c r="H1479" i="10"/>
  <c r="H1069" i="10"/>
  <c r="H738" i="10"/>
  <c r="H355" i="10"/>
  <c r="H65" i="10"/>
  <c r="H1474" i="10"/>
  <c r="H1067" i="10"/>
  <c r="H737" i="10"/>
  <c r="H352" i="10"/>
  <c r="H48" i="10"/>
  <c r="H1469" i="10"/>
  <c r="H1066" i="10"/>
  <c r="H734" i="10"/>
  <c r="H341" i="10"/>
  <c r="H45" i="10"/>
  <c r="H1452" i="10"/>
  <c r="H1065" i="10"/>
  <c r="H659" i="10"/>
  <c r="H338" i="10"/>
  <c r="H43" i="10"/>
  <c r="H1451" i="10"/>
  <c r="H1064" i="10"/>
  <c r="H658" i="10"/>
  <c r="H333" i="10"/>
  <c r="H42" i="10"/>
  <c r="H1450" i="10"/>
  <c r="H1063" i="10"/>
  <c r="H656" i="10"/>
  <c r="H331" i="10"/>
  <c r="H41" i="10"/>
  <c r="H1407" i="10"/>
  <c r="H992" i="10"/>
  <c r="H654" i="10"/>
  <c r="H329" i="10"/>
  <c r="H39" i="10"/>
  <c r="H1406" i="10"/>
  <c r="H991" i="10"/>
  <c r="H616" i="10"/>
  <c r="H328" i="10"/>
  <c r="H38" i="10"/>
  <c r="H1403" i="10"/>
  <c r="H945" i="10"/>
  <c r="H606" i="10"/>
  <c r="H295" i="10"/>
  <c r="H1756" i="10"/>
  <c r="H1274" i="10"/>
  <c r="H914" i="10"/>
  <c r="H584" i="10"/>
  <c r="H212" i="10"/>
  <c r="H1296" i="10"/>
  <c r="H515" i="10"/>
  <c r="H1239" i="10"/>
  <c r="H513" i="10"/>
  <c r="H1237" i="10"/>
  <c r="H481" i="10"/>
  <c r="H1235" i="10"/>
  <c r="H480" i="10"/>
  <c r="H1234" i="10"/>
  <c r="H470" i="10"/>
  <c r="H1226" i="10"/>
  <c r="H465" i="10"/>
  <c r="H1223" i="10"/>
  <c r="H464" i="10"/>
  <c r="H1221" i="10"/>
  <c r="H330" i="10"/>
  <c r="H1220" i="10"/>
  <c r="H296" i="10"/>
  <c r="H1062" i="10"/>
  <c r="H292" i="10"/>
  <c r="H947" i="10"/>
  <c r="H291" i="10"/>
  <c r="H944" i="10"/>
  <c r="H223" i="10"/>
  <c r="H931" i="10"/>
  <c r="H220" i="10"/>
  <c r="H917" i="10"/>
  <c r="H213" i="10"/>
  <c r="H916" i="10"/>
  <c r="H211" i="10"/>
  <c r="H915" i="10"/>
  <c r="H208" i="10"/>
  <c r="H913" i="10"/>
  <c r="H175" i="10"/>
  <c r="H1757" i="10"/>
  <c r="H912" i="10"/>
  <c r="H174" i="10"/>
  <c r="H1695" i="10"/>
  <c r="H874" i="10"/>
  <c r="H171" i="10"/>
  <c r="H1694" i="10"/>
  <c r="H811" i="10"/>
  <c r="H170" i="10"/>
  <c r="H1680" i="10"/>
  <c r="H810" i="10"/>
  <c r="H161" i="10"/>
  <c r="H1657" i="10"/>
  <c r="H800" i="10"/>
  <c r="H40" i="10"/>
  <c r="H1655" i="10"/>
  <c r="H798" i="10"/>
  <c r="H1404" i="10"/>
  <c r="H596" i="10"/>
  <c r="H1301" i="10"/>
  <c r="H586" i="10"/>
  <c r="H1298" i="10"/>
  <c r="H585" i="10"/>
  <c r="H1297" i="10"/>
  <c r="H516" i="10"/>
  <c r="H1742" i="10"/>
  <c r="H1651" i="10"/>
  <c r="H1650" i="10"/>
  <c r="H1442" i="10"/>
  <c r="H1310" i="10"/>
  <c r="H875" i="10"/>
  <c r="H655" i="10"/>
  <c r="H607" i="10"/>
  <c r="H605" i="10"/>
  <c r="H587" i="10"/>
  <c r="H172" i="10"/>
  <c r="Q17" i="20"/>
  <c r="R22" i="20"/>
  <c r="P28" i="20"/>
  <c r="Q33" i="20"/>
  <c r="E8" i="17"/>
  <c r="I7" i="17"/>
  <c r="M9" i="17"/>
  <c r="W7" i="17"/>
  <c r="AA7" i="17"/>
  <c r="AA8" i="17"/>
  <c r="V8" i="17"/>
  <c r="AA25" i="17"/>
  <c r="D1747" i="10"/>
  <c r="D1715" i="10"/>
  <c r="D1683" i="10"/>
  <c r="D1651" i="10"/>
  <c r="D1619" i="10"/>
  <c r="D1587" i="10"/>
  <c r="D1555" i="10"/>
  <c r="D1523" i="10"/>
  <c r="D1491" i="10"/>
  <c r="D1459" i="10"/>
  <c r="D1427" i="10"/>
  <c r="D1395" i="10"/>
  <c r="D1363" i="10"/>
  <c r="D1331" i="10"/>
  <c r="D1299" i="10"/>
  <c r="D1267" i="10"/>
  <c r="D1235" i="10"/>
  <c r="D1203" i="10"/>
  <c r="D1171" i="10"/>
  <c r="D1139" i="10"/>
  <c r="D1107" i="10"/>
  <c r="D1075" i="10"/>
  <c r="D1043" i="10"/>
  <c r="D1011" i="10"/>
  <c r="D979" i="10"/>
  <c r="D947" i="10"/>
  <c r="D915" i="10"/>
  <c r="D883" i="10"/>
  <c r="D851" i="10"/>
  <c r="D819" i="10"/>
  <c r="D787" i="10"/>
  <c r="D755" i="10"/>
  <c r="D723" i="10"/>
  <c r="D691" i="10"/>
  <c r="D659" i="10"/>
  <c r="D627" i="10"/>
  <c r="D595" i="10"/>
  <c r="D563" i="10"/>
  <c r="D531" i="10"/>
  <c r="D499" i="10"/>
  <c r="D467" i="10"/>
  <c r="D435" i="10"/>
  <c r="D403" i="10"/>
  <c r="D371" i="10"/>
  <c r="D339" i="10"/>
  <c r="D307" i="10"/>
  <c r="D275" i="10"/>
  <c r="D243" i="10"/>
  <c r="D211" i="10"/>
  <c r="D1746" i="10"/>
  <c r="D1714" i="10"/>
  <c r="D1682" i="10"/>
  <c r="D1650" i="10"/>
  <c r="D1618" i="10"/>
  <c r="D1586" i="10"/>
  <c r="D1554" i="10"/>
  <c r="D1522" i="10"/>
  <c r="D1490" i="10"/>
  <c r="D1458" i="10"/>
  <c r="D1426" i="10"/>
  <c r="D1394" i="10"/>
  <c r="D1362" i="10"/>
  <c r="D1330" i="10"/>
  <c r="D1298" i="10"/>
  <c r="D1266" i="10"/>
  <c r="D1234" i="10"/>
  <c r="D1202" i="10"/>
  <c r="D1170" i="10"/>
  <c r="D1138" i="10"/>
  <c r="D1106" i="10"/>
  <c r="D1074" i="10"/>
  <c r="D1042" i="10"/>
  <c r="D1010" i="10"/>
  <c r="D978" i="10"/>
  <c r="D946" i="10"/>
  <c r="D914" i="10"/>
  <c r="D882" i="10"/>
  <c r="D850" i="10"/>
  <c r="D818" i="10"/>
  <c r="D786" i="10"/>
  <c r="D754" i="10"/>
  <c r="D722" i="10"/>
  <c r="D690" i="10"/>
  <c r="D658" i="10"/>
  <c r="D626" i="10"/>
  <c r="D594" i="10"/>
  <c r="D562" i="10"/>
  <c r="D530" i="10"/>
  <c r="D498" i="10"/>
  <c r="D466" i="10"/>
  <c r="D434" i="10"/>
  <c r="D402" i="10"/>
  <c r="D370" i="10"/>
  <c r="D338" i="10"/>
  <c r="D306" i="10"/>
  <c r="D274" i="10"/>
  <c r="D242" i="10"/>
  <c r="D210" i="10"/>
  <c r="D178" i="10"/>
  <c r="D146" i="10"/>
  <c r="D114" i="10"/>
  <c r="D82" i="10"/>
  <c r="D50" i="10"/>
  <c r="D18" i="10"/>
  <c r="D1745" i="10"/>
  <c r="D1713" i="10"/>
  <c r="D1681" i="10"/>
  <c r="D1649" i="10"/>
  <c r="D1617" i="10"/>
  <c r="D1585" i="10"/>
  <c r="D1553" i="10"/>
  <c r="D1521" i="10"/>
  <c r="D1489" i="10"/>
  <c r="D1457" i="10"/>
  <c r="D1425" i="10"/>
  <c r="D1393" i="10"/>
  <c r="D1361" i="10"/>
  <c r="D1329" i="10"/>
  <c r="D1297" i="10"/>
  <c r="D1265" i="10"/>
  <c r="D1233" i="10"/>
  <c r="D1201" i="10"/>
  <c r="D1169" i="10"/>
  <c r="D1137" i="10"/>
  <c r="D1105" i="10"/>
  <c r="D1073" i="10"/>
  <c r="D1041" i="10"/>
  <c r="D1009" i="10"/>
  <c r="D977" i="10"/>
  <c r="D945" i="10"/>
  <c r="D913" i="10"/>
  <c r="D881" i="10"/>
  <c r="D849" i="10"/>
  <c r="D817" i="10"/>
  <c r="D785" i="10"/>
  <c r="D753" i="10"/>
  <c r="D721" i="10"/>
  <c r="D689" i="10"/>
  <c r="D657" i="10"/>
  <c r="D625" i="10"/>
  <c r="D593" i="10"/>
  <c r="D561" i="10"/>
  <c r="D529" i="10"/>
  <c r="D497" i="10"/>
  <c r="D465" i="10"/>
  <c r="D433" i="10"/>
  <c r="D401" i="10"/>
  <c r="D369" i="10"/>
  <c r="D337" i="10"/>
  <c r="D305" i="10"/>
  <c r="D273" i="10"/>
  <c r="D241" i="10"/>
  <c r="D209" i="10"/>
  <c r="D177" i="10"/>
  <c r="D145" i="10"/>
  <c r="D113" i="10"/>
  <c r="D81" i="10"/>
  <c r="D49" i="10"/>
  <c r="D1744" i="10"/>
  <c r="D1712" i="10"/>
  <c r="D1680" i="10"/>
  <c r="D1648" i="10"/>
  <c r="D1616" i="10"/>
  <c r="D1584" i="10"/>
  <c r="D1552" i="10"/>
  <c r="D1520" i="10"/>
  <c r="D1488" i="10"/>
  <c r="D1456" i="10"/>
  <c r="D1424" i="10"/>
  <c r="D1392" i="10"/>
  <c r="D1360" i="10"/>
  <c r="D1328" i="10"/>
  <c r="D1296" i="10"/>
  <c r="D1264" i="10"/>
  <c r="D1232" i="10"/>
  <c r="D1200" i="10"/>
  <c r="D1168" i="10"/>
  <c r="D1136" i="10"/>
  <c r="D1104" i="10"/>
  <c r="D1072" i="10"/>
  <c r="D1040" i="10"/>
  <c r="D1008" i="10"/>
  <c r="D976" i="10"/>
  <c r="D944" i="10"/>
  <c r="D912" i="10"/>
  <c r="D880" i="10"/>
  <c r="D848" i="10"/>
  <c r="D816" i="10"/>
  <c r="D784" i="10"/>
  <c r="D752" i="10"/>
  <c r="D720" i="10"/>
  <c r="D688" i="10"/>
  <c r="D1743" i="10"/>
  <c r="D1711" i="10"/>
  <c r="D1679" i="10"/>
  <c r="D1647" i="10"/>
  <c r="D1615" i="10"/>
  <c r="D1583" i="10"/>
  <c r="D1551" i="10"/>
  <c r="D1519" i="10"/>
  <c r="D1487" i="10"/>
  <c r="D1455" i="10"/>
  <c r="D1423" i="10"/>
  <c r="D1391" i="10"/>
  <c r="D1359" i="10"/>
  <c r="D1327" i="10"/>
  <c r="D1295" i="10"/>
  <c r="D1263" i="10"/>
  <c r="D1231" i="10"/>
  <c r="D1199" i="10"/>
  <c r="D1167" i="10"/>
  <c r="D1135" i="10"/>
  <c r="D1103" i="10"/>
  <c r="D1071" i="10"/>
  <c r="D1039" i="10"/>
  <c r="D1007" i="10"/>
  <c r="D975" i="10"/>
  <c r="D943" i="10"/>
  <c r="D911" i="10"/>
  <c r="D879" i="10"/>
  <c r="D847" i="10"/>
  <c r="D815" i="10"/>
  <c r="D783" i="10"/>
  <c r="D751" i="10"/>
  <c r="D719" i="10"/>
  <c r="D687" i="10"/>
  <c r="D655" i="10"/>
  <c r="D623" i="10"/>
  <c r="D591" i="10"/>
  <c r="D559" i="10"/>
  <c r="D527" i="10"/>
  <c r="D495" i="10"/>
  <c r="D463" i="10"/>
  <c r="D431" i="10"/>
  <c r="D399" i="10"/>
  <c r="D367" i="10"/>
  <c r="D335" i="10"/>
  <c r="D303" i="10"/>
  <c r="D271" i="10"/>
  <c r="D239" i="10"/>
  <c r="D207" i="10"/>
  <c r="D175" i="10"/>
  <c r="D143" i="10"/>
  <c r="D111" i="10"/>
  <c r="D1742" i="10"/>
  <c r="D1710" i="10"/>
  <c r="D1678" i="10"/>
  <c r="D1646" i="10"/>
  <c r="D1614" i="10"/>
  <c r="D1582" i="10"/>
  <c r="D1550" i="10"/>
  <c r="D1518" i="10"/>
  <c r="D1486" i="10"/>
  <c r="D1454" i="10"/>
  <c r="D1422" i="10"/>
  <c r="D1390" i="10"/>
  <c r="D1358" i="10"/>
  <c r="D1326" i="10"/>
  <c r="D1294" i="10"/>
  <c r="D1262" i="10"/>
  <c r="D1230" i="10"/>
  <c r="D1198" i="10"/>
  <c r="D1166" i="10"/>
  <c r="D1134" i="10"/>
  <c r="D1102" i="10"/>
  <c r="D1070" i="10"/>
  <c r="D1038" i="10"/>
  <c r="D1006" i="10"/>
  <c r="D974" i="10"/>
  <c r="D942" i="10"/>
  <c r="D910" i="10"/>
  <c r="D878" i="10"/>
  <c r="D846" i="10"/>
  <c r="D814" i="10"/>
  <c r="D782" i="10"/>
  <c r="D750" i="10"/>
  <c r="D718" i="10"/>
  <c r="D1751" i="10"/>
  <c r="D1707" i="10"/>
  <c r="D1669" i="10"/>
  <c r="D1631" i="10"/>
  <c r="D1593" i="10"/>
  <c r="D1549" i="10"/>
  <c r="D1511" i="10"/>
  <c r="D1473" i="10"/>
  <c r="D1435" i="10"/>
  <c r="D1397" i="10"/>
  <c r="D1353" i="10"/>
  <c r="D1315" i="10"/>
  <c r="D1277" i="10"/>
  <c r="D1239" i="10"/>
  <c r="D1195" i="10"/>
  <c r="D1157" i="10"/>
  <c r="D1119" i="10"/>
  <c r="D1081" i="10"/>
  <c r="D1037" i="10"/>
  <c r="D999" i="10"/>
  <c r="D961" i="10"/>
  <c r="D923" i="10"/>
  <c r="D885" i="10"/>
  <c r="D841" i="10"/>
  <c r="D803" i="10"/>
  <c r="D765" i="10"/>
  <c r="D727" i="10"/>
  <c r="D684" i="10"/>
  <c r="D648" i="10"/>
  <c r="D612" i="10"/>
  <c r="D576" i="10"/>
  <c r="D540" i="10"/>
  <c r="D504" i="10"/>
  <c r="D468" i="10"/>
  <c r="D428" i="10"/>
  <c r="D392" i="10"/>
  <c r="D356" i="10"/>
  <c r="D320" i="10"/>
  <c r="D284" i="10"/>
  <c r="D248" i="10"/>
  <c r="D212" i="10"/>
  <c r="D173" i="10"/>
  <c r="D138" i="10"/>
  <c r="D103" i="10"/>
  <c r="D69" i="10"/>
  <c r="D35" i="10"/>
  <c r="D2" i="10"/>
  <c r="D1750" i="10"/>
  <c r="D1706" i="10"/>
  <c r="D1668" i="10"/>
  <c r="D1630" i="10"/>
  <c r="D1592" i="10"/>
  <c r="D1548" i="10"/>
  <c r="D1510" i="10"/>
  <c r="D1472" i="10"/>
  <c r="D1434" i="10"/>
  <c r="D1396" i="10"/>
  <c r="D1352" i="10"/>
  <c r="D1314" i="10"/>
  <c r="D1276" i="10"/>
  <c r="D1238" i="10"/>
  <c r="D1194" i="10"/>
  <c r="D1156" i="10"/>
  <c r="D1118" i="10"/>
  <c r="D1080" i="10"/>
  <c r="D1036" i="10"/>
  <c r="D998" i="10"/>
  <c r="D960" i="10"/>
  <c r="D922" i="10"/>
  <c r="D884" i="10"/>
  <c r="D840" i="10"/>
  <c r="D802" i="10"/>
  <c r="D764" i="10"/>
  <c r="D726" i="10"/>
  <c r="D683" i="10"/>
  <c r="D647" i="10"/>
  <c r="D611" i="10"/>
  <c r="D575" i="10"/>
  <c r="D539" i="10"/>
  <c r="D503" i="10"/>
  <c r="D464" i="10"/>
  <c r="D427" i="10"/>
  <c r="D391" i="10"/>
  <c r="D355" i="10"/>
  <c r="D319" i="10"/>
  <c r="D283" i="10"/>
  <c r="D247" i="10"/>
  <c r="D208" i="10"/>
  <c r="D172" i="10"/>
  <c r="D137" i="10"/>
  <c r="D102" i="10"/>
  <c r="D68" i="10"/>
  <c r="D34" i="10"/>
  <c r="D1749" i="10"/>
  <c r="D1705" i="10"/>
  <c r="D1667" i="10"/>
  <c r="D1629" i="10"/>
  <c r="D1591" i="10"/>
  <c r="D1547" i="10"/>
  <c r="D1509" i="10"/>
  <c r="D1471" i="10"/>
  <c r="D1433" i="10"/>
  <c r="D1389" i="10"/>
  <c r="D1351" i="10"/>
  <c r="D1313" i="10"/>
  <c r="D1275" i="10"/>
  <c r="D1237" i="10"/>
  <c r="D1193" i="10"/>
  <c r="D1155" i="10"/>
  <c r="D1117" i="10"/>
  <c r="D1079" i="10"/>
  <c r="D1035" i="10"/>
  <c r="D997" i="10"/>
  <c r="D959" i="10"/>
  <c r="D921" i="10"/>
  <c r="D877" i="10"/>
  <c r="D839" i="10"/>
  <c r="D801" i="10"/>
  <c r="D763" i="10"/>
  <c r="D725" i="10"/>
  <c r="D682" i="10"/>
  <c r="D646" i="10"/>
  <c r="D610" i="10"/>
  <c r="D574" i="10"/>
  <c r="D538" i="10"/>
  <c r="D502" i="10"/>
  <c r="D462" i="10"/>
  <c r="D426" i="10"/>
  <c r="D390" i="10"/>
  <c r="D354" i="10"/>
  <c r="D318" i="10"/>
  <c r="D282" i="10"/>
  <c r="D246" i="10"/>
  <c r="D206" i="10"/>
  <c r="D171" i="10"/>
  <c r="D136" i="10"/>
  <c r="D101" i="10"/>
  <c r="D67" i="10"/>
  <c r="D33" i="10"/>
  <c r="D1748" i="10"/>
  <c r="D1704" i="10"/>
  <c r="D1666" i="10"/>
  <c r="D1628" i="10"/>
  <c r="D1590" i="10"/>
  <c r="D1546" i="10"/>
  <c r="D1508" i="10"/>
  <c r="D1470" i="10"/>
  <c r="D1432" i="10"/>
  <c r="D1388" i="10"/>
  <c r="D1350" i="10"/>
  <c r="D1312" i="10"/>
  <c r="D1274" i="10"/>
  <c r="D1236" i="10"/>
  <c r="D1192" i="10"/>
  <c r="D1154" i="10"/>
  <c r="D1116" i="10"/>
  <c r="D1078" i="10"/>
  <c r="D1034" i="10"/>
  <c r="D996" i="10"/>
  <c r="D958" i="10"/>
  <c r="D920" i="10"/>
  <c r="D876" i="10"/>
  <c r="D838" i="10"/>
  <c r="D800" i="10"/>
  <c r="D762" i="10"/>
  <c r="D724" i="10"/>
  <c r="D681" i="10"/>
  <c r="D645" i="10"/>
  <c r="D609" i="10"/>
  <c r="D573" i="10"/>
  <c r="D537" i="10"/>
  <c r="D501" i="10"/>
  <c r="D461" i="10"/>
  <c r="D425" i="10"/>
  <c r="D389" i="10"/>
  <c r="D353" i="10"/>
  <c r="D317" i="10"/>
  <c r="D281" i="10"/>
  <c r="D245" i="10"/>
  <c r="D205" i="10"/>
  <c r="D170" i="10"/>
  <c r="D135" i="10"/>
  <c r="D100" i="10"/>
  <c r="D66" i="10"/>
  <c r="D32" i="10"/>
  <c r="D1741" i="10"/>
  <c r="D1703" i="10"/>
  <c r="D1665" i="10"/>
  <c r="D1627" i="10"/>
  <c r="D1589" i="10"/>
  <c r="D1545" i="10"/>
  <c r="D1507" i="10"/>
  <c r="D1469" i="10"/>
  <c r="D1431" i="10"/>
  <c r="D1387" i="10"/>
  <c r="D1349" i="10"/>
  <c r="D1311" i="10"/>
  <c r="D1273" i="10"/>
  <c r="D1229" i="10"/>
  <c r="D1191" i="10"/>
  <c r="D1153" i="10"/>
  <c r="D1115" i="10"/>
  <c r="D1077" i="10"/>
  <c r="D1033" i="10"/>
  <c r="D995" i="10"/>
  <c r="D957" i="10"/>
  <c r="D919" i="10"/>
  <c r="D875" i="10"/>
  <c r="D837" i="10"/>
  <c r="D799" i="10"/>
  <c r="D761" i="10"/>
  <c r="D717" i="10"/>
  <c r="D680" i="10"/>
  <c r="D644" i="10"/>
  <c r="D608" i="10"/>
  <c r="D572" i="10"/>
  <c r="D536" i="10"/>
  <c r="D500" i="10"/>
  <c r="D460" i="10"/>
  <c r="D424" i="10"/>
  <c r="D388" i="10"/>
  <c r="D352" i="10"/>
  <c r="D316" i="10"/>
  <c r="D280" i="10"/>
  <c r="D244" i="10"/>
  <c r="D204" i="10"/>
  <c r="D169" i="10"/>
  <c r="D134" i="10"/>
  <c r="D99" i="10"/>
  <c r="D65" i="10"/>
  <c r="D31" i="10"/>
  <c r="D1740" i="10"/>
  <c r="D1702" i="10"/>
  <c r="D1664" i="10"/>
  <c r="D1626" i="10"/>
  <c r="D1588" i="10"/>
  <c r="D1544" i="10"/>
  <c r="D1506" i="10"/>
  <c r="D1468" i="10"/>
  <c r="D1430" i="10"/>
  <c r="D1386" i="10"/>
  <c r="D1348" i="10"/>
  <c r="D1310" i="10"/>
  <c r="D1272" i="10"/>
  <c r="D1228" i="10"/>
  <c r="D1190" i="10"/>
  <c r="D1152" i="10"/>
  <c r="D1114" i="10"/>
  <c r="D1076" i="10"/>
  <c r="D1032" i="10"/>
  <c r="D994" i="10"/>
  <c r="D956" i="10"/>
  <c r="D918" i="10"/>
  <c r="D874" i="10"/>
  <c r="D836" i="10"/>
  <c r="D798" i="10"/>
  <c r="D760" i="10"/>
  <c r="D716" i="10"/>
  <c r="D679" i="10"/>
  <c r="D643" i="10"/>
  <c r="D607" i="10"/>
  <c r="D571" i="10"/>
  <c r="D535" i="10"/>
  <c r="D496" i="10"/>
  <c r="D459" i="10"/>
  <c r="D423" i="10"/>
  <c r="D387" i="10"/>
  <c r="D351" i="10"/>
  <c r="D315" i="10"/>
  <c r="D279" i="10"/>
  <c r="D240" i="10"/>
  <c r="D203" i="10"/>
  <c r="D168" i="10"/>
  <c r="D133" i="10"/>
  <c r="D98" i="10"/>
  <c r="D64" i="10"/>
  <c r="D30" i="10"/>
  <c r="D1762" i="10"/>
  <c r="D1724" i="10"/>
  <c r="D1686" i="10"/>
  <c r="D1642" i="10"/>
  <c r="D1604" i="10"/>
  <c r="D1566" i="10"/>
  <c r="D1528" i="10"/>
  <c r="D1484" i="10"/>
  <c r="D1446" i="10"/>
  <c r="D1408" i="10"/>
  <c r="D1370" i="10"/>
  <c r="D1332" i="10"/>
  <c r="D1288" i="10"/>
  <c r="D1250" i="10"/>
  <c r="D1212" i="10"/>
  <c r="D1174" i="10"/>
  <c r="D1130" i="10"/>
  <c r="D1092" i="10"/>
  <c r="D1054" i="10"/>
  <c r="D1016" i="10"/>
  <c r="D972" i="10"/>
  <c r="D934" i="10"/>
  <c r="D896" i="10"/>
  <c r="D858" i="10"/>
  <c r="D820" i="10"/>
  <c r="D776" i="10"/>
  <c r="D738" i="10"/>
  <c r="D700" i="10"/>
  <c r="D663" i="10"/>
  <c r="D624" i="10"/>
  <c r="D587" i="10"/>
  <c r="D551" i="10"/>
  <c r="D515" i="10"/>
  <c r="D1733" i="10"/>
  <c r="D1688" i="10"/>
  <c r="D1636" i="10"/>
  <c r="D1579" i="10"/>
  <c r="D1534" i="10"/>
  <c r="D1482" i="10"/>
  <c r="D1437" i="10"/>
  <c r="D1380" i="10"/>
  <c r="D1335" i="10"/>
  <c r="D1283" i="10"/>
  <c r="D1226" i="10"/>
  <c r="D1181" i="10"/>
  <c r="D1129" i="10"/>
  <c r="D1084" i="10"/>
  <c r="D1027" i="10"/>
  <c r="D982" i="10"/>
  <c r="D930" i="10"/>
  <c r="D873" i="10"/>
  <c r="D828" i="10"/>
  <c r="D777" i="10"/>
  <c r="D731" i="10"/>
  <c r="D675" i="10"/>
  <c r="D632" i="10"/>
  <c r="D584" i="10"/>
  <c r="D541" i="10"/>
  <c r="D488" i="10"/>
  <c r="D446" i="10"/>
  <c r="D404" i="10"/>
  <c r="D358" i="10"/>
  <c r="D310" i="10"/>
  <c r="D264" i="10"/>
  <c r="D222" i="10"/>
  <c r="D180" i="10"/>
  <c r="D130" i="10"/>
  <c r="D89" i="10"/>
  <c r="D47" i="10"/>
  <c r="D8" i="10"/>
  <c r="D1732" i="10"/>
  <c r="D1687" i="10"/>
  <c r="D1635" i="10"/>
  <c r="D1578" i="10"/>
  <c r="D1533" i="10"/>
  <c r="D1481" i="10"/>
  <c r="D1436" i="10"/>
  <c r="D1379" i="10"/>
  <c r="D1334" i="10"/>
  <c r="D1282" i="10"/>
  <c r="D1225" i="10"/>
  <c r="D1180" i="10"/>
  <c r="D1128" i="10"/>
  <c r="D1083" i="10"/>
  <c r="D1026" i="10"/>
  <c r="D981" i="10"/>
  <c r="D929" i="10"/>
  <c r="D872" i="10"/>
  <c r="D827" i="10"/>
  <c r="D775" i="10"/>
  <c r="D730" i="10"/>
  <c r="D674" i="10"/>
  <c r="D631" i="10"/>
  <c r="D583" i="10"/>
  <c r="D534" i="10"/>
  <c r="D487" i="10"/>
  <c r="D445" i="10"/>
  <c r="D400" i="10"/>
  <c r="D357" i="10"/>
  <c r="D309" i="10"/>
  <c r="D263" i="10"/>
  <c r="D221" i="10"/>
  <c r="D179" i="10"/>
  <c r="D129" i="10"/>
  <c r="D88" i="10"/>
  <c r="D46" i="10"/>
  <c r="D7" i="10"/>
  <c r="D1731" i="10"/>
  <c r="D1685" i="10"/>
  <c r="D1634" i="10"/>
  <c r="D1577" i="10"/>
  <c r="D1532" i="10"/>
  <c r="D1480" i="10"/>
  <c r="D1429" i="10"/>
  <c r="D1378" i="10"/>
  <c r="D1333" i="10"/>
  <c r="D1281" i="10"/>
  <c r="D1224" i="10"/>
  <c r="D1179" i="10"/>
  <c r="D1127" i="10"/>
  <c r="D1082" i="10"/>
  <c r="D1025" i="10"/>
  <c r="D980" i="10"/>
  <c r="D928" i="10"/>
  <c r="D871" i="10"/>
  <c r="D826" i="10"/>
  <c r="D774" i="10"/>
  <c r="D729" i="10"/>
  <c r="D673" i="10"/>
  <c r="D630" i="10"/>
  <c r="D582" i="10"/>
  <c r="D533" i="10"/>
  <c r="D486" i="10"/>
  <c r="D444" i="10"/>
  <c r="D398" i="10"/>
  <c r="D350" i="10"/>
  <c r="D308" i="10"/>
  <c r="D262" i="10"/>
  <c r="D220" i="10"/>
  <c r="D176" i="10"/>
  <c r="D128" i="10"/>
  <c r="D87" i="10"/>
  <c r="D45" i="10"/>
  <c r="D6" i="10"/>
  <c r="D1730" i="10"/>
  <c r="D1684" i="10"/>
  <c r="D1633" i="10"/>
  <c r="D1576" i="10"/>
  <c r="D1531" i="10"/>
  <c r="D1479" i="10"/>
  <c r="D1428" i="10"/>
  <c r="D1377" i="10"/>
  <c r="D1325" i="10"/>
  <c r="D1280" i="10"/>
  <c r="D1223" i="10"/>
  <c r="D1178" i="10"/>
  <c r="D1126" i="10"/>
  <c r="D1069" i="10"/>
  <c r="D1024" i="10"/>
  <c r="D973" i="10"/>
  <c r="D927" i="10"/>
  <c r="D870" i="10"/>
  <c r="D825" i="10"/>
  <c r="D773" i="10"/>
  <c r="D728" i="10"/>
  <c r="D672" i="10"/>
  <c r="D629" i="10"/>
  <c r="D581" i="10"/>
  <c r="D532" i="10"/>
  <c r="D485" i="10"/>
  <c r="D443" i="10"/>
  <c r="D397" i="10"/>
  <c r="D349" i="10"/>
  <c r="D304" i="10"/>
  <c r="D261" i="10"/>
  <c r="D219" i="10"/>
  <c r="D174" i="10"/>
  <c r="D127" i="10"/>
  <c r="D86" i="10"/>
  <c r="D44" i="10"/>
  <c r="D5" i="10"/>
  <c r="D1729" i="10"/>
  <c r="D1677" i="10"/>
  <c r="D1632" i="10"/>
  <c r="D1575" i="10"/>
  <c r="D1530" i="10"/>
  <c r="D1478" i="10"/>
  <c r="D1421" i="10"/>
  <c r="D1376" i="10"/>
  <c r="D1324" i="10"/>
  <c r="D1279" i="10"/>
  <c r="D1222" i="10"/>
  <c r="D1177" i="10"/>
  <c r="D1125" i="10"/>
  <c r="D1068" i="10"/>
  <c r="D1023" i="10"/>
  <c r="D971" i="10"/>
  <c r="D926" i="10"/>
  <c r="D869" i="10"/>
  <c r="D824" i="10"/>
  <c r="D772" i="10"/>
  <c r="D715" i="10"/>
  <c r="D671" i="10"/>
  <c r="D628" i="10"/>
  <c r="D580" i="10"/>
  <c r="D528" i="10"/>
  <c r="D484" i="10"/>
  <c r="D442" i="10"/>
  <c r="D396" i="10"/>
  <c r="D348" i="10"/>
  <c r="D302" i="10"/>
  <c r="D260" i="10"/>
  <c r="D218" i="10"/>
  <c r="D167" i="10"/>
  <c r="D126" i="10"/>
  <c r="D85" i="10"/>
  <c r="D43" i="10"/>
  <c r="D4" i="10"/>
  <c r="D1728" i="10"/>
  <c r="D1676" i="10"/>
  <c r="D1625" i="10"/>
  <c r="D1574" i="10"/>
  <c r="D1529" i="10"/>
  <c r="D1477" i="10"/>
  <c r="D1420" i="10"/>
  <c r="D1375" i="10"/>
  <c r="D1323" i="10"/>
  <c r="D1278" i="10"/>
  <c r="D1221" i="10"/>
  <c r="D1176" i="10"/>
  <c r="D1124" i="10"/>
  <c r="D1067" i="10"/>
  <c r="D1022" i="10"/>
  <c r="D970" i="10"/>
  <c r="D925" i="10"/>
  <c r="D868" i="10"/>
  <c r="D823" i="10"/>
  <c r="D771" i="10"/>
  <c r="D714" i="10"/>
  <c r="D670" i="10"/>
  <c r="D622" i="10"/>
  <c r="D579" i="10"/>
  <c r="D526" i="10"/>
  <c r="D483" i="10"/>
  <c r="D441" i="10"/>
  <c r="D395" i="10"/>
  <c r="D347" i="10"/>
  <c r="D301" i="10"/>
  <c r="D259" i="10"/>
  <c r="D217" i="10"/>
  <c r="D166" i="10"/>
  <c r="D125" i="10"/>
  <c r="D84" i="10"/>
  <c r="D42" i="10"/>
  <c r="D3" i="10"/>
  <c r="D1725" i="10"/>
  <c r="D1673" i="10"/>
  <c r="D1761" i="10"/>
  <c r="D1716" i="10"/>
  <c r="D1659" i="10"/>
  <c r="D1608" i="10"/>
  <c r="D1562" i="10"/>
  <c r="D1505" i="10"/>
  <c r="D1460" i="10"/>
  <c r="D1409" i="10"/>
  <c r="D1357" i="10"/>
  <c r="D1306" i="10"/>
  <c r="D1255" i="10"/>
  <c r="D1209" i="10"/>
  <c r="D1158" i="10"/>
  <c r="D1101" i="10"/>
  <c r="D1056" i="10"/>
  <c r="D1004" i="10"/>
  <c r="D953" i="10"/>
  <c r="D902" i="10"/>
  <c r="D856" i="10"/>
  <c r="D805" i="10"/>
  <c r="D748" i="10"/>
  <c r="D703" i="10"/>
  <c r="D654" i="10"/>
  <c r="D605" i="10"/>
  <c r="D1757" i="10"/>
  <c r="D1700" i="10"/>
  <c r="D1655" i="10"/>
  <c r="D1603" i="10"/>
  <c r="D1558" i="10"/>
  <c r="D1501" i="10"/>
  <c r="D1450" i="10"/>
  <c r="D1404" i="10"/>
  <c r="D1347" i="10"/>
  <c r="D1302" i="10"/>
  <c r="D1251" i="10"/>
  <c r="D1205" i="10"/>
  <c r="D1148" i="10"/>
  <c r="D1097" i="10"/>
  <c r="D1051" i="10"/>
  <c r="D1000" i="10"/>
  <c r="D949" i="10"/>
  <c r="D898" i="10"/>
  <c r="D852" i="10"/>
  <c r="D1756" i="10"/>
  <c r="D1699" i="10"/>
  <c r="D1654" i="10"/>
  <c r="D1602" i="10"/>
  <c r="D1557" i="10"/>
  <c r="D1500" i="10"/>
  <c r="D1449" i="10"/>
  <c r="D1403" i="10"/>
  <c r="D1346" i="10"/>
  <c r="D1301" i="10"/>
  <c r="D1249" i="10"/>
  <c r="D1204" i="10"/>
  <c r="D1147" i="10"/>
  <c r="D1096" i="10"/>
  <c r="D1050" i="10"/>
  <c r="D993" i="10"/>
  <c r="D948" i="10"/>
  <c r="D897" i="10"/>
  <c r="D845" i="10"/>
  <c r="D794" i="10"/>
  <c r="D743" i="10"/>
  <c r="D697" i="10"/>
  <c r="D649" i="10"/>
  <c r="D600" i="10"/>
  <c r="D553" i="10"/>
  <c r="D509" i="10"/>
  <c r="D457" i="10"/>
  <c r="D415" i="10"/>
  <c r="D373" i="10"/>
  <c r="D327" i="10"/>
  <c r="D285" i="10"/>
  <c r="D233" i="10"/>
  <c r="D191" i="10"/>
  <c r="D150" i="10"/>
  <c r="D106" i="10"/>
  <c r="D60" i="10"/>
  <c r="D20" i="10"/>
  <c r="D1752" i="10"/>
  <c r="D1671" i="10"/>
  <c r="D1601" i="10"/>
  <c r="D1535" i="10"/>
  <c r="D1462" i="10"/>
  <c r="D1398" i="10"/>
  <c r="D1319" i="10"/>
  <c r="D1252" i="10"/>
  <c r="D1183" i="10"/>
  <c r="D1110" i="10"/>
  <c r="D1046" i="10"/>
  <c r="D967" i="10"/>
  <c r="D900" i="10"/>
  <c r="D831" i="10"/>
  <c r="D759" i="10"/>
  <c r="D698" i="10"/>
  <c r="D635" i="10"/>
  <c r="D567" i="10"/>
  <c r="D512" i="10"/>
  <c r="D452" i="10"/>
  <c r="D393" i="10"/>
  <c r="D334" i="10"/>
  <c r="D278" i="10"/>
  <c r="D225" i="10"/>
  <c r="D161" i="10"/>
  <c r="D110" i="10"/>
  <c r="D56" i="10"/>
  <c r="D1739" i="10"/>
  <c r="D1670" i="10"/>
  <c r="D1600" i="10"/>
  <c r="D1527" i="10"/>
  <c r="D1461" i="10"/>
  <c r="D1385" i="10"/>
  <c r="D1318" i="10"/>
  <c r="D1248" i="10"/>
  <c r="D1182" i="10"/>
  <c r="D1109" i="10"/>
  <c r="D1045" i="10"/>
  <c r="D966" i="10"/>
  <c r="D899" i="10"/>
  <c r="D830" i="10"/>
  <c r="D758" i="10"/>
  <c r="D696" i="10"/>
  <c r="D634" i="10"/>
  <c r="D566" i="10"/>
  <c r="D511" i="10"/>
  <c r="D451" i="10"/>
  <c r="D386" i="10"/>
  <c r="D333" i="10"/>
  <c r="D277" i="10"/>
  <c r="D224" i="10"/>
  <c r="D160" i="10"/>
  <c r="D109" i="10"/>
  <c r="D55" i="10"/>
  <c r="D1738" i="10"/>
  <c r="D1663" i="10"/>
  <c r="D1599" i="10"/>
  <c r="D1526" i="10"/>
  <c r="D1453" i="10"/>
  <c r="D1384" i="10"/>
  <c r="D1317" i="10"/>
  <c r="D1247" i="10"/>
  <c r="D1175" i="10"/>
  <c r="D1108" i="10"/>
  <c r="D1044" i="10"/>
  <c r="D965" i="10"/>
  <c r="D895" i="10"/>
  <c r="D829" i="10"/>
  <c r="D757" i="10"/>
  <c r="D695" i="10"/>
  <c r="D633" i="10"/>
  <c r="D565" i="10"/>
  <c r="D510" i="10"/>
  <c r="D450" i="10"/>
  <c r="D385" i="10"/>
  <c r="D332" i="10"/>
  <c r="D276" i="10"/>
  <c r="D223" i="10"/>
  <c r="D159" i="10"/>
  <c r="D108" i="10"/>
  <c r="D54" i="10"/>
  <c r="D1737" i="10"/>
  <c r="D1662" i="10"/>
  <c r="D1598" i="10"/>
  <c r="D1525" i="10"/>
  <c r="D1452" i="10"/>
  <c r="D1383" i="10"/>
  <c r="D1316" i="10"/>
  <c r="D1246" i="10"/>
  <c r="D1173" i="10"/>
  <c r="D1100" i="10"/>
  <c r="D1031" i="10"/>
  <c r="D964" i="10"/>
  <c r="D894" i="10"/>
  <c r="D822" i="10"/>
  <c r="D756" i="10"/>
  <c r="D694" i="10"/>
  <c r="D621" i="10"/>
  <c r="D564" i="10"/>
  <c r="D508" i="10"/>
  <c r="D449" i="10"/>
  <c r="D384" i="10"/>
  <c r="D331" i="10"/>
  <c r="D272" i="10"/>
  <c r="D216" i="10"/>
  <c r="D158" i="10"/>
  <c r="D107" i="10"/>
  <c r="D53" i="10"/>
  <c r="D1736" i="10"/>
  <c r="D1661" i="10"/>
  <c r="D1597" i="10"/>
  <c r="D1524" i="10"/>
  <c r="D1451" i="10"/>
  <c r="D1382" i="10"/>
  <c r="D1309" i="10"/>
  <c r="D1245" i="10"/>
  <c r="D1172" i="10"/>
  <c r="D1099" i="10"/>
  <c r="D1030" i="10"/>
  <c r="D963" i="10"/>
  <c r="D893" i="10"/>
  <c r="D821" i="10"/>
  <c r="D749" i="10"/>
  <c r="D693" i="10"/>
  <c r="D620" i="10"/>
  <c r="D560" i="10"/>
  <c r="D1734" i="10"/>
  <c r="D1658" i="10"/>
  <c r="D1595" i="10"/>
  <c r="D1516" i="10"/>
  <c r="D1447" i="10"/>
  <c r="D1374" i="10"/>
  <c r="D1307" i="10"/>
  <c r="D1243" i="10"/>
  <c r="D1164" i="10"/>
  <c r="D1095" i="10"/>
  <c r="D1028" i="10"/>
  <c r="D955" i="10"/>
  <c r="D891" i="10"/>
  <c r="D812" i="10"/>
  <c r="D746" i="10"/>
  <c r="D686" i="10"/>
  <c r="D618" i="10"/>
  <c r="D557" i="10"/>
  <c r="D505" i="10"/>
  <c r="D440" i="10"/>
  <c r="D381" i="10"/>
  <c r="D328" i="10"/>
  <c r="D268" i="10"/>
  <c r="D213" i="10"/>
  <c r="D155" i="10"/>
  <c r="D97" i="10"/>
  <c r="D48" i="10"/>
  <c r="D1727" i="10"/>
  <c r="D1657" i="10"/>
  <c r="D1594" i="10"/>
  <c r="D1515" i="10"/>
  <c r="D1445" i="10"/>
  <c r="D1373" i="10"/>
  <c r="D1305" i="10"/>
  <c r="D1242" i="10"/>
  <c r="D1163" i="10"/>
  <c r="D1094" i="10"/>
  <c r="D1021" i="10"/>
  <c r="D954" i="10"/>
  <c r="D890" i="10"/>
  <c r="D1726" i="10"/>
  <c r="D1656" i="10"/>
  <c r="D1581" i="10"/>
  <c r="D1514" i="10"/>
  <c r="D1444" i="10"/>
  <c r="D1372" i="10"/>
  <c r="D1304" i="10"/>
  <c r="D1241" i="10"/>
  <c r="D1162" i="10"/>
  <c r="D1093" i="10"/>
  <c r="D1020" i="10"/>
  <c r="D952" i="10"/>
  <c r="D889" i="10"/>
  <c r="D810" i="10"/>
  <c r="D1722" i="10"/>
  <c r="D1652" i="10"/>
  <c r="D1573" i="10"/>
  <c r="D1720" i="10"/>
  <c r="D1644" i="10"/>
  <c r="D1571" i="10"/>
  <c r="D1503" i="10"/>
  <c r="D1440" i="10"/>
  <c r="D1367" i="10"/>
  <c r="D1292" i="10"/>
  <c r="D1219" i="10"/>
  <c r="D1151" i="10"/>
  <c r="D1088" i="10"/>
  <c r="D1015" i="10"/>
  <c r="D940" i="10"/>
  <c r="D867" i="10"/>
  <c r="D806" i="10"/>
  <c r="D739" i="10"/>
  <c r="D668" i="10"/>
  <c r="D606" i="10"/>
  <c r="D549" i="10"/>
  <c r="D489" i="10"/>
  <c r="D430" i="10"/>
  <c r="D375" i="10"/>
  <c r="D321" i="10"/>
  <c r="D256" i="10"/>
  <c r="D197" i="10"/>
  <c r="D148" i="10"/>
  <c r="D91" i="10"/>
  <c r="D36" i="10"/>
  <c r="D1718" i="10"/>
  <c r="D1641" i="10"/>
  <c r="D1569" i="10"/>
  <c r="D1499" i="10"/>
  <c r="D1708" i="10"/>
  <c r="D1638" i="10"/>
  <c r="D1565" i="10"/>
  <c r="D1496" i="10"/>
  <c r="D1417" i="10"/>
  <c r="D1355" i="10"/>
  <c r="D1286" i="10"/>
  <c r="D1214" i="10"/>
  <c r="D1144" i="10"/>
  <c r="D1065" i="10"/>
  <c r="D1690" i="10"/>
  <c r="D1563" i="10"/>
  <c r="D1464" i="10"/>
  <c r="D1354" i="10"/>
  <c r="D1257" i="10"/>
  <c r="D1146" i="10"/>
  <c r="D1055" i="10"/>
  <c r="D941" i="10"/>
  <c r="D857" i="10"/>
  <c r="D768" i="10"/>
  <c r="D676" i="10"/>
  <c r="D598" i="10"/>
  <c r="D520" i="10"/>
  <c r="D453" i="10"/>
  <c r="D377" i="10"/>
  <c r="D300" i="10"/>
  <c r="D235" i="10"/>
  <c r="D164" i="10"/>
  <c r="D95" i="10"/>
  <c r="D27" i="10"/>
  <c r="D1689" i="10"/>
  <c r="D1561" i="10"/>
  <c r="D1463" i="10"/>
  <c r="D1345" i="10"/>
  <c r="D1256" i="10"/>
  <c r="D1145" i="10"/>
  <c r="D1053" i="10"/>
  <c r="D939" i="10"/>
  <c r="D855" i="10"/>
  <c r="D767" i="10"/>
  <c r="D669" i="10"/>
  <c r="D597" i="10"/>
  <c r="D519" i="10"/>
  <c r="D448" i="10"/>
  <c r="D376" i="10"/>
  <c r="D299" i="10"/>
  <c r="D234" i="10"/>
  <c r="D163" i="10"/>
  <c r="D94" i="10"/>
  <c r="D26" i="10"/>
  <c r="D1675" i="10"/>
  <c r="D1560" i="10"/>
  <c r="D1448" i="10"/>
  <c r="D1344" i="10"/>
  <c r="D1254" i="10"/>
  <c r="D1143" i="10"/>
  <c r="D1052" i="10"/>
  <c r="D938" i="10"/>
  <c r="D854" i="10"/>
  <c r="D766" i="10"/>
  <c r="D667" i="10"/>
  <c r="D596" i="10"/>
  <c r="D518" i="10"/>
  <c r="D447" i="10"/>
  <c r="D374" i="10"/>
  <c r="D298" i="10"/>
  <c r="D232" i="10"/>
  <c r="D162" i="10"/>
  <c r="D93" i="10"/>
  <c r="D25" i="10"/>
  <c r="D1674" i="10"/>
  <c r="D1559" i="10"/>
  <c r="D1443" i="10"/>
  <c r="D1343" i="10"/>
  <c r="D1253" i="10"/>
  <c r="D1142" i="10"/>
  <c r="D1049" i="10"/>
  <c r="D937" i="10"/>
  <c r="D853" i="10"/>
  <c r="D747" i="10"/>
  <c r="D666" i="10"/>
  <c r="D592" i="10"/>
  <c r="D517" i="10"/>
  <c r="D439" i="10"/>
  <c r="D372" i="10"/>
  <c r="D297" i="10"/>
  <c r="D231" i="10"/>
  <c r="D157" i="10"/>
  <c r="D92" i="10"/>
  <c r="D24" i="10"/>
  <c r="D1672" i="10"/>
  <c r="D1556" i="10"/>
  <c r="D1442" i="10"/>
  <c r="D1342" i="10"/>
  <c r="D1244" i="10"/>
  <c r="D1141" i="10"/>
  <c r="D1048" i="10"/>
  <c r="D936" i="10"/>
  <c r="D844" i="10"/>
  <c r="D745" i="10"/>
  <c r="D665" i="10"/>
  <c r="D590" i="10"/>
  <c r="D516" i="10"/>
  <c r="D438" i="10"/>
  <c r="D368" i="10"/>
  <c r="D296" i="10"/>
  <c r="D230" i="10"/>
  <c r="D156" i="10"/>
  <c r="D90" i="10"/>
  <c r="D23" i="10"/>
  <c r="D1660" i="10"/>
  <c r="D1543" i="10"/>
  <c r="D1441" i="10"/>
  <c r="D1341" i="10"/>
  <c r="D1240" i="10"/>
  <c r="D1140" i="10"/>
  <c r="D1047" i="10"/>
  <c r="D935" i="10"/>
  <c r="D843" i="10"/>
  <c r="D744" i="10"/>
  <c r="D664" i="10"/>
  <c r="D589" i="10"/>
  <c r="D514" i="10"/>
  <c r="D437" i="10"/>
  <c r="D366" i="10"/>
  <c r="D295" i="10"/>
  <c r="D229" i="10"/>
  <c r="D154" i="10"/>
  <c r="D83" i="10"/>
  <c r="D22" i="10"/>
  <c r="D1653" i="10"/>
  <c r="D1542" i="10"/>
  <c r="D1439" i="10"/>
  <c r="D1340" i="10"/>
  <c r="D1227" i="10"/>
  <c r="D1133" i="10"/>
  <c r="D1029" i="10"/>
  <c r="D933" i="10"/>
  <c r="D842" i="10"/>
  <c r="D742" i="10"/>
  <c r="D662" i="10"/>
  <c r="D588" i="10"/>
  <c r="D513" i="10"/>
  <c r="D436" i="10"/>
  <c r="D365" i="10"/>
  <c r="D294" i="10"/>
  <c r="D228" i="10"/>
  <c r="D153" i="10"/>
  <c r="D80" i="10"/>
  <c r="D21" i="10"/>
  <c r="D1645" i="10"/>
  <c r="D1541" i="10"/>
  <c r="D1438" i="10"/>
  <c r="D1339" i="10"/>
  <c r="D1220" i="10"/>
  <c r="D1132" i="10"/>
  <c r="D1019" i="10"/>
  <c r="D932" i="10"/>
  <c r="D835" i="10"/>
  <c r="D741" i="10"/>
  <c r="D661" i="10"/>
  <c r="D586" i="10"/>
  <c r="D507" i="10"/>
  <c r="D432" i="10"/>
  <c r="D364" i="10"/>
  <c r="D293" i="10"/>
  <c r="D227" i="10"/>
  <c r="D152" i="10"/>
  <c r="D79" i="10"/>
  <c r="D19" i="10"/>
  <c r="D1643" i="10"/>
  <c r="D1540" i="10"/>
  <c r="D1419" i="10"/>
  <c r="D1338" i="10"/>
  <c r="D1218" i="10"/>
  <c r="D1131" i="10"/>
  <c r="D1018" i="10"/>
  <c r="D931" i="10"/>
  <c r="D834" i="10"/>
  <c r="D740" i="10"/>
  <c r="D660" i="10"/>
  <c r="D585" i="10"/>
  <c r="D506" i="10"/>
  <c r="D429" i="10"/>
  <c r="D363" i="10"/>
  <c r="D292" i="10"/>
  <c r="D226" i="10"/>
  <c r="D151" i="10"/>
  <c r="D78" i="10"/>
  <c r="D17" i="10"/>
  <c r="D1640" i="10"/>
  <c r="D1539" i="10"/>
  <c r="D1418" i="10"/>
  <c r="D1337" i="10"/>
  <c r="D1217" i="10"/>
  <c r="D1123" i="10"/>
  <c r="D1017" i="10"/>
  <c r="D924" i="10"/>
  <c r="D833" i="10"/>
  <c r="D737" i="10"/>
  <c r="D656" i="10"/>
  <c r="D578" i="10"/>
  <c r="D494" i="10"/>
  <c r="D422" i="10"/>
  <c r="D362" i="10"/>
  <c r="D291" i="10"/>
  <c r="D215" i="10"/>
  <c r="D149" i="10"/>
  <c r="D77" i="10"/>
  <c r="D16" i="10"/>
  <c r="D1763" i="10"/>
  <c r="D1639" i="10"/>
  <c r="D1538" i="10"/>
  <c r="D1416" i="10"/>
  <c r="D1336" i="10"/>
  <c r="D1216" i="10"/>
  <c r="D1122" i="10"/>
  <c r="D1014" i="10"/>
  <c r="D917" i="10"/>
  <c r="D832" i="10"/>
  <c r="D736" i="10"/>
  <c r="D653" i="10"/>
  <c r="D577" i="10"/>
  <c r="D493" i="10"/>
  <c r="D421" i="10"/>
  <c r="D361" i="10"/>
  <c r="D290" i="10"/>
  <c r="D214" i="10"/>
  <c r="D147" i="10"/>
  <c r="D76" i="10"/>
  <c r="D15" i="10"/>
  <c r="D1760" i="10"/>
  <c r="D1637" i="10"/>
  <c r="D1537" i="10"/>
  <c r="D1415" i="10"/>
  <c r="D1322" i="10"/>
  <c r="D1215" i="10"/>
  <c r="D1121" i="10"/>
  <c r="D1013" i="10"/>
  <c r="D916" i="10"/>
  <c r="D813" i="10"/>
  <c r="D735" i="10"/>
  <c r="D652" i="10"/>
  <c r="D570" i="10"/>
  <c r="D492" i="10"/>
  <c r="D420" i="10"/>
  <c r="D360" i="10"/>
  <c r="D289" i="10"/>
  <c r="D202" i="10"/>
  <c r="D144" i="10"/>
  <c r="D75" i="10"/>
  <c r="D14" i="10"/>
  <c r="D1759" i="10"/>
  <c r="D1624" i="10"/>
  <c r="D1536" i="10"/>
  <c r="D1414" i="10"/>
  <c r="D1321" i="10"/>
  <c r="D1213" i="10"/>
  <c r="D1120" i="10"/>
  <c r="D1012" i="10"/>
  <c r="D909" i="10"/>
  <c r="D811" i="10"/>
  <c r="D734" i="10"/>
  <c r="D651" i="10"/>
  <c r="D569" i="10"/>
  <c r="D491" i="10"/>
  <c r="D419" i="10"/>
  <c r="D359" i="10"/>
  <c r="D288" i="10"/>
  <c r="D201" i="10"/>
  <c r="D142" i="10"/>
  <c r="D74" i="10"/>
  <c r="D13" i="10"/>
  <c r="D1758" i="10"/>
  <c r="D1623" i="10"/>
  <c r="D1517" i="10"/>
  <c r="D1413" i="10"/>
  <c r="D1320" i="10"/>
  <c r="D1211" i="10"/>
  <c r="D1113" i="10"/>
  <c r="D1005" i="10"/>
  <c r="D908" i="10"/>
  <c r="D809" i="10"/>
  <c r="D733" i="10"/>
  <c r="D650" i="10"/>
  <c r="D568" i="10"/>
  <c r="D490" i="10"/>
  <c r="D418" i="10"/>
  <c r="D346" i="10"/>
  <c r="D287" i="10"/>
  <c r="D200" i="10"/>
  <c r="D141" i="10"/>
  <c r="D73" i="10"/>
  <c r="D12" i="10"/>
  <c r="D1755" i="10"/>
  <c r="D1622" i="10"/>
  <c r="D1513" i="10"/>
  <c r="D1412" i="10"/>
  <c r="D1308" i="10"/>
  <c r="D1210" i="10"/>
  <c r="D1112" i="10"/>
  <c r="D1003" i="10"/>
  <c r="D907" i="10"/>
  <c r="D808" i="10"/>
  <c r="D732" i="10"/>
  <c r="D642" i="10"/>
  <c r="D558" i="10"/>
  <c r="D482" i="10"/>
  <c r="D417" i="10"/>
  <c r="D345" i="10"/>
  <c r="D286" i="10"/>
  <c r="D199" i="10"/>
  <c r="D140" i="10"/>
  <c r="D72" i="10"/>
  <c r="D11" i="10"/>
  <c r="D1754" i="10"/>
  <c r="D1621" i="10"/>
  <c r="D1512" i="10"/>
  <c r="D1411" i="10"/>
  <c r="D1303" i="10"/>
  <c r="D1208" i="10"/>
  <c r="D1111" i="10"/>
  <c r="D1002" i="10"/>
  <c r="D906" i="10"/>
  <c r="D807" i="10"/>
  <c r="D713" i="10"/>
  <c r="D641" i="10"/>
  <c r="D556" i="10"/>
  <c r="D481" i="10"/>
  <c r="D416" i="10"/>
  <c r="D344" i="10"/>
  <c r="D270" i="10"/>
  <c r="D198" i="10"/>
  <c r="D139" i="10"/>
  <c r="D71" i="10"/>
  <c r="D10" i="10"/>
  <c r="D1735" i="10"/>
  <c r="D1613" i="10"/>
  <c r="D1502" i="10"/>
  <c r="D1407" i="10"/>
  <c r="D1293" i="10"/>
  <c r="D1206" i="10"/>
  <c r="D1091" i="10"/>
  <c r="D992" i="10"/>
  <c r="D904" i="10"/>
  <c r="D797" i="10"/>
  <c r="D711" i="10"/>
  <c r="D639" i="10"/>
  <c r="D554" i="10"/>
  <c r="D479" i="10"/>
  <c r="D413" i="10"/>
  <c r="D342" i="10"/>
  <c r="D267" i="10"/>
  <c r="D195" i="10"/>
  <c r="D131" i="10"/>
  <c r="D63" i="10"/>
  <c r="D1721" i="10"/>
  <c r="D1611" i="10"/>
  <c r="D1497" i="10"/>
  <c r="D1405" i="10"/>
  <c r="D1290" i="10"/>
  <c r="D1196" i="10"/>
  <c r="D1089" i="10"/>
  <c r="D990" i="10"/>
  <c r="D901" i="10"/>
  <c r="D795" i="10"/>
  <c r="D709" i="10"/>
  <c r="D637" i="10"/>
  <c r="D550" i="10"/>
  <c r="D477" i="10"/>
  <c r="D411" i="10"/>
  <c r="D340" i="10"/>
  <c r="D265" i="10"/>
  <c r="D193" i="10"/>
  <c r="D123" i="10"/>
  <c r="D61" i="10"/>
  <c r="D1719" i="10"/>
  <c r="D1610" i="10"/>
  <c r="D1495" i="10"/>
  <c r="D1402" i="10"/>
  <c r="D1289" i="10"/>
  <c r="D1189" i="10"/>
  <c r="D1087" i="10"/>
  <c r="D989" i="10"/>
  <c r="D892" i="10"/>
  <c r="D793" i="10"/>
  <c r="D708" i="10"/>
  <c r="D636" i="10"/>
  <c r="D548" i="10"/>
  <c r="D476" i="10"/>
  <c r="D410" i="10"/>
  <c r="D336" i="10"/>
  <c r="D258" i="10"/>
  <c r="D192" i="10"/>
  <c r="D122" i="10"/>
  <c r="D59" i="10"/>
  <c r="D1717" i="10"/>
  <c r="D1609" i="10"/>
  <c r="D1494" i="10"/>
  <c r="D1401" i="10"/>
  <c r="D1287" i="10"/>
  <c r="D1188" i="10"/>
  <c r="D1086" i="10"/>
  <c r="D988" i="10"/>
  <c r="D888" i="10"/>
  <c r="D792" i="10"/>
  <c r="D707" i="10"/>
  <c r="D619" i="10"/>
  <c r="D547" i="10"/>
  <c r="D475" i="10"/>
  <c r="D409" i="10"/>
  <c r="D330" i="10"/>
  <c r="D257" i="10"/>
  <c r="D190" i="10"/>
  <c r="D121" i="10"/>
  <c r="D58" i="10"/>
  <c r="D1709" i="10"/>
  <c r="D1607" i="10"/>
  <c r="D1493" i="10"/>
  <c r="D1400" i="10"/>
  <c r="D1285" i="10"/>
  <c r="D1187" i="10"/>
  <c r="D1085" i="10"/>
  <c r="D987" i="10"/>
  <c r="D887" i="10"/>
  <c r="D791" i="10"/>
  <c r="D706" i="10"/>
  <c r="D617" i="10"/>
  <c r="D546" i="10"/>
  <c r="D474" i="10"/>
  <c r="D408" i="10"/>
  <c r="D329" i="10"/>
  <c r="D255" i="10"/>
  <c r="D189" i="10"/>
  <c r="D120" i="10"/>
  <c r="D57" i="10"/>
  <c r="D1701" i="10"/>
  <c r="D1606" i="10"/>
  <c r="D1492" i="10"/>
  <c r="D1399" i="10"/>
  <c r="D1284" i="10"/>
  <c r="D1186" i="10"/>
  <c r="D1066" i="10"/>
  <c r="D986" i="10"/>
  <c r="D886" i="10"/>
  <c r="D790" i="10"/>
  <c r="D705" i="10"/>
  <c r="D616" i="10"/>
  <c r="D545" i="10"/>
  <c r="D473" i="10"/>
  <c r="D407" i="10"/>
  <c r="D326" i="10"/>
  <c r="D254" i="10"/>
  <c r="D188" i="10"/>
  <c r="D119" i="10"/>
  <c r="D52" i="10"/>
  <c r="D1695" i="10"/>
  <c r="D1572" i="10"/>
  <c r="D1475" i="10"/>
  <c r="D1368" i="10"/>
  <c r="D1268" i="10"/>
  <c r="D1161" i="10"/>
  <c r="D1061" i="10"/>
  <c r="D969" i="10"/>
  <c r="D863" i="10"/>
  <c r="D780" i="10"/>
  <c r="D699" i="10"/>
  <c r="D604" i="10"/>
  <c r="D525" i="10"/>
  <c r="D1693" i="10"/>
  <c r="D1568" i="10"/>
  <c r="D1467" i="10"/>
  <c r="D1365" i="10"/>
  <c r="D1260" i="10"/>
  <c r="D1159" i="10"/>
  <c r="D1059" i="10"/>
  <c r="D962" i="10"/>
  <c r="D861" i="10"/>
  <c r="D778" i="10"/>
  <c r="D685" i="10"/>
  <c r="D602" i="10"/>
  <c r="D1692" i="10"/>
  <c r="D1567" i="10"/>
  <c r="D1466" i="10"/>
  <c r="D1364" i="10"/>
  <c r="D1259" i="10"/>
  <c r="D1150" i="10"/>
  <c r="D1058" i="10"/>
  <c r="D951" i="10"/>
  <c r="D860" i="10"/>
  <c r="D770" i="10"/>
  <c r="D678" i="10"/>
  <c r="D601" i="10"/>
  <c r="D522" i="10"/>
  <c r="D455" i="10"/>
  <c r="D379" i="10"/>
  <c r="D312" i="10"/>
  <c r="D237" i="10"/>
  <c r="D181" i="10"/>
  <c r="D104" i="10"/>
  <c r="D29" i="10"/>
  <c r="D1474" i="10"/>
  <c r="D985" i="10"/>
  <c r="D599" i="10"/>
  <c r="D322" i="10"/>
  <c r="D62" i="10"/>
  <c r="D1465" i="10"/>
  <c r="D984" i="10"/>
  <c r="D555" i="10"/>
  <c r="D314" i="10"/>
  <c r="D51" i="10"/>
  <c r="D1410" i="10"/>
  <c r="D983" i="10"/>
  <c r="D552" i="10"/>
  <c r="D313" i="10"/>
  <c r="D41" i="10"/>
  <c r="D1406" i="10"/>
  <c r="D968" i="10"/>
  <c r="D544" i="10"/>
  <c r="D311" i="10"/>
  <c r="D40" i="10"/>
  <c r="D1381" i="10"/>
  <c r="D950" i="10"/>
  <c r="D543" i="10"/>
  <c r="D269" i="10"/>
  <c r="D39" i="10"/>
  <c r="D1371" i="10"/>
  <c r="D905" i="10"/>
  <c r="D542" i="10"/>
  <c r="D266" i="10"/>
  <c r="D38" i="10"/>
  <c r="D1369" i="10"/>
  <c r="D903" i="10"/>
  <c r="D524" i="10"/>
  <c r="D253" i="10"/>
  <c r="D37" i="10"/>
  <c r="D1366" i="10"/>
  <c r="D866" i="10"/>
  <c r="D523" i="10"/>
  <c r="D252" i="10"/>
  <c r="D28" i="10"/>
  <c r="D1356" i="10"/>
  <c r="D865" i="10"/>
  <c r="D521" i="10"/>
  <c r="D251" i="10"/>
  <c r="D9" i="10"/>
  <c r="D1300" i="10"/>
  <c r="D864" i="10"/>
  <c r="D480" i="10"/>
  <c r="D250" i="10"/>
  <c r="D1291" i="10"/>
  <c r="D862" i="10"/>
  <c r="D478" i="10"/>
  <c r="D249" i="10"/>
  <c r="D1271" i="10"/>
  <c r="D859" i="10"/>
  <c r="D472" i="10"/>
  <c r="D238" i="10"/>
  <c r="D1270" i="10"/>
  <c r="D804" i="10"/>
  <c r="D471" i="10"/>
  <c r="D236" i="10"/>
  <c r="D1753" i="10"/>
  <c r="D1269" i="10"/>
  <c r="D796" i="10"/>
  <c r="D470" i="10"/>
  <c r="D196" i="10"/>
  <c r="D1723" i="10"/>
  <c r="D1261" i="10"/>
  <c r="D789" i="10"/>
  <c r="D469" i="10"/>
  <c r="D194" i="10"/>
  <c r="D1698" i="10"/>
  <c r="D1258" i="10"/>
  <c r="D788" i="10"/>
  <c r="D458" i="10"/>
  <c r="D187" i="10"/>
  <c r="D1697" i="10"/>
  <c r="D1207" i="10"/>
  <c r="D781" i="10"/>
  <c r="D456" i="10"/>
  <c r="D186" i="10"/>
  <c r="D1696" i="10"/>
  <c r="D1197" i="10"/>
  <c r="D779" i="10"/>
  <c r="D454" i="10"/>
  <c r="D185" i="10"/>
  <c r="D1694" i="10"/>
  <c r="D1185" i="10"/>
  <c r="D769" i="10"/>
  <c r="D414" i="10"/>
  <c r="D184" i="10"/>
  <c r="D1691" i="10"/>
  <c r="D1184" i="10"/>
  <c r="D712" i="10"/>
  <c r="D412" i="10"/>
  <c r="D183" i="10"/>
  <c r="D1620" i="10"/>
  <c r="D1165" i="10"/>
  <c r="D710" i="10"/>
  <c r="D406" i="10"/>
  <c r="D182" i="10"/>
  <c r="D1612" i="10"/>
  <c r="D1160" i="10"/>
  <c r="D704" i="10"/>
  <c r="D405" i="10"/>
  <c r="D165" i="10"/>
  <c r="D1605" i="10"/>
  <c r="D1149" i="10"/>
  <c r="D702" i="10"/>
  <c r="D394" i="10"/>
  <c r="D132" i="10"/>
  <c r="D1596" i="10"/>
  <c r="D1098" i="10"/>
  <c r="D701" i="10"/>
  <c r="D383" i="10"/>
  <c r="D124" i="10"/>
  <c r="D1580" i="10"/>
  <c r="D1090" i="10"/>
  <c r="D692" i="10"/>
  <c r="D382" i="10"/>
  <c r="D118" i="10"/>
  <c r="D1570" i="10"/>
  <c r="D1064" i="10"/>
  <c r="D677" i="10"/>
  <c r="D380" i="10"/>
  <c r="D117" i="10"/>
  <c r="D1564" i="10"/>
  <c r="D1063" i="10"/>
  <c r="D640" i="10"/>
  <c r="D378" i="10"/>
  <c r="D116" i="10"/>
  <c r="D1504" i="10"/>
  <c r="D1062" i="10"/>
  <c r="D638" i="10"/>
  <c r="D343" i="10"/>
  <c r="D115" i="10"/>
  <c r="D1498" i="10"/>
  <c r="D1060" i="10"/>
  <c r="D615" i="10"/>
  <c r="D341" i="10"/>
  <c r="D112" i="10"/>
  <c r="D1485" i="10"/>
  <c r="D1057" i="10"/>
  <c r="D614" i="10"/>
  <c r="D325" i="10"/>
  <c r="D105" i="10"/>
  <c r="D1483" i="10"/>
  <c r="D1001" i="10"/>
  <c r="D613" i="10"/>
  <c r="D324" i="10"/>
  <c r="D96" i="10"/>
  <c r="D1476" i="10"/>
  <c r="D991" i="10"/>
  <c r="D603" i="10"/>
  <c r="D323" i="10"/>
  <c r="D70" i="10"/>
  <c r="Y248" i="10"/>
  <c r="Y216" i="10"/>
  <c r="Y184" i="10"/>
  <c r="Y152" i="10"/>
  <c r="Y120" i="10"/>
  <c r="Y88" i="10"/>
  <c r="Y56" i="10"/>
  <c r="Y24" i="10"/>
  <c r="Y247" i="10"/>
  <c r="Y246" i="10"/>
  <c r="Y214" i="10"/>
  <c r="Y182" i="10"/>
  <c r="Y150" i="10"/>
  <c r="Y118" i="10"/>
  <c r="Y86" i="10"/>
  <c r="Y54" i="10"/>
  <c r="Y22" i="10"/>
  <c r="Y245" i="10"/>
  <c r="Y213" i="10"/>
  <c r="Y181" i="10"/>
  <c r="Y149" i="10"/>
  <c r="Y117" i="10"/>
  <c r="Y85" i="10"/>
  <c r="Y53" i="10"/>
  <c r="Y21" i="10"/>
  <c r="Y244" i="10"/>
  <c r="Y212" i="10"/>
  <c r="Y180" i="10"/>
  <c r="Y148" i="10"/>
  <c r="Y116" i="10"/>
  <c r="Y84" i="10"/>
  <c r="Y52" i="10"/>
  <c r="Y20" i="10"/>
  <c r="Y243" i="10"/>
  <c r="Y211" i="10"/>
  <c r="Y179" i="10"/>
  <c r="Y147" i="10"/>
  <c r="Y115" i="10"/>
  <c r="Y83" i="10"/>
  <c r="Y51" i="10"/>
  <c r="Y19" i="10"/>
  <c r="Y260" i="10"/>
  <c r="Y222" i="10"/>
  <c r="Y185" i="10"/>
  <c r="Y143" i="10"/>
  <c r="Y106" i="10"/>
  <c r="Y69" i="10"/>
  <c r="Y32" i="10"/>
  <c r="Y259" i="10"/>
  <c r="Y221" i="10"/>
  <c r="Y183" i="10"/>
  <c r="Y142" i="10"/>
  <c r="Y105" i="10"/>
  <c r="Y68" i="10"/>
  <c r="Y31" i="10"/>
  <c r="Y258" i="10"/>
  <c r="Y220" i="10"/>
  <c r="Y178" i="10"/>
  <c r="Y141" i="10"/>
  <c r="Y104" i="10"/>
  <c r="Y67" i="10"/>
  <c r="Y30" i="10"/>
  <c r="Y257" i="10"/>
  <c r="Y219" i="10"/>
  <c r="Y177" i="10"/>
  <c r="Y140" i="10"/>
  <c r="Y103" i="10"/>
  <c r="Y66" i="10"/>
  <c r="Y29" i="10"/>
  <c r="Y256" i="10"/>
  <c r="Y218" i="10"/>
  <c r="Y176" i="10"/>
  <c r="Y139" i="10"/>
  <c r="Y102" i="10"/>
  <c r="Y65" i="10"/>
  <c r="Y28" i="10"/>
  <c r="Y255" i="10"/>
  <c r="Y217" i="10"/>
  <c r="Y175" i="10"/>
  <c r="Y138" i="10"/>
  <c r="Y101" i="10"/>
  <c r="Y64" i="10"/>
  <c r="Y27" i="10"/>
  <c r="Y242" i="10"/>
  <c r="Y199" i="10"/>
  <c r="Y156" i="10"/>
  <c r="Y108" i="10"/>
  <c r="Y59" i="10"/>
  <c r="Y11" i="10"/>
  <c r="Y241" i="10"/>
  <c r="Y198" i="10"/>
  <c r="Y155" i="10"/>
  <c r="Y107" i="10"/>
  <c r="Y58" i="10"/>
  <c r="Y10" i="10"/>
  <c r="Y240" i="10"/>
  <c r="Y197" i="10"/>
  <c r="Y154" i="10"/>
  <c r="Y100" i="10"/>
  <c r="Y57" i="10"/>
  <c r="Y9" i="10"/>
  <c r="Y239" i="10"/>
  <c r="Y196" i="10"/>
  <c r="Y153" i="10"/>
  <c r="Y99" i="10"/>
  <c r="Y55" i="10"/>
  <c r="Y8" i="10"/>
  <c r="Y238" i="10"/>
  <c r="Y195" i="10"/>
  <c r="Y151" i="10"/>
  <c r="Y98" i="10"/>
  <c r="Y50" i="10"/>
  <c r="Y7" i="10"/>
  <c r="Y237" i="10"/>
  <c r="Y194" i="10"/>
  <c r="Y146" i="10"/>
  <c r="Y97" i="10"/>
  <c r="Y49" i="10"/>
  <c r="Y6" i="10"/>
  <c r="Y210" i="10"/>
  <c r="Y167" i="10"/>
  <c r="Y124" i="10"/>
  <c r="Y76" i="10"/>
  <c r="Y33" i="10"/>
  <c r="Y224" i="10"/>
  <c r="Y162" i="10"/>
  <c r="Y95" i="10"/>
  <c r="Y40" i="10"/>
  <c r="Y223" i="10"/>
  <c r="Y161" i="10"/>
  <c r="Y94" i="10"/>
  <c r="Y39" i="10"/>
  <c r="Y215" i="10"/>
  <c r="Y160" i="10"/>
  <c r="Y93" i="10"/>
  <c r="Y38" i="10"/>
  <c r="Y209" i="10"/>
  <c r="Y159" i="10"/>
  <c r="Y92" i="10"/>
  <c r="Y37" i="10"/>
  <c r="Y208" i="10"/>
  <c r="Y158" i="10"/>
  <c r="Y91" i="10"/>
  <c r="Y36" i="10"/>
  <c r="Y207" i="10"/>
  <c r="Y157" i="10"/>
  <c r="Y90" i="10"/>
  <c r="Y35" i="10"/>
  <c r="Y204" i="10"/>
  <c r="Y249" i="10"/>
  <c r="Y187" i="10"/>
  <c r="Y126" i="10"/>
  <c r="Y70" i="10"/>
  <c r="Y3" i="10"/>
  <c r="Y236" i="10"/>
  <c r="Y186" i="10"/>
  <c r="Y125" i="10"/>
  <c r="Y63" i="10"/>
  <c r="Y2" i="10"/>
  <c r="Y233" i="10"/>
  <c r="Y172" i="10"/>
  <c r="Y121" i="10"/>
  <c r="Y60" i="10"/>
  <c r="Y232" i="10"/>
  <c r="Y137" i="10"/>
  <c r="Y72" i="10"/>
  <c r="Y231" i="10"/>
  <c r="Y136" i="10"/>
  <c r="Y71" i="10"/>
  <c r="Y230" i="10"/>
  <c r="Y135" i="10"/>
  <c r="Y62" i="10"/>
  <c r="Y229" i="10"/>
  <c r="Y134" i="10"/>
  <c r="Y61" i="10"/>
  <c r="Y228" i="10"/>
  <c r="Y133" i="10"/>
  <c r="Y48" i="10"/>
  <c r="Y227" i="10"/>
  <c r="Y132" i="10"/>
  <c r="Y47" i="10"/>
  <c r="Y226" i="10"/>
  <c r="Y131" i="10"/>
  <c r="Y46" i="10"/>
  <c r="Y225" i="10"/>
  <c r="Y130" i="10"/>
  <c r="Y45" i="10"/>
  <c r="Y206" i="10"/>
  <c r="Y129" i="10"/>
  <c r="Y44" i="10"/>
  <c r="Y205" i="10"/>
  <c r="Y128" i="10"/>
  <c r="Y43" i="10"/>
  <c r="Y203" i="10"/>
  <c r="Y127" i="10"/>
  <c r="Y42" i="10"/>
  <c r="Y202" i="10"/>
  <c r="Y123" i="10"/>
  <c r="Y41" i="10"/>
  <c r="Y201" i="10"/>
  <c r="Y122" i="10"/>
  <c r="Y34" i="10"/>
  <c r="Y200" i="10"/>
  <c r="Y119" i="10"/>
  <c r="Y26" i="10"/>
  <c r="Y188" i="10"/>
  <c r="Y109" i="10"/>
  <c r="Y15" i="10"/>
  <c r="Y174" i="10"/>
  <c r="Y96" i="10"/>
  <c r="Y14" i="10"/>
  <c r="Y263" i="10"/>
  <c r="Y171" i="10"/>
  <c r="Y87" i="10"/>
  <c r="Y12" i="10"/>
  <c r="Y112" i="10"/>
  <c r="Y111" i="10"/>
  <c r="Y110" i="10"/>
  <c r="Y89" i="10"/>
  <c r="Y82" i="10"/>
  <c r="Y81" i="10"/>
  <c r="Y262" i="10"/>
  <c r="Y80" i="10"/>
  <c r="Y261" i="10"/>
  <c r="Y79" i="10"/>
  <c r="Y254" i="10"/>
  <c r="Y78" i="10"/>
  <c r="Y253" i="10"/>
  <c r="Y77" i="10"/>
  <c r="Y252" i="10"/>
  <c r="Y75" i="10"/>
  <c r="Y251" i="10"/>
  <c r="Y74" i="10"/>
  <c r="Y250" i="10"/>
  <c r="Y73" i="10"/>
  <c r="Y235" i="10"/>
  <c r="Y25" i="10"/>
  <c r="Y234" i="10"/>
  <c r="Y23" i="10"/>
  <c r="Y173" i="10"/>
  <c r="Y4" i="10"/>
  <c r="Y170" i="10"/>
  <c r="Y168" i="10"/>
  <c r="Y166" i="10"/>
  <c r="Y193" i="10"/>
  <c r="Y192" i="10"/>
  <c r="Y191" i="10"/>
  <c r="Y190" i="10"/>
  <c r="Y189" i="10"/>
  <c r="Y169" i="10"/>
  <c r="Y165" i="10"/>
  <c r="Y164" i="10"/>
  <c r="Y163" i="10"/>
  <c r="Y145" i="10"/>
  <c r="Y144" i="10"/>
  <c r="Y18" i="10"/>
  <c r="Y5" i="10"/>
  <c r="Y114" i="10"/>
  <c r="Y113" i="10"/>
  <c r="Y16" i="10"/>
  <c r="Y17" i="10"/>
  <c r="Y13" i="10"/>
  <c r="AD497" i="10"/>
  <c r="AD465" i="10"/>
  <c r="AD433" i="10"/>
  <c r="AD401" i="10"/>
  <c r="AD369" i="10"/>
  <c r="AD337" i="10"/>
  <c r="AD305" i="10"/>
  <c r="AD273" i="10"/>
  <c r="AD241" i="10"/>
  <c r="AD209" i="10"/>
  <c r="AD177" i="10"/>
  <c r="AD145" i="10"/>
  <c r="AD113" i="10"/>
  <c r="AD81" i="10"/>
  <c r="AD49" i="10"/>
  <c r="AD17" i="10"/>
  <c r="AD496" i="10"/>
  <c r="AD464" i="10"/>
  <c r="AD432" i="10"/>
  <c r="AD400" i="10"/>
  <c r="AD368" i="10"/>
  <c r="AD336" i="10"/>
  <c r="AD304" i="10"/>
  <c r="AD272" i="10"/>
  <c r="AD240" i="10"/>
  <c r="AD208" i="10"/>
  <c r="AD176" i="10"/>
  <c r="AD144" i="10"/>
  <c r="AD112" i="10"/>
  <c r="AD80" i="10"/>
  <c r="AD48" i="10"/>
  <c r="AD16" i="10"/>
  <c r="AD495" i="10"/>
  <c r="AD463" i="10"/>
  <c r="AD431" i="10"/>
  <c r="AD399" i="10"/>
  <c r="AD367" i="10"/>
  <c r="AD335" i="10"/>
  <c r="AD303" i="10"/>
  <c r="AD271" i="10"/>
  <c r="AD239" i="10"/>
  <c r="AD207" i="10"/>
  <c r="AD175" i="10"/>
  <c r="AD143" i="10"/>
  <c r="AD111" i="10"/>
  <c r="AD79" i="10"/>
  <c r="AD47" i="10"/>
  <c r="AD15" i="10"/>
  <c r="AD494" i="10"/>
  <c r="AD462" i="10"/>
  <c r="AD430" i="10"/>
  <c r="AD398" i="10"/>
  <c r="AD366" i="10"/>
  <c r="AD334" i="10"/>
  <c r="AD302" i="10"/>
  <c r="AD270" i="10"/>
  <c r="AD238" i="10"/>
  <c r="AD206" i="10"/>
  <c r="AD174" i="10"/>
  <c r="AD142" i="10"/>
  <c r="AD110" i="10"/>
  <c r="AD78" i="10"/>
  <c r="AD46" i="10"/>
  <c r="AD14" i="10"/>
  <c r="AD493" i="10"/>
  <c r="AD461" i="10"/>
  <c r="AD429" i="10"/>
  <c r="AD397" i="10"/>
  <c r="AD365" i="10"/>
  <c r="AD333" i="10"/>
  <c r="AD301" i="10"/>
  <c r="AD269" i="10"/>
  <c r="AD237" i="10"/>
  <c r="AD205" i="10"/>
  <c r="AD173" i="10"/>
  <c r="AD141" i="10"/>
  <c r="AD109" i="10"/>
  <c r="AD77" i="10"/>
  <c r="AD45" i="10"/>
  <c r="AD13" i="10"/>
  <c r="AD524" i="10"/>
  <c r="AD492" i="10"/>
  <c r="AD460" i="10"/>
  <c r="AD428" i="10"/>
  <c r="AD396" i="10"/>
  <c r="AD364" i="10"/>
  <c r="AD332" i="10"/>
  <c r="AD300" i="10"/>
  <c r="AD268" i="10"/>
  <c r="AD236" i="10"/>
  <c r="AD204" i="10"/>
  <c r="AD172" i="10"/>
  <c r="AD140" i="10"/>
  <c r="AD108" i="10"/>
  <c r="AD76" i="10"/>
  <c r="AD44" i="10"/>
  <c r="AD12" i="10"/>
  <c r="AD509" i="10"/>
  <c r="AD471" i="10"/>
  <c r="AD427" i="10"/>
  <c r="AD389" i="10"/>
  <c r="AD351" i="10"/>
  <c r="AD313" i="10"/>
  <c r="AD275" i="10"/>
  <c r="AD231" i="10"/>
  <c r="AD193" i="10"/>
  <c r="AD155" i="10"/>
  <c r="AD117" i="10"/>
  <c r="AD73" i="10"/>
  <c r="AD35" i="10"/>
  <c r="AD508" i="10"/>
  <c r="AD470" i="10"/>
  <c r="AD426" i="10"/>
  <c r="AD388" i="10"/>
  <c r="AD350" i="10"/>
  <c r="AD312" i="10"/>
  <c r="AD274" i="10"/>
  <c r="AD230" i="10"/>
  <c r="AD192" i="10"/>
  <c r="AD154" i="10"/>
  <c r="AD116" i="10"/>
  <c r="AD72" i="10"/>
  <c r="AD34" i="10"/>
  <c r="AD507" i="10"/>
  <c r="AD469" i="10"/>
  <c r="AD425" i="10"/>
  <c r="AD387" i="10"/>
  <c r="AD349" i="10"/>
  <c r="AD311" i="10"/>
  <c r="AD267" i="10"/>
  <c r="AD229" i="10"/>
  <c r="AD191" i="10"/>
  <c r="AD153" i="10"/>
  <c r="AD115" i="10"/>
  <c r="AD71" i="10"/>
  <c r="AD33" i="10"/>
  <c r="AD506" i="10"/>
  <c r="AD468" i="10"/>
  <c r="AD424" i="10"/>
  <c r="AD386" i="10"/>
  <c r="AD348" i="10"/>
  <c r="AD310" i="10"/>
  <c r="AD266" i="10"/>
  <c r="AD228" i="10"/>
  <c r="AD190" i="10"/>
  <c r="AD152" i="10"/>
  <c r="AD114" i="10"/>
  <c r="AD70" i="10"/>
  <c r="AD32" i="10"/>
  <c r="AD505" i="10"/>
  <c r="AD467" i="10"/>
  <c r="AD423" i="10"/>
  <c r="AD385" i="10"/>
  <c r="AD347" i="10"/>
  <c r="AD309" i="10"/>
  <c r="AD265" i="10"/>
  <c r="AD227" i="10"/>
  <c r="AD189" i="10"/>
  <c r="AD151" i="10"/>
  <c r="AD107" i="10"/>
  <c r="AD69" i="10"/>
  <c r="AD31" i="10"/>
  <c r="AD504" i="10"/>
  <c r="AD466" i="10"/>
  <c r="AD422" i="10"/>
  <c r="AD384" i="10"/>
  <c r="AD346" i="10"/>
  <c r="AD308" i="10"/>
  <c r="AD264" i="10"/>
  <c r="AD226" i="10"/>
  <c r="AD188" i="10"/>
  <c r="AD150" i="10"/>
  <c r="AD106" i="10"/>
  <c r="AD68" i="10"/>
  <c r="AD30" i="10"/>
  <c r="AD517" i="10"/>
  <c r="AD473" i="10"/>
  <c r="AD417" i="10"/>
  <c r="AD373" i="10"/>
  <c r="AD323" i="10"/>
  <c r="AD279" i="10"/>
  <c r="AD223" i="10"/>
  <c r="AD179" i="10"/>
  <c r="AD129" i="10"/>
  <c r="AD85" i="10"/>
  <c r="AD29" i="10"/>
  <c r="AD516" i="10"/>
  <c r="AD472" i="10"/>
  <c r="AD416" i="10"/>
  <c r="AD372" i="10"/>
  <c r="AD322" i="10"/>
  <c r="AD278" i="10"/>
  <c r="AD222" i="10"/>
  <c r="AD178" i="10"/>
  <c r="AD128" i="10"/>
  <c r="AD84" i="10"/>
  <c r="AD28" i="10"/>
  <c r="AD515" i="10"/>
  <c r="AD459" i="10"/>
  <c r="AD415" i="10"/>
  <c r="AD371" i="10"/>
  <c r="AD321" i="10"/>
  <c r="AD277" i="10"/>
  <c r="AD221" i="10"/>
  <c r="AD171" i="10"/>
  <c r="AD127" i="10"/>
  <c r="AD83" i="10"/>
  <c r="AD27" i="10"/>
  <c r="AD514" i="10"/>
  <c r="AD458" i="10"/>
  <c r="AD414" i="10"/>
  <c r="AD370" i="10"/>
  <c r="AD320" i="10"/>
  <c r="AD276" i="10"/>
  <c r="AD220" i="10"/>
  <c r="AD170" i="10"/>
  <c r="AD126" i="10"/>
  <c r="AD82" i="10"/>
  <c r="AD26" i="10"/>
  <c r="AD513" i="10"/>
  <c r="AD457" i="10"/>
  <c r="AD413" i="10"/>
  <c r="AD363" i="10"/>
  <c r="AD319" i="10"/>
  <c r="AD263" i="10"/>
  <c r="AD219" i="10"/>
  <c r="AD169" i="10"/>
  <c r="AD125" i="10"/>
  <c r="AD75" i="10"/>
  <c r="AD25" i="10"/>
  <c r="AD512" i="10"/>
  <c r="AD456" i="10"/>
  <c r="AD412" i="10"/>
  <c r="AD362" i="10"/>
  <c r="AD318" i="10"/>
  <c r="AD262" i="10"/>
  <c r="AD218" i="10"/>
  <c r="AD168" i="10"/>
  <c r="AD124" i="10"/>
  <c r="AD74" i="10"/>
  <c r="AD24" i="10"/>
  <c r="AD488" i="10"/>
  <c r="AD444" i="10"/>
  <c r="AD394" i="10"/>
  <c r="AD344" i="10"/>
  <c r="AD485" i="10"/>
  <c r="AD441" i="10"/>
  <c r="AD391" i="10"/>
  <c r="AD484" i="10"/>
  <c r="AD440" i="10"/>
  <c r="AD390" i="10"/>
  <c r="AD340" i="10"/>
  <c r="AD290" i="10"/>
  <c r="AD246" i="10"/>
  <c r="AD196" i="10"/>
  <c r="AD146" i="10"/>
  <c r="AD96" i="10"/>
  <c r="AD52" i="10"/>
  <c r="AD2" i="10"/>
  <c r="AD454" i="10"/>
  <c r="AD395" i="10"/>
  <c r="AD328" i="10"/>
  <c r="AD259" i="10"/>
  <c r="AD202" i="10"/>
  <c r="AD138" i="10"/>
  <c r="AD87" i="10"/>
  <c r="AD18" i="10"/>
  <c r="AD453" i="10"/>
  <c r="AD393" i="10"/>
  <c r="AD327" i="10"/>
  <c r="AD258" i="10"/>
  <c r="AD201" i="10"/>
  <c r="AD137" i="10"/>
  <c r="AD86" i="10"/>
  <c r="AD11" i="10"/>
  <c r="AD523" i="10"/>
  <c r="AD452" i="10"/>
  <c r="AD392" i="10"/>
  <c r="AD326" i="10"/>
  <c r="AD257" i="10"/>
  <c r="AD200" i="10"/>
  <c r="AD136" i="10"/>
  <c r="AD67" i="10"/>
  <c r="AD10" i="10"/>
  <c r="AD522" i="10"/>
  <c r="AD451" i="10"/>
  <c r="AD383" i="10"/>
  <c r="AD325" i="10"/>
  <c r="AD256" i="10"/>
  <c r="AD199" i="10"/>
  <c r="AD135" i="10"/>
  <c r="AD66" i="10"/>
  <c r="AD9" i="10"/>
  <c r="AD521" i="10"/>
  <c r="AD450" i="10"/>
  <c r="AD382" i="10"/>
  <c r="AD324" i="10"/>
  <c r="AD255" i="10"/>
  <c r="AD198" i="10"/>
  <c r="AD134" i="10"/>
  <c r="AD65" i="10"/>
  <c r="AD8" i="10"/>
  <c r="AD520" i="10"/>
  <c r="AD449" i="10"/>
  <c r="AD381" i="10"/>
  <c r="AD317" i="10"/>
  <c r="AD254" i="10"/>
  <c r="AD197" i="10"/>
  <c r="AD133" i="10"/>
  <c r="AD64" i="10"/>
  <c r="AD7" i="10"/>
  <c r="AD519" i="10"/>
  <c r="AD448" i="10"/>
  <c r="AD380" i="10"/>
  <c r="AD316" i="10"/>
  <c r="AD253" i="10"/>
  <c r="AD518" i="10"/>
  <c r="AD447" i="10"/>
  <c r="AD379" i="10"/>
  <c r="AD315" i="10"/>
  <c r="AD252" i="10"/>
  <c r="AD194" i="10"/>
  <c r="AD511" i="10"/>
  <c r="AD446" i="10"/>
  <c r="AD378" i="10"/>
  <c r="AD314" i="10"/>
  <c r="AD251" i="10"/>
  <c r="AD187" i="10"/>
  <c r="AD130" i="10"/>
  <c r="AD61" i="10"/>
  <c r="AD4" i="10"/>
  <c r="AD487" i="10"/>
  <c r="AD420" i="10"/>
  <c r="AD355" i="10"/>
  <c r="AD291" i="10"/>
  <c r="AD233" i="10"/>
  <c r="AD164" i="10"/>
  <c r="AD101" i="10"/>
  <c r="AD43" i="10"/>
  <c r="AD486" i="10"/>
  <c r="AD419" i="10"/>
  <c r="AD354" i="10"/>
  <c r="AD289" i="10"/>
  <c r="AD232" i="10"/>
  <c r="AD163" i="10"/>
  <c r="AD100" i="10"/>
  <c r="AD42" i="10"/>
  <c r="AD481" i="10"/>
  <c r="AD410" i="10"/>
  <c r="AD345" i="10"/>
  <c r="AD286" i="10"/>
  <c r="AD217" i="10"/>
  <c r="AD160" i="10"/>
  <c r="AD97" i="10"/>
  <c r="AD39" i="10"/>
  <c r="AD455" i="10"/>
  <c r="AD352" i="10"/>
  <c r="AD247" i="10"/>
  <c r="AD157" i="10"/>
  <c r="AD58" i="10"/>
  <c r="AD445" i="10"/>
  <c r="AD343" i="10"/>
  <c r="AD245" i="10"/>
  <c r="AD156" i="10"/>
  <c r="AD57" i="10"/>
  <c r="AD443" i="10"/>
  <c r="AD342" i="10"/>
  <c r="AD244" i="10"/>
  <c r="AD149" i="10"/>
  <c r="AD56" i="10"/>
  <c r="AD442" i="10"/>
  <c r="AD341" i="10"/>
  <c r="AD243" i="10"/>
  <c r="AD148" i="10"/>
  <c r="AD55" i="10"/>
  <c r="AD439" i="10"/>
  <c r="AD339" i="10"/>
  <c r="AD242" i="10"/>
  <c r="AD147" i="10"/>
  <c r="AD54" i="10"/>
  <c r="AD438" i="10"/>
  <c r="AD338" i="10"/>
  <c r="AD235" i="10"/>
  <c r="AD139" i="10"/>
  <c r="AD53" i="10"/>
  <c r="AD437" i="10"/>
  <c r="AD331" i="10"/>
  <c r="AD234" i="10"/>
  <c r="AD132" i="10"/>
  <c r="AD51" i="10"/>
  <c r="AD436" i="10"/>
  <c r="AD330" i="10"/>
  <c r="AD225" i="10"/>
  <c r="AD131" i="10"/>
  <c r="AD50" i="10"/>
  <c r="AD435" i="10"/>
  <c r="AD329" i="10"/>
  <c r="AD224" i="10"/>
  <c r="AD123" i="10"/>
  <c r="AD41" i="10"/>
  <c r="AD434" i="10"/>
  <c r="AD307" i="10"/>
  <c r="AD216" i="10"/>
  <c r="AD122" i="10"/>
  <c r="AD40" i="10"/>
  <c r="AD421" i="10"/>
  <c r="AD306" i="10"/>
  <c r="AD215" i="10"/>
  <c r="AD121" i="10"/>
  <c r="AD38" i="10"/>
  <c r="AD418" i="10"/>
  <c r="AD299" i="10"/>
  <c r="AD214" i="10"/>
  <c r="AD120" i="10"/>
  <c r="AD37" i="10"/>
  <c r="AD411" i="10"/>
  <c r="AD298" i="10"/>
  <c r="AD213" i="10"/>
  <c r="AD119" i="10"/>
  <c r="AD36" i="10"/>
  <c r="AD510" i="10"/>
  <c r="AD409" i="10"/>
  <c r="AD297" i="10"/>
  <c r="AD212" i="10"/>
  <c r="AD118" i="10"/>
  <c r="AD23" i="10"/>
  <c r="AD498" i="10"/>
  <c r="AD403" i="10"/>
  <c r="AD288" i="10"/>
  <c r="AD185" i="10"/>
  <c r="AD98" i="10"/>
  <c r="AD5" i="10"/>
  <c r="AD491" i="10"/>
  <c r="AD402" i="10"/>
  <c r="AD287" i="10"/>
  <c r="AD184" i="10"/>
  <c r="AD95" i="10"/>
  <c r="AD3" i="10"/>
  <c r="AD489" i="10"/>
  <c r="AD376" i="10"/>
  <c r="AD284" i="10"/>
  <c r="AD182" i="10"/>
  <c r="AD93" i="10"/>
  <c r="AD477" i="10"/>
  <c r="AD249" i="10"/>
  <c r="AD22" i="10"/>
  <c r="AD476" i="10"/>
  <c r="AD248" i="10"/>
  <c r="AD21" i="10"/>
  <c r="AD475" i="10"/>
  <c r="AD211" i="10"/>
  <c r="AD20" i="10"/>
  <c r="AD474" i="10"/>
  <c r="AD210" i="10"/>
  <c r="AD19" i="10"/>
  <c r="AD408" i="10"/>
  <c r="AD203" i="10"/>
  <c r="AD6" i="10"/>
  <c r="AD407" i="10"/>
  <c r="AD195" i="10"/>
  <c r="AD406" i="10"/>
  <c r="AD186" i="10"/>
  <c r="AD405" i="10"/>
  <c r="AD183" i="10"/>
  <c r="AD404" i="10"/>
  <c r="AD181" i="10"/>
  <c r="AD377" i="10"/>
  <c r="AD180" i="10"/>
  <c r="AD375" i="10"/>
  <c r="AD167" i="10"/>
  <c r="AD374" i="10"/>
  <c r="AD166" i="10"/>
  <c r="AD361" i="10"/>
  <c r="AD165" i="10"/>
  <c r="AD360" i="10"/>
  <c r="AD162" i="10"/>
  <c r="AD359" i="10"/>
  <c r="AD161" i="10"/>
  <c r="AD295" i="10"/>
  <c r="AD102" i="10"/>
  <c r="AD503" i="10"/>
  <c r="AD294" i="10"/>
  <c r="AD99" i="10"/>
  <c r="AD501" i="10"/>
  <c r="AD292" i="10"/>
  <c r="AD92" i="10"/>
  <c r="AD500" i="10"/>
  <c r="AD285" i="10"/>
  <c r="AD91" i="10"/>
  <c r="AD62" i="10"/>
  <c r="AD502" i="10"/>
  <c r="AD60" i="10"/>
  <c r="AD499" i="10"/>
  <c r="AD59" i="10"/>
  <c r="AD490" i="10"/>
  <c r="AD483" i="10"/>
  <c r="AD482" i="10"/>
  <c r="AD480" i="10"/>
  <c r="AD479" i="10"/>
  <c r="AD478" i="10"/>
  <c r="AD358" i="10"/>
  <c r="AD357" i="10"/>
  <c r="AD356" i="10"/>
  <c r="AD353" i="10"/>
  <c r="AD296" i="10"/>
  <c r="AD282" i="10"/>
  <c r="AD260" i="10"/>
  <c r="AD250" i="10"/>
  <c r="AD158" i="10"/>
  <c r="AD293" i="10"/>
  <c r="AD283" i="10"/>
  <c r="AD281" i="10"/>
  <c r="AD280" i="10"/>
  <c r="AD261" i="10"/>
  <c r="AD159" i="10"/>
  <c r="AD105" i="10"/>
  <c r="AD104" i="10"/>
  <c r="AD90" i="10"/>
  <c r="AD63" i="10"/>
  <c r="AD103" i="10"/>
  <c r="AD94" i="10"/>
  <c r="AD89" i="10"/>
  <c r="AD88" i="10"/>
  <c r="R243" i="10"/>
  <c r="R211" i="10"/>
  <c r="R179" i="10"/>
  <c r="R147" i="10"/>
  <c r="R115" i="10"/>
  <c r="R83" i="10"/>
  <c r="R51" i="10"/>
  <c r="R19" i="10"/>
  <c r="R242" i="10"/>
  <c r="R210" i="10"/>
  <c r="R178" i="10"/>
  <c r="R146" i="10"/>
  <c r="R114" i="10"/>
  <c r="R82" i="10"/>
  <c r="R50" i="10"/>
  <c r="R18" i="10"/>
  <c r="R241" i="10"/>
  <c r="R209" i="10"/>
  <c r="R177" i="10"/>
  <c r="R145" i="10"/>
  <c r="R113" i="10"/>
  <c r="R81" i="10"/>
  <c r="R49" i="10"/>
  <c r="R17" i="10"/>
  <c r="R240" i="10"/>
  <c r="R208" i="10"/>
  <c r="R176" i="10"/>
  <c r="R144" i="10"/>
  <c r="R112" i="10"/>
  <c r="R80" i="10"/>
  <c r="R48" i="10"/>
  <c r="R16" i="10"/>
  <c r="R239" i="10"/>
  <c r="R207" i="10"/>
  <c r="R175" i="10"/>
  <c r="R143" i="10"/>
  <c r="R111" i="10"/>
  <c r="R79" i="10"/>
  <c r="R47" i="10"/>
  <c r="R15" i="10"/>
  <c r="R238" i="10"/>
  <c r="R206" i="10"/>
  <c r="R174" i="10"/>
  <c r="R142" i="10"/>
  <c r="R110" i="10"/>
  <c r="R78" i="10"/>
  <c r="R46" i="10"/>
  <c r="R14" i="10"/>
  <c r="R230" i="10"/>
  <c r="R192" i="10"/>
  <c r="R154" i="10"/>
  <c r="R116" i="10"/>
  <c r="R72" i="10"/>
  <c r="R34" i="10"/>
  <c r="R229" i="10"/>
  <c r="R191" i="10"/>
  <c r="R153" i="10"/>
  <c r="R109" i="10"/>
  <c r="R71" i="10"/>
  <c r="R33" i="10"/>
  <c r="R228" i="10"/>
  <c r="R190" i="10"/>
  <c r="R152" i="10"/>
  <c r="R108" i="10"/>
  <c r="R70" i="10"/>
  <c r="R32" i="10"/>
  <c r="R227" i="10"/>
  <c r="R189" i="10"/>
  <c r="R151" i="10"/>
  <c r="R107" i="10"/>
  <c r="R69" i="10"/>
  <c r="R31" i="10"/>
  <c r="R226" i="10"/>
  <c r="R188" i="10"/>
  <c r="R150" i="10"/>
  <c r="R106" i="10"/>
  <c r="R68" i="10"/>
  <c r="R30" i="10"/>
  <c r="R263" i="10"/>
  <c r="R225" i="10"/>
  <c r="R187" i="10"/>
  <c r="R149" i="10"/>
  <c r="R105" i="10"/>
  <c r="R67" i="10"/>
  <c r="R29" i="10"/>
  <c r="R248" i="10"/>
  <c r="R204" i="10"/>
  <c r="R166" i="10"/>
  <c r="R128" i="10"/>
  <c r="R90" i="10"/>
  <c r="R52" i="10"/>
  <c r="R8" i="10"/>
  <c r="R251" i="10"/>
  <c r="R199" i="10"/>
  <c r="R148" i="10"/>
  <c r="R97" i="10"/>
  <c r="R45" i="10"/>
  <c r="R250" i="10"/>
  <c r="R198" i="10"/>
  <c r="R141" i="10"/>
  <c r="R96" i="10"/>
  <c r="R44" i="10"/>
  <c r="R249" i="10"/>
  <c r="R197" i="10"/>
  <c r="R140" i="10"/>
  <c r="R95" i="10"/>
  <c r="R43" i="10"/>
  <c r="R247" i="10"/>
  <c r="R196" i="10"/>
  <c r="R139" i="10"/>
  <c r="R94" i="10"/>
  <c r="R42" i="10"/>
  <c r="R246" i="10"/>
  <c r="R195" i="10"/>
  <c r="R138" i="10"/>
  <c r="R93" i="10"/>
  <c r="R41" i="10"/>
  <c r="R245" i="10"/>
  <c r="R194" i="10"/>
  <c r="R137" i="10"/>
  <c r="R92" i="10"/>
  <c r="R40" i="10"/>
  <c r="R219" i="10"/>
  <c r="R168" i="10"/>
  <c r="R122" i="10"/>
  <c r="R65" i="10"/>
  <c r="R20" i="10"/>
  <c r="R218" i="10"/>
  <c r="R167" i="10"/>
  <c r="R121" i="10"/>
  <c r="R64" i="10"/>
  <c r="R13" i="10"/>
  <c r="R261" i="10"/>
  <c r="R216" i="10"/>
  <c r="R164" i="10"/>
  <c r="R119" i="10"/>
  <c r="R62" i="10"/>
  <c r="R11" i="10"/>
  <c r="R214" i="10"/>
  <c r="R135" i="10"/>
  <c r="R74" i="10"/>
  <c r="R4" i="10"/>
  <c r="R213" i="10"/>
  <c r="R134" i="10"/>
  <c r="R73" i="10"/>
  <c r="R3" i="10"/>
  <c r="R212" i="10"/>
  <c r="R133" i="10"/>
  <c r="R66" i="10"/>
  <c r="R2" i="10"/>
  <c r="R205" i="10"/>
  <c r="R132" i="10"/>
  <c r="R63" i="10"/>
  <c r="R203" i="10"/>
  <c r="R131" i="10"/>
  <c r="R61" i="10"/>
  <c r="R202" i="10"/>
  <c r="R130" i="10"/>
  <c r="R60" i="10"/>
  <c r="R201" i="10"/>
  <c r="R129" i="10"/>
  <c r="R59" i="10"/>
  <c r="R262" i="10"/>
  <c r="R200" i="10"/>
  <c r="R127" i="10"/>
  <c r="R58" i="10"/>
  <c r="R260" i="10"/>
  <c r="R193" i="10"/>
  <c r="R126" i="10"/>
  <c r="R57" i="10"/>
  <c r="R259" i="10"/>
  <c r="R186" i="10"/>
  <c r="R125" i="10"/>
  <c r="R56" i="10"/>
  <c r="R258" i="10"/>
  <c r="R185" i="10"/>
  <c r="R124" i="10"/>
  <c r="R55" i="10"/>
  <c r="R257" i="10"/>
  <c r="R184" i="10"/>
  <c r="R123" i="10"/>
  <c r="R54" i="10"/>
  <c r="R256" i="10"/>
  <c r="R183" i="10"/>
  <c r="R120" i="10"/>
  <c r="R53" i="10"/>
  <c r="R255" i="10"/>
  <c r="R182" i="10"/>
  <c r="R118" i="10"/>
  <c r="R39" i="10"/>
  <c r="R254" i="10"/>
  <c r="R181" i="10"/>
  <c r="R117" i="10"/>
  <c r="R38" i="10"/>
  <c r="R235" i="10"/>
  <c r="R169" i="10"/>
  <c r="R99" i="10"/>
  <c r="R26" i="10"/>
  <c r="R234" i="10"/>
  <c r="R165" i="10"/>
  <c r="R98" i="10"/>
  <c r="R25" i="10"/>
  <c r="R232" i="10"/>
  <c r="R162" i="10"/>
  <c r="R89" i="10"/>
  <c r="R23" i="10"/>
  <c r="R160" i="10"/>
  <c r="R7" i="10"/>
  <c r="R159" i="10"/>
  <c r="R6" i="10"/>
  <c r="R158" i="10"/>
  <c r="R5" i="10"/>
  <c r="R157" i="10"/>
  <c r="R156" i="10"/>
  <c r="R155" i="10"/>
  <c r="R136" i="10"/>
  <c r="R104" i="10"/>
  <c r="R103" i="10"/>
  <c r="R102" i="10"/>
  <c r="R101" i="10"/>
  <c r="R253" i="10"/>
  <c r="R100" i="10"/>
  <c r="R252" i="10"/>
  <c r="R91" i="10"/>
  <c r="R244" i="10"/>
  <c r="R88" i="10"/>
  <c r="R233" i="10"/>
  <c r="R85" i="10"/>
  <c r="R222" i="10"/>
  <c r="R75" i="10"/>
  <c r="R221" i="10"/>
  <c r="R37" i="10"/>
  <c r="R217" i="10"/>
  <c r="R35" i="10"/>
  <c r="R237" i="10"/>
  <c r="R236" i="10"/>
  <c r="R231" i="10"/>
  <c r="R224" i="10"/>
  <c r="R223" i="10"/>
  <c r="R220" i="10"/>
  <c r="R215" i="10"/>
  <c r="R180" i="10"/>
  <c r="R173" i="10"/>
  <c r="R172" i="10"/>
  <c r="R171" i="10"/>
  <c r="R170" i="10"/>
  <c r="R163" i="10"/>
  <c r="R161" i="10"/>
  <c r="R84" i="10"/>
  <c r="R28" i="10"/>
  <c r="R27" i="10"/>
  <c r="R22" i="10"/>
  <c r="R87" i="10"/>
  <c r="R86" i="10"/>
  <c r="R77" i="10"/>
  <c r="R76" i="10"/>
  <c r="R36" i="10"/>
  <c r="R24" i="10"/>
  <c r="R21" i="10"/>
  <c r="R12" i="10"/>
  <c r="R10" i="10"/>
  <c r="R9" i="10"/>
  <c r="X255" i="10"/>
  <c r="X223" i="10"/>
  <c r="X191" i="10"/>
  <c r="X159" i="10"/>
  <c r="X127" i="10"/>
  <c r="X95" i="10"/>
  <c r="X63" i="10"/>
  <c r="X31" i="10"/>
  <c r="X253" i="10"/>
  <c r="X221" i="10"/>
  <c r="X189" i="10"/>
  <c r="X157" i="10"/>
  <c r="X125" i="10"/>
  <c r="X93" i="10"/>
  <c r="X61" i="10"/>
  <c r="X29" i="10"/>
  <c r="X252" i="10"/>
  <c r="X220" i="10"/>
  <c r="X188" i="10"/>
  <c r="X156" i="10"/>
  <c r="X124" i="10"/>
  <c r="X92" i="10"/>
  <c r="X60" i="10"/>
  <c r="X28" i="10"/>
  <c r="X251" i="10"/>
  <c r="X219" i="10"/>
  <c r="X187" i="10"/>
  <c r="X155" i="10"/>
  <c r="X123" i="10"/>
  <c r="X91" i="10"/>
  <c r="X59" i="10"/>
  <c r="X27" i="10"/>
  <c r="X250" i="10"/>
  <c r="X218" i="10"/>
  <c r="X186" i="10"/>
  <c r="X154" i="10"/>
  <c r="X122" i="10"/>
  <c r="X90" i="10"/>
  <c r="X58" i="10"/>
  <c r="X26" i="10"/>
  <c r="X258" i="10"/>
  <c r="X216" i="10"/>
  <c r="X179" i="10"/>
  <c r="X142" i="10"/>
  <c r="X105" i="10"/>
  <c r="X68" i="10"/>
  <c r="X30" i="10"/>
  <c r="X257" i="10"/>
  <c r="X215" i="10"/>
  <c r="X178" i="10"/>
  <c r="X141" i="10"/>
  <c r="X104" i="10"/>
  <c r="X67" i="10"/>
  <c r="X25" i="10"/>
  <c r="X256" i="10"/>
  <c r="X214" i="10"/>
  <c r="X177" i="10"/>
  <c r="X140" i="10"/>
  <c r="X103" i="10"/>
  <c r="X66" i="10"/>
  <c r="X24" i="10"/>
  <c r="X254" i="10"/>
  <c r="X213" i="10"/>
  <c r="X176" i="10"/>
  <c r="X139" i="10"/>
  <c r="X102" i="10"/>
  <c r="X65" i="10"/>
  <c r="X23" i="10"/>
  <c r="X249" i="10"/>
  <c r="X212" i="10"/>
  <c r="X175" i="10"/>
  <c r="X138" i="10"/>
  <c r="X101" i="10"/>
  <c r="X64" i="10"/>
  <c r="X22" i="10"/>
  <c r="X248" i="10"/>
  <c r="X211" i="10"/>
  <c r="X174" i="10"/>
  <c r="X137" i="10"/>
  <c r="X100" i="10"/>
  <c r="X62" i="10"/>
  <c r="X21" i="10"/>
  <c r="X231" i="10"/>
  <c r="X183" i="10"/>
  <c r="X134" i="10"/>
  <c r="X86" i="10"/>
  <c r="X43" i="10"/>
  <c r="X230" i="10"/>
  <c r="X182" i="10"/>
  <c r="X133" i="10"/>
  <c r="X85" i="10"/>
  <c r="X42" i="10"/>
  <c r="X229" i="10"/>
  <c r="X181" i="10"/>
  <c r="X132" i="10"/>
  <c r="X84" i="10"/>
  <c r="X41" i="10"/>
  <c r="X228" i="10"/>
  <c r="X180" i="10"/>
  <c r="X131" i="10"/>
  <c r="X83" i="10"/>
  <c r="X40" i="10"/>
  <c r="X227" i="10"/>
  <c r="X173" i="10"/>
  <c r="X130" i="10"/>
  <c r="X82" i="10"/>
  <c r="X39" i="10"/>
  <c r="X226" i="10"/>
  <c r="X172" i="10"/>
  <c r="X129" i="10"/>
  <c r="X81" i="10"/>
  <c r="X38" i="10"/>
  <c r="X242" i="10"/>
  <c r="X199" i="10"/>
  <c r="X151" i="10"/>
  <c r="X108" i="10"/>
  <c r="X54" i="10"/>
  <c r="X11" i="10"/>
  <c r="X241" i="10"/>
  <c r="X190" i="10"/>
  <c r="X119" i="10"/>
  <c r="X69" i="10"/>
  <c r="X7" i="10"/>
  <c r="X240" i="10"/>
  <c r="X185" i="10"/>
  <c r="X118" i="10"/>
  <c r="X57" i="10"/>
  <c r="X6" i="10"/>
  <c r="X239" i="10"/>
  <c r="X184" i="10"/>
  <c r="X117" i="10"/>
  <c r="X56" i="10"/>
  <c r="X5" i="10"/>
  <c r="X238" i="10"/>
  <c r="X171" i="10"/>
  <c r="X116" i="10"/>
  <c r="X55" i="10"/>
  <c r="X4" i="10"/>
  <c r="X237" i="10"/>
  <c r="X170" i="10"/>
  <c r="X115" i="10"/>
  <c r="X53" i="10"/>
  <c r="X3" i="10"/>
  <c r="X236" i="10"/>
  <c r="X169" i="10"/>
  <c r="X114" i="10"/>
  <c r="X52" i="10"/>
  <c r="X2" i="10"/>
  <c r="X205" i="10"/>
  <c r="X204" i="10"/>
  <c r="X148" i="10"/>
  <c r="X87" i="10"/>
  <c r="X20" i="10"/>
  <c r="X262" i="10"/>
  <c r="X201" i="10"/>
  <c r="X145" i="10"/>
  <c r="X78" i="10"/>
  <c r="X17" i="10"/>
  <c r="X245" i="10"/>
  <c r="X162" i="10"/>
  <c r="X80" i="10"/>
  <c r="X9" i="10"/>
  <c r="X244" i="10"/>
  <c r="X161" i="10"/>
  <c r="X79" i="10"/>
  <c r="X8" i="10"/>
  <c r="X243" i="10"/>
  <c r="X160" i="10"/>
  <c r="X77" i="10"/>
  <c r="X235" i="10"/>
  <c r="X158" i="10"/>
  <c r="X76" i="10"/>
  <c r="X234" i="10"/>
  <c r="X153" i="10"/>
  <c r="X75" i="10"/>
  <c r="X233" i="10"/>
  <c r="X152" i="10"/>
  <c r="X74" i="10"/>
  <c r="X232" i="10"/>
  <c r="X150" i="10"/>
  <c r="X73" i="10"/>
  <c r="X225" i="10"/>
  <c r="X149" i="10"/>
  <c r="X72" i="10"/>
  <c r="X224" i="10"/>
  <c r="X147" i="10"/>
  <c r="X71" i="10"/>
  <c r="X222" i="10"/>
  <c r="X146" i="10"/>
  <c r="X70" i="10"/>
  <c r="X217" i="10"/>
  <c r="X144" i="10"/>
  <c r="X51" i="10"/>
  <c r="X210" i="10"/>
  <c r="X143" i="10"/>
  <c r="X50" i="10"/>
  <c r="X209" i="10"/>
  <c r="X136" i="10"/>
  <c r="X49" i="10"/>
  <c r="X208" i="10"/>
  <c r="X135" i="10"/>
  <c r="X48" i="10"/>
  <c r="X198" i="10"/>
  <c r="X112" i="10"/>
  <c r="X36" i="10"/>
  <c r="X197" i="10"/>
  <c r="X111" i="10"/>
  <c r="X35" i="10"/>
  <c r="X195" i="10"/>
  <c r="X109" i="10"/>
  <c r="X33" i="10"/>
  <c r="X200" i="10"/>
  <c r="X32" i="10"/>
  <c r="X196" i="10"/>
  <c r="X19" i="10"/>
  <c r="X194" i="10"/>
  <c r="X18" i="10"/>
  <c r="X193" i="10"/>
  <c r="X16" i="10"/>
  <c r="X192" i="10"/>
  <c r="X15" i="10"/>
  <c r="X168" i="10"/>
  <c r="X14" i="10"/>
  <c r="X167" i="10"/>
  <c r="X13" i="10"/>
  <c r="X166" i="10"/>
  <c r="X12" i="10"/>
  <c r="X165" i="10"/>
  <c r="X10" i="10"/>
  <c r="X164" i="10"/>
  <c r="X163" i="10"/>
  <c r="X128" i="10"/>
  <c r="X126" i="10"/>
  <c r="X121" i="10"/>
  <c r="X120" i="10"/>
  <c r="X98" i="10"/>
  <c r="X97" i="10"/>
  <c r="X261" i="10"/>
  <c r="X94" i="10"/>
  <c r="X260" i="10"/>
  <c r="X89" i="10"/>
  <c r="X106" i="10"/>
  <c r="X99" i="10"/>
  <c r="X96" i="10"/>
  <c r="X88" i="10"/>
  <c r="X47" i="10"/>
  <c r="X46" i="10"/>
  <c r="X45" i="10"/>
  <c r="X44" i="10"/>
  <c r="X37" i="10"/>
  <c r="X34" i="10"/>
  <c r="X263" i="10"/>
  <c r="X247" i="10"/>
  <c r="X110" i="10"/>
  <c r="X107" i="10"/>
  <c r="X259" i="10"/>
  <c r="X246" i="10"/>
  <c r="X207" i="10"/>
  <c r="X206" i="10"/>
  <c r="X203" i="10"/>
  <c r="X202" i="10"/>
  <c r="X113" i="10"/>
  <c r="AK1" i="10"/>
  <c r="AJ5" i="10"/>
  <c r="T524" i="10"/>
  <c r="T492" i="10"/>
  <c r="T460" i="10"/>
  <c r="T428" i="10"/>
  <c r="T396" i="10"/>
  <c r="T364" i="10"/>
  <c r="T332" i="10"/>
  <c r="T300" i="10"/>
  <c r="T268" i="10"/>
  <c r="T236" i="10"/>
  <c r="T204" i="10"/>
  <c r="T172" i="10"/>
  <c r="T140" i="10"/>
  <c r="T108" i="10"/>
  <c r="T76" i="10"/>
  <c r="T44" i="10"/>
  <c r="T12" i="10"/>
  <c r="T523" i="10"/>
  <c r="T491" i="10"/>
  <c r="T459" i="10"/>
  <c r="T427" i="10"/>
  <c r="T395" i="10"/>
  <c r="T363" i="10"/>
  <c r="T331" i="10"/>
  <c r="T299" i="10"/>
  <c r="T267" i="10"/>
  <c r="T235" i="10"/>
  <c r="T203" i="10"/>
  <c r="T171" i="10"/>
  <c r="T139" i="10"/>
  <c r="T107" i="10"/>
  <c r="T75" i="10"/>
  <c r="T43" i="10"/>
  <c r="T11" i="10"/>
  <c r="T522" i="10"/>
  <c r="T490" i="10"/>
  <c r="T458" i="10"/>
  <c r="T426" i="10"/>
  <c r="T394" i="10"/>
  <c r="T362" i="10"/>
  <c r="T330" i="10"/>
  <c r="T298" i="10"/>
  <c r="T266" i="10"/>
  <c r="T234" i="10"/>
  <c r="T202" i="10"/>
  <c r="T170" i="10"/>
  <c r="T138" i="10"/>
  <c r="T106" i="10"/>
  <c r="T74" i="10"/>
  <c r="T42" i="10"/>
  <c r="T10" i="10"/>
  <c r="T521" i="10"/>
  <c r="T489" i="10"/>
  <c r="T457" i="10"/>
  <c r="T425" i="10"/>
  <c r="T393" i="10"/>
  <c r="T361" i="10"/>
  <c r="T329" i="10"/>
  <c r="T297" i="10"/>
  <c r="T265" i="10"/>
  <c r="T233" i="10"/>
  <c r="T201" i="10"/>
  <c r="T169" i="10"/>
  <c r="T137" i="10"/>
  <c r="T105" i="10"/>
  <c r="T73" i="10"/>
  <c r="T41" i="10"/>
  <c r="T9" i="10"/>
  <c r="T520" i="10"/>
  <c r="T488" i="10"/>
  <c r="T456" i="10"/>
  <c r="T424" i="10"/>
  <c r="T392" i="10"/>
  <c r="T360" i="10"/>
  <c r="T328" i="10"/>
  <c r="T296" i="10"/>
  <c r="T264" i="10"/>
  <c r="T232" i="10"/>
  <c r="T200" i="10"/>
  <c r="T168" i="10"/>
  <c r="T136" i="10"/>
  <c r="T104" i="10"/>
  <c r="T72" i="10"/>
  <c r="T40" i="10"/>
  <c r="T8" i="10"/>
  <c r="T519" i="10"/>
  <c r="T487" i="10"/>
  <c r="T455" i="10"/>
  <c r="T423" i="10"/>
  <c r="T391" i="10"/>
  <c r="T359" i="10"/>
  <c r="T327" i="10"/>
  <c r="T295" i="10"/>
  <c r="T263" i="10"/>
  <c r="T231" i="10"/>
  <c r="T199" i="10"/>
  <c r="T167" i="10"/>
  <c r="T135" i="10"/>
  <c r="T103" i="10"/>
  <c r="T71" i="10"/>
  <c r="T39" i="10"/>
  <c r="T7" i="10"/>
  <c r="T503" i="10"/>
  <c r="T471" i="10"/>
  <c r="T480" i="10"/>
  <c r="T441" i="10"/>
  <c r="T403" i="10"/>
  <c r="T365" i="10"/>
  <c r="T321" i="10"/>
  <c r="T283" i="10"/>
  <c r="T245" i="10"/>
  <c r="T207" i="10"/>
  <c r="T163" i="10"/>
  <c r="T125" i="10"/>
  <c r="T87" i="10"/>
  <c r="T49" i="10"/>
  <c r="T5" i="10"/>
  <c r="T518" i="10"/>
  <c r="T479" i="10"/>
  <c r="T440" i="10"/>
  <c r="T402" i="10"/>
  <c r="T358" i="10"/>
  <c r="T320" i="10"/>
  <c r="T282" i="10"/>
  <c r="T244" i="10"/>
  <c r="T206" i="10"/>
  <c r="T162" i="10"/>
  <c r="T124" i="10"/>
  <c r="T86" i="10"/>
  <c r="T48" i="10"/>
  <c r="T4" i="10"/>
  <c r="T517" i="10"/>
  <c r="T478" i="10"/>
  <c r="T439" i="10"/>
  <c r="T401" i="10"/>
  <c r="T357" i="10"/>
  <c r="T319" i="10"/>
  <c r="T281" i="10"/>
  <c r="T243" i="10"/>
  <c r="T205" i="10"/>
  <c r="T161" i="10"/>
  <c r="T123" i="10"/>
  <c r="T85" i="10"/>
  <c r="T47" i="10"/>
  <c r="T3" i="10"/>
  <c r="T516" i="10"/>
  <c r="T477" i="10"/>
  <c r="T438" i="10"/>
  <c r="T400" i="10"/>
  <c r="T356" i="10"/>
  <c r="T318" i="10"/>
  <c r="T280" i="10"/>
  <c r="T242" i="10"/>
  <c r="T198" i="10"/>
  <c r="T160" i="10"/>
  <c r="T122" i="10"/>
  <c r="T84" i="10"/>
  <c r="T46" i="10"/>
  <c r="T2" i="10"/>
  <c r="T515" i="10"/>
  <c r="T476" i="10"/>
  <c r="T437" i="10"/>
  <c r="T399" i="10"/>
  <c r="T355" i="10"/>
  <c r="T317" i="10"/>
  <c r="T279" i="10"/>
  <c r="T241" i="10"/>
  <c r="T197" i="10"/>
  <c r="T159" i="10"/>
  <c r="T121" i="10"/>
  <c r="T83" i="10"/>
  <c r="T45" i="10"/>
  <c r="T514" i="10"/>
  <c r="T475" i="10"/>
  <c r="T436" i="10"/>
  <c r="T398" i="10"/>
  <c r="T354" i="10"/>
  <c r="T316" i="10"/>
  <c r="T278" i="10"/>
  <c r="T240" i="10"/>
  <c r="T196" i="10"/>
  <c r="T158" i="10"/>
  <c r="T120" i="10"/>
  <c r="T82" i="10"/>
  <c r="T38" i="10"/>
  <c r="T498" i="10"/>
  <c r="T453" i="10"/>
  <c r="T415" i="10"/>
  <c r="T377" i="10"/>
  <c r="T339" i="10"/>
  <c r="T301" i="10"/>
  <c r="T257" i="10"/>
  <c r="T219" i="10"/>
  <c r="T181" i="10"/>
  <c r="T143" i="10"/>
  <c r="T99" i="10"/>
  <c r="T61" i="10"/>
  <c r="T23" i="10"/>
  <c r="T495" i="10"/>
  <c r="T443" i="10"/>
  <c r="T386" i="10"/>
  <c r="T341" i="10"/>
  <c r="T289" i="10"/>
  <c r="T238" i="10"/>
  <c r="T187" i="10"/>
  <c r="T141" i="10"/>
  <c r="T90" i="10"/>
  <c r="T33" i="10"/>
  <c r="T494" i="10"/>
  <c r="T442" i="10"/>
  <c r="T385" i="10"/>
  <c r="T340" i="10"/>
  <c r="T288" i="10"/>
  <c r="T237" i="10"/>
  <c r="T186" i="10"/>
  <c r="T134" i="10"/>
  <c r="T89" i="10"/>
  <c r="T32" i="10"/>
  <c r="T493" i="10"/>
  <c r="T435" i="10"/>
  <c r="T384" i="10"/>
  <c r="T338" i="10"/>
  <c r="T287" i="10"/>
  <c r="T230" i="10"/>
  <c r="T185" i="10"/>
  <c r="T133" i="10"/>
  <c r="T88" i="10"/>
  <c r="T31" i="10"/>
  <c r="T486" i="10"/>
  <c r="T434" i="10"/>
  <c r="T383" i="10"/>
  <c r="T337" i="10"/>
  <c r="T286" i="10"/>
  <c r="T229" i="10"/>
  <c r="T184" i="10"/>
  <c r="T132" i="10"/>
  <c r="T81" i="10"/>
  <c r="T30" i="10"/>
  <c r="T485" i="10"/>
  <c r="T433" i="10"/>
  <c r="T382" i="10"/>
  <c r="T336" i="10"/>
  <c r="T285" i="10"/>
  <c r="T228" i="10"/>
  <c r="T183" i="10"/>
  <c r="T131" i="10"/>
  <c r="T80" i="10"/>
  <c r="T29" i="10"/>
  <c r="T484" i="10"/>
  <c r="T432" i="10"/>
  <c r="T381" i="10"/>
  <c r="T335" i="10"/>
  <c r="T284" i="10"/>
  <c r="T227" i="10"/>
  <c r="T182" i="10"/>
  <c r="T130" i="10"/>
  <c r="T79" i="10"/>
  <c r="T28" i="10"/>
  <c r="T510" i="10"/>
  <c r="T463" i="10"/>
  <c r="T411" i="10"/>
  <c r="T366" i="10"/>
  <c r="T309" i="10"/>
  <c r="T258" i="10"/>
  <c r="T212" i="10"/>
  <c r="T155" i="10"/>
  <c r="T110" i="10"/>
  <c r="T58" i="10"/>
  <c r="T13" i="10"/>
  <c r="T509" i="10"/>
  <c r="T462" i="10"/>
  <c r="T410" i="10"/>
  <c r="T353" i="10"/>
  <c r="T308" i="10"/>
  <c r="T256" i="10"/>
  <c r="T211" i="10"/>
  <c r="T154" i="10"/>
  <c r="T109" i="10"/>
  <c r="T57" i="10"/>
  <c r="T6" i="10"/>
  <c r="T507" i="10"/>
  <c r="T454" i="10"/>
  <c r="T408" i="10"/>
  <c r="T351" i="10"/>
  <c r="T306" i="10"/>
  <c r="T254" i="10"/>
  <c r="T209" i="10"/>
  <c r="T152" i="10"/>
  <c r="T101" i="10"/>
  <c r="T55" i="10"/>
  <c r="T511" i="10"/>
  <c r="T445" i="10"/>
  <c r="T372" i="10"/>
  <c r="T303" i="10"/>
  <c r="T224" i="10"/>
  <c r="T157" i="10"/>
  <c r="T93" i="10"/>
  <c r="T20" i="10"/>
  <c r="T508" i="10"/>
  <c r="T444" i="10"/>
  <c r="T371" i="10"/>
  <c r="T302" i="10"/>
  <c r="T223" i="10"/>
  <c r="T156" i="10"/>
  <c r="T92" i="10"/>
  <c r="T19" i="10"/>
  <c r="T506" i="10"/>
  <c r="T431" i="10"/>
  <c r="T370" i="10"/>
  <c r="T294" i="10"/>
  <c r="T222" i="10"/>
  <c r="T153" i="10"/>
  <c r="T91" i="10"/>
  <c r="T18" i="10"/>
  <c r="T505" i="10"/>
  <c r="T430" i="10"/>
  <c r="T369" i="10"/>
  <c r="T293" i="10"/>
  <c r="T221" i="10"/>
  <c r="T151" i="10"/>
  <c r="T78" i="10"/>
  <c r="T17" i="10"/>
  <c r="T504" i="10"/>
  <c r="T429" i="10"/>
  <c r="T368" i="10"/>
  <c r="T292" i="10"/>
  <c r="T220" i="10"/>
  <c r="T150" i="10"/>
  <c r="T77" i="10"/>
  <c r="T16" i="10"/>
  <c r="T502" i="10"/>
  <c r="T422" i="10"/>
  <c r="T367" i="10"/>
  <c r="T291" i="10"/>
  <c r="T218" i="10"/>
  <c r="T149" i="10"/>
  <c r="T70" i="10"/>
  <c r="T15" i="10"/>
  <c r="T501" i="10"/>
  <c r="T421" i="10"/>
  <c r="T352" i="10"/>
  <c r="T290" i="10"/>
  <c r="T217" i="10"/>
  <c r="T148" i="10"/>
  <c r="T69" i="10"/>
  <c r="T14" i="10"/>
  <c r="T500" i="10"/>
  <c r="T420" i="10"/>
  <c r="T350" i="10"/>
  <c r="T277" i="10"/>
  <c r="T216" i="10"/>
  <c r="T147" i="10"/>
  <c r="T68" i="10"/>
  <c r="T499" i="10"/>
  <c r="T419" i="10"/>
  <c r="T349" i="10"/>
  <c r="T276" i="10"/>
  <c r="T215" i="10"/>
  <c r="T146" i="10"/>
  <c r="T67" i="10"/>
  <c r="T497" i="10"/>
  <c r="T418" i="10"/>
  <c r="T348" i="10"/>
  <c r="T275" i="10"/>
  <c r="T214" i="10"/>
  <c r="T145" i="10"/>
  <c r="T66" i="10"/>
  <c r="T496" i="10"/>
  <c r="T417" i="10"/>
  <c r="T347" i="10"/>
  <c r="T274" i="10"/>
  <c r="T213" i="10"/>
  <c r="T144" i="10"/>
  <c r="T65" i="10"/>
  <c r="T483" i="10"/>
  <c r="T416" i="10"/>
  <c r="T346" i="10"/>
  <c r="T273" i="10"/>
  <c r="T210" i="10"/>
  <c r="T142" i="10"/>
  <c r="T64" i="10"/>
  <c r="T482" i="10"/>
  <c r="T414" i="10"/>
  <c r="T345" i="10"/>
  <c r="T272" i="10"/>
  <c r="T208" i="10"/>
  <c r="T129" i="10"/>
  <c r="T63" i="10"/>
  <c r="T481" i="10"/>
  <c r="T413" i="10"/>
  <c r="T344" i="10"/>
  <c r="T271" i="10"/>
  <c r="T195" i="10"/>
  <c r="T128" i="10"/>
  <c r="T62" i="10"/>
  <c r="T474" i="10"/>
  <c r="T412" i="10"/>
  <c r="T343" i="10"/>
  <c r="T270" i="10"/>
  <c r="T194" i="10"/>
  <c r="T127" i="10"/>
  <c r="T60" i="10"/>
  <c r="T467" i="10"/>
  <c r="T397" i="10"/>
  <c r="T324" i="10"/>
  <c r="T255" i="10"/>
  <c r="T188" i="10"/>
  <c r="T115" i="10"/>
  <c r="T51" i="10"/>
  <c r="T466" i="10"/>
  <c r="T390" i="10"/>
  <c r="T323" i="10"/>
  <c r="T253" i="10"/>
  <c r="T180" i="10"/>
  <c r="T114" i="10"/>
  <c r="T50" i="10"/>
  <c r="T464" i="10"/>
  <c r="T388" i="10"/>
  <c r="T315" i="10"/>
  <c r="T251" i="10"/>
  <c r="T178" i="10"/>
  <c r="T112" i="10"/>
  <c r="T36" i="10"/>
  <c r="T461" i="10"/>
  <c r="T387" i="10"/>
  <c r="T314" i="10"/>
  <c r="T250" i="10"/>
  <c r="T380" i="10"/>
  <c r="T225" i="10"/>
  <c r="T53" i="10"/>
  <c r="T379" i="10"/>
  <c r="T193" i="10"/>
  <c r="T52" i="10"/>
  <c r="T378" i="10"/>
  <c r="T192" i="10"/>
  <c r="T37" i="10"/>
  <c r="T376" i="10"/>
  <c r="T191" i="10"/>
  <c r="T35" i="10"/>
  <c r="T375" i="10"/>
  <c r="T190" i="10"/>
  <c r="T34" i="10"/>
  <c r="T374" i="10"/>
  <c r="T189" i="10"/>
  <c r="T27" i="10"/>
  <c r="T373" i="10"/>
  <c r="T179" i="10"/>
  <c r="T26" i="10"/>
  <c r="T342" i="10"/>
  <c r="T177" i="10"/>
  <c r="T25" i="10"/>
  <c r="T334" i="10"/>
  <c r="T176" i="10"/>
  <c r="T24" i="10"/>
  <c r="T333" i="10"/>
  <c r="T175" i="10"/>
  <c r="T22" i="10"/>
  <c r="T326" i="10"/>
  <c r="T174" i="10"/>
  <c r="T21" i="10"/>
  <c r="T513" i="10"/>
  <c r="T325" i="10"/>
  <c r="T173" i="10"/>
  <c r="T512" i="10"/>
  <c r="T322" i="10"/>
  <c r="T166" i="10"/>
  <c r="T473" i="10"/>
  <c r="T313" i="10"/>
  <c r="T165" i="10"/>
  <c r="T469" i="10"/>
  <c r="T310" i="10"/>
  <c r="T119" i="10"/>
  <c r="T451" i="10"/>
  <c r="T269" i="10"/>
  <c r="T113" i="10"/>
  <c r="T450" i="10"/>
  <c r="T262" i="10"/>
  <c r="T111" i="10"/>
  <c r="T448" i="10"/>
  <c r="T260" i="10"/>
  <c r="T100" i="10"/>
  <c r="T406" i="10"/>
  <c r="T405" i="10"/>
  <c r="T404" i="10"/>
  <c r="T389" i="10"/>
  <c r="T312" i="10"/>
  <c r="T311" i="10"/>
  <c r="T307" i="10"/>
  <c r="T305" i="10"/>
  <c r="T304" i="10"/>
  <c r="T261" i="10"/>
  <c r="T259" i="10"/>
  <c r="T252" i="10"/>
  <c r="T249" i="10"/>
  <c r="T248" i="10"/>
  <c r="T239" i="10"/>
  <c r="T118" i="10"/>
  <c r="T117" i="10"/>
  <c r="T470" i="10"/>
  <c r="T102" i="10"/>
  <c r="T56" i="10"/>
  <c r="T54" i="10"/>
  <c r="T472" i="10"/>
  <c r="T468" i="10"/>
  <c r="T452" i="10"/>
  <c r="T449" i="10"/>
  <c r="T446" i="10"/>
  <c r="T164" i="10"/>
  <c r="T409" i="10"/>
  <c r="T407" i="10"/>
  <c r="T247" i="10"/>
  <c r="T246" i="10"/>
  <c r="T226" i="10"/>
  <c r="T126" i="10"/>
  <c r="T116" i="10"/>
  <c r="T98" i="10"/>
  <c r="T97" i="10"/>
  <c r="T96" i="10"/>
  <c r="T95" i="10"/>
  <c r="T94" i="10"/>
  <c r="T59" i="10"/>
  <c r="T465" i="10"/>
  <c r="T447" i="10"/>
  <c r="AP3" i="10"/>
  <c r="AT3" i="10"/>
  <c r="U524" i="10"/>
  <c r="U492" i="10"/>
  <c r="U460" i="10"/>
  <c r="U428" i="10"/>
  <c r="U396" i="10"/>
  <c r="U522" i="10"/>
  <c r="U490" i="10"/>
  <c r="U458" i="10"/>
  <c r="U426" i="10"/>
  <c r="U394" i="10"/>
  <c r="U362" i="10"/>
  <c r="U330" i="10"/>
  <c r="U523" i="10"/>
  <c r="U488" i="10"/>
  <c r="U454" i="10"/>
  <c r="U420" i="10"/>
  <c r="U386" i="10"/>
  <c r="U353" i="10"/>
  <c r="U320" i="10"/>
  <c r="U288" i="10"/>
  <c r="U256" i="10"/>
  <c r="U224" i="10"/>
  <c r="U192" i="10"/>
  <c r="U160" i="10"/>
  <c r="U128" i="10"/>
  <c r="U96" i="10"/>
  <c r="U64" i="10"/>
  <c r="U32" i="10"/>
  <c r="U521" i="10"/>
  <c r="U487" i="10"/>
  <c r="U453" i="10"/>
  <c r="U419" i="10"/>
  <c r="U385" i="10"/>
  <c r="U352" i="10"/>
  <c r="U319" i="10"/>
  <c r="U287" i="10"/>
  <c r="U255" i="10"/>
  <c r="U223" i="10"/>
  <c r="U191" i="10"/>
  <c r="U159" i="10"/>
  <c r="U127" i="10"/>
  <c r="U95" i="10"/>
  <c r="U63" i="10"/>
  <c r="U31" i="10"/>
  <c r="U520" i="10"/>
  <c r="U486" i="10"/>
  <c r="U452" i="10"/>
  <c r="U418" i="10"/>
  <c r="U384" i="10"/>
  <c r="U351" i="10"/>
  <c r="U318" i="10"/>
  <c r="U286" i="10"/>
  <c r="U254" i="10"/>
  <c r="U222" i="10"/>
  <c r="U190" i="10"/>
  <c r="U158" i="10"/>
  <c r="U126" i="10"/>
  <c r="U94" i="10"/>
  <c r="U62" i="10"/>
  <c r="U30" i="10"/>
  <c r="U519" i="10"/>
  <c r="U485" i="10"/>
  <c r="U451" i="10"/>
  <c r="U417" i="10"/>
  <c r="U383" i="10"/>
  <c r="U350" i="10"/>
  <c r="U317" i="10"/>
  <c r="U285" i="10"/>
  <c r="U253" i="10"/>
  <c r="U221" i="10"/>
  <c r="U189" i="10"/>
  <c r="U157" i="10"/>
  <c r="U125" i="10"/>
  <c r="U93" i="10"/>
  <c r="U61" i="10"/>
  <c r="U29" i="10"/>
  <c r="U518" i="10"/>
  <c r="U484" i="10"/>
  <c r="U450" i="10"/>
  <c r="U416" i="10"/>
  <c r="U382" i="10"/>
  <c r="U349" i="10"/>
  <c r="U316" i="10"/>
  <c r="U284" i="10"/>
  <c r="U252" i="10"/>
  <c r="U220" i="10"/>
  <c r="U188" i="10"/>
  <c r="U156" i="10"/>
  <c r="U124" i="10"/>
  <c r="U92" i="10"/>
  <c r="U60" i="10"/>
  <c r="U28" i="10"/>
  <c r="U517" i="10"/>
  <c r="U483" i="10"/>
  <c r="U449" i="10"/>
  <c r="U415" i="10"/>
  <c r="U381" i="10"/>
  <c r="U348" i="10"/>
  <c r="U315" i="10"/>
  <c r="U283" i="10"/>
  <c r="U251" i="10"/>
  <c r="U219" i="10"/>
  <c r="U187" i="10"/>
  <c r="U155" i="10"/>
  <c r="U123" i="10"/>
  <c r="U91" i="10"/>
  <c r="U59" i="10"/>
  <c r="U27" i="10"/>
  <c r="U501" i="10"/>
  <c r="U467" i="10"/>
  <c r="U433" i="10"/>
  <c r="U399" i="10"/>
  <c r="U365" i="10"/>
  <c r="U332" i="10"/>
  <c r="U299" i="10"/>
  <c r="U267" i="10"/>
  <c r="U235" i="10"/>
  <c r="U203" i="10"/>
  <c r="U171" i="10"/>
  <c r="U139" i="10"/>
  <c r="U107" i="10"/>
  <c r="U75" i="10"/>
  <c r="U43" i="10"/>
  <c r="U11" i="10"/>
  <c r="U500" i="10"/>
  <c r="U457" i="10"/>
  <c r="U410" i="10"/>
  <c r="U369" i="10"/>
  <c r="U327" i="10"/>
  <c r="U282" i="10"/>
  <c r="U243" i="10"/>
  <c r="U204" i="10"/>
  <c r="U164" i="10"/>
  <c r="U119" i="10"/>
  <c r="U80" i="10"/>
  <c r="U40" i="10"/>
  <c r="U499" i="10"/>
  <c r="U456" i="10"/>
  <c r="U409" i="10"/>
  <c r="U368" i="10"/>
  <c r="U326" i="10"/>
  <c r="U281" i="10"/>
  <c r="U242" i="10"/>
  <c r="U202" i="10"/>
  <c r="U163" i="10"/>
  <c r="U118" i="10"/>
  <c r="U79" i="10"/>
  <c r="U39" i="10"/>
  <c r="U498" i="10"/>
  <c r="U455" i="10"/>
  <c r="U408" i="10"/>
  <c r="U367" i="10"/>
  <c r="U325" i="10"/>
  <c r="U280" i="10"/>
  <c r="U241" i="10"/>
  <c r="U201" i="10"/>
  <c r="U162" i="10"/>
  <c r="U117" i="10"/>
  <c r="U78" i="10"/>
  <c r="U38" i="10"/>
  <c r="U497" i="10"/>
  <c r="U448" i="10"/>
  <c r="U407" i="10"/>
  <c r="U366" i="10"/>
  <c r="U324" i="10"/>
  <c r="U279" i="10"/>
  <c r="U240" i="10"/>
  <c r="U200" i="10"/>
  <c r="U161" i="10"/>
  <c r="U116" i="10"/>
  <c r="U77" i="10"/>
  <c r="U37" i="10"/>
  <c r="U496" i="10"/>
  <c r="U447" i="10"/>
  <c r="U406" i="10"/>
  <c r="U364" i="10"/>
  <c r="U323" i="10"/>
  <c r="U278" i="10"/>
  <c r="U239" i="10"/>
  <c r="U199" i="10"/>
  <c r="U154" i="10"/>
  <c r="U115" i="10"/>
  <c r="U76" i="10"/>
  <c r="U36" i="10"/>
  <c r="U495" i="10"/>
  <c r="U446" i="10"/>
  <c r="U405" i="10"/>
  <c r="U363" i="10"/>
  <c r="U322" i="10"/>
  <c r="U277" i="10"/>
  <c r="U238" i="10"/>
  <c r="U198" i="10"/>
  <c r="U153" i="10"/>
  <c r="U114" i="10"/>
  <c r="U74" i="10"/>
  <c r="U35" i="10"/>
  <c r="U513" i="10"/>
  <c r="U472" i="10"/>
  <c r="U430" i="10"/>
  <c r="U387" i="10"/>
  <c r="U341" i="10"/>
  <c r="U301" i="10"/>
  <c r="U261" i="10"/>
  <c r="U216" i="10"/>
  <c r="U177" i="10"/>
  <c r="U137" i="10"/>
  <c r="U98" i="10"/>
  <c r="U53" i="10"/>
  <c r="U14" i="10"/>
  <c r="U505" i="10"/>
  <c r="U442" i="10"/>
  <c r="U391" i="10"/>
  <c r="U337" i="10"/>
  <c r="U289" i="10"/>
  <c r="U230" i="10"/>
  <c r="U178" i="10"/>
  <c r="U130" i="10"/>
  <c r="U71" i="10"/>
  <c r="U19" i="10"/>
  <c r="U504" i="10"/>
  <c r="U441" i="10"/>
  <c r="U390" i="10"/>
  <c r="U336" i="10"/>
  <c r="U276" i="10"/>
  <c r="U229" i="10"/>
  <c r="U176" i="10"/>
  <c r="U129" i="10"/>
  <c r="U70" i="10"/>
  <c r="U18" i="10"/>
  <c r="U503" i="10"/>
  <c r="U440" i="10"/>
  <c r="U389" i="10"/>
  <c r="U335" i="10"/>
  <c r="U275" i="10"/>
  <c r="U228" i="10"/>
  <c r="U175" i="10"/>
  <c r="U122" i="10"/>
  <c r="U69" i="10"/>
  <c r="U17" i="10"/>
  <c r="U502" i="10"/>
  <c r="U439" i="10"/>
  <c r="U388" i="10"/>
  <c r="U334" i="10"/>
  <c r="U274" i="10"/>
  <c r="U227" i="10"/>
  <c r="U174" i="10"/>
  <c r="U121" i="10"/>
  <c r="U68" i="10"/>
  <c r="U16" i="10"/>
  <c r="U494" i="10"/>
  <c r="U438" i="10"/>
  <c r="U380" i="10"/>
  <c r="U333" i="10"/>
  <c r="U273" i="10"/>
  <c r="U226" i="10"/>
  <c r="U173" i="10"/>
  <c r="U120" i="10"/>
  <c r="U67" i="10"/>
  <c r="U15" i="10"/>
  <c r="U493" i="10"/>
  <c r="U437" i="10"/>
  <c r="U379" i="10"/>
  <c r="U331" i="10"/>
  <c r="U272" i="10"/>
  <c r="U225" i="10"/>
  <c r="U172" i="10"/>
  <c r="U113" i="10"/>
  <c r="U66" i="10"/>
  <c r="U13" i="10"/>
  <c r="U491" i="10"/>
  <c r="U436" i="10"/>
  <c r="U489" i="10"/>
  <c r="U435" i="10"/>
  <c r="U482" i="10"/>
  <c r="U434" i="10"/>
  <c r="U376" i="10"/>
  <c r="U321" i="10"/>
  <c r="U269" i="10"/>
  <c r="U215" i="10"/>
  <c r="U481" i="10"/>
  <c r="U470" i="10"/>
  <c r="U413" i="10"/>
  <c r="U357" i="10"/>
  <c r="U304" i="10"/>
  <c r="U250" i="10"/>
  <c r="U197" i="10"/>
  <c r="U145" i="10"/>
  <c r="U97" i="10"/>
  <c r="U45" i="10"/>
  <c r="U469" i="10"/>
  <c r="U412" i="10"/>
  <c r="U356" i="10"/>
  <c r="U303" i="10"/>
  <c r="U249" i="10"/>
  <c r="U196" i="10"/>
  <c r="U144" i="10"/>
  <c r="U90" i="10"/>
  <c r="U44" i="10"/>
  <c r="U516" i="10"/>
  <c r="U466" i="10"/>
  <c r="U404" i="10"/>
  <c r="U354" i="10"/>
  <c r="U300" i="10"/>
  <c r="U247" i="10"/>
  <c r="U194" i="10"/>
  <c r="U142" i="10"/>
  <c r="U88" i="10"/>
  <c r="U41" i="10"/>
  <c r="U445" i="10"/>
  <c r="U360" i="10"/>
  <c r="U292" i="10"/>
  <c r="U209" i="10"/>
  <c r="U136" i="10"/>
  <c r="U56" i="10"/>
  <c r="U444" i="10"/>
  <c r="U359" i="10"/>
  <c r="U291" i="10"/>
  <c r="U208" i="10"/>
  <c r="U135" i="10"/>
  <c r="U55" i="10"/>
  <c r="U443" i="10"/>
  <c r="U358" i="10"/>
  <c r="U290" i="10"/>
  <c r="U207" i="10"/>
  <c r="U134" i="10"/>
  <c r="U54" i="10"/>
  <c r="U432" i="10"/>
  <c r="U355" i="10"/>
  <c r="U271" i="10"/>
  <c r="U206" i="10"/>
  <c r="U133" i="10"/>
  <c r="U52" i="10"/>
  <c r="U431" i="10"/>
  <c r="U347" i="10"/>
  <c r="U270" i="10"/>
  <c r="U205" i="10"/>
  <c r="U132" i="10"/>
  <c r="U51" i="10"/>
  <c r="U429" i="10"/>
  <c r="U346" i="10"/>
  <c r="U268" i="10"/>
  <c r="U195" i="10"/>
  <c r="U131" i="10"/>
  <c r="U50" i="10"/>
  <c r="U427" i="10"/>
  <c r="U345" i="10"/>
  <c r="U266" i="10"/>
  <c r="U193" i="10"/>
  <c r="U112" i="10"/>
  <c r="U49" i="10"/>
  <c r="U515" i="10"/>
  <c r="U425" i="10"/>
  <c r="U344" i="10"/>
  <c r="U265" i="10"/>
  <c r="U186" i="10"/>
  <c r="U111" i="10"/>
  <c r="U48" i="10"/>
  <c r="U514" i="10"/>
  <c r="U424" i="10"/>
  <c r="U343" i="10"/>
  <c r="U264" i="10"/>
  <c r="U185" i="10"/>
  <c r="U110" i="10"/>
  <c r="U47" i="10"/>
  <c r="U512" i="10"/>
  <c r="U423" i="10"/>
  <c r="U342" i="10"/>
  <c r="U263" i="10"/>
  <c r="U184" i="10"/>
  <c r="U109" i="10"/>
  <c r="U46" i="10"/>
  <c r="U511" i="10"/>
  <c r="U422" i="10"/>
  <c r="U340" i="10"/>
  <c r="U262" i="10"/>
  <c r="U183" i="10"/>
  <c r="U108" i="10"/>
  <c r="U42" i="10"/>
  <c r="U510" i="10"/>
  <c r="U421" i="10"/>
  <c r="U339" i="10"/>
  <c r="U260" i="10"/>
  <c r="U182" i="10"/>
  <c r="U106" i="10"/>
  <c r="U34" i="10"/>
  <c r="U509" i="10"/>
  <c r="U414" i="10"/>
  <c r="U338" i="10"/>
  <c r="U259" i="10"/>
  <c r="U181" i="10"/>
  <c r="U105" i="10"/>
  <c r="U33" i="10"/>
  <c r="U508" i="10"/>
  <c r="U411" i="10"/>
  <c r="U329" i="10"/>
  <c r="U258" i="10"/>
  <c r="U180" i="10"/>
  <c r="U104" i="10"/>
  <c r="U26" i="10"/>
  <c r="U507" i="10"/>
  <c r="U403" i="10"/>
  <c r="U328" i="10"/>
  <c r="U257" i="10"/>
  <c r="U179" i="10"/>
  <c r="U103" i="10"/>
  <c r="U25" i="10"/>
  <c r="U476" i="10"/>
  <c r="U395" i="10"/>
  <c r="U309" i="10"/>
  <c r="U236" i="10"/>
  <c r="U165" i="10"/>
  <c r="U87" i="10"/>
  <c r="U12" i="10"/>
  <c r="U475" i="10"/>
  <c r="U393" i="10"/>
  <c r="U308" i="10"/>
  <c r="U234" i="10"/>
  <c r="U152" i="10"/>
  <c r="U86" i="10"/>
  <c r="U10" i="10"/>
  <c r="U473" i="10"/>
  <c r="U378" i="10"/>
  <c r="U306" i="10"/>
  <c r="U232" i="10"/>
  <c r="U150" i="10"/>
  <c r="U84" i="10"/>
  <c r="U8" i="10"/>
  <c r="U471" i="10"/>
  <c r="U377" i="10"/>
  <c r="U305" i="10"/>
  <c r="U231" i="10"/>
  <c r="U149" i="10"/>
  <c r="U83" i="10"/>
  <c r="U7" i="10"/>
  <c r="U401" i="10"/>
  <c r="U217" i="10"/>
  <c r="U24" i="10"/>
  <c r="U400" i="10"/>
  <c r="U214" i="10"/>
  <c r="U23" i="10"/>
  <c r="U398" i="10"/>
  <c r="U213" i="10"/>
  <c r="U22" i="10"/>
  <c r="U397" i="10"/>
  <c r="U212" i="10"/>
  <c r="U21" i="10"/>
  <c r="U392" i="10"/>
  <c r="U211" i="10"/>
  <c r="U20" i="10"/>
  <c r="U375" i="10"/>
  <c r="U210" i="10"/>
  <c r="U9" i="10"/>
  <c r="U374" i="10"/>
  <c r="U170" i="10"/>
  <c r="U6" i="10"/>
  <c r="U373" i="10"/>
  <c r="U169" i="10"/>
  <c r="U5" i="10"/>
  <c r="U372" i="10"/>
  <c r="U168" i="10"/>
  <c r="U4" i="10"/>
  <c r="U371" i="10"/>
  <c r="U167" i="10"/>
  <c r="U3" i="10"/>
  <c r="U370" i="10"/>
  <c r="U166" i="10"/>
  <c r="U2" i="10"/>
  <c r="U361" i="10"/>
  <c r="U151" i="10"/>
  <c r="U314" i="10"/>
  <c r="U148" i="10"/>
  <c r="U313" i="10"/>
  <c r="U147" i="10"/>
  <c r="U310" i="10"/>
  <c r="U141" i="10"/>
  <c r="U479" i="10"/>
  <c r="U297" i="10"/>
  <c r="U101" i="10"/>
  <c r="U478" i="10"/>
  <c r="U296" i="10"/>
  <c r="U100" i="10"/>
  <c r="U474" i="10"/>
  <c r="U294" i="10"/>
  <c r="U89" i="10"/>
  <c r="U293" i="10"/>
  <c r="U248" i="10"/>
  <c r="U246" i="10"/>
  <c r="U245" i="10"/>
  <c r="U244" i="10"/>
  <c r="U237" i="10"/>
  <c r="U233" i="10"/>
  <c r="U218" i="10"/>
  <c r="U146" i="10"/>
  <c r="U143" i="10"/>
  <c r="U140" i="10"/>
  <c r="U138" i="10"/>
  <c r="U102" i="10"/>
  <c r="U99" i="10"/>
  <c r="U480" i="10"/>
  <c r="U81" i="10"/>
  <c r="U464" i="10"/>
  <c r="U58" i="10"/>
  <c r="U463" i="10"/>
  <c r="U57" i="10"/>
  <c r="U461" i="10"/>
  <c r="U312" i="10"/>
  <c r="U311" i="10"/>
  <c r="U307" i="10"/>
  <c r="U302" i="10"/>
  <c r="U298" i="10"/>
  <c r="U295" i="10"/>
  <c r="U85" i="10"/>
  <c r="U82" i="10"/>
  <c r="U73" i="10"/>
  <c r="U72" i="10"/>
  <c r="U65" i="10"/>
  <c r="U506" i="10"/>
  <c r="U468" i="10"/>
  <c r="U465" i="10"/>
  <c r="U462" i="10"/>
  <c r="U459" i="10"/>
  <c r="U402" i="10"/>
  <c r="U477" i="10"/>
  <c r="AJ1" i="10"/>
  <c r="AK5" i="10"/>
  <c r="AJ6" i="10"/>
  <c r="AT4" i="10"/>
  <c r="AK6" i="10"/>
  <c r="AU4" i="10"/>
  <c r="AJ1019" i="10"/>
  <c r="AJ987" i="10"/>
  <c r="AJ955" i="10"/>
  <c r="AJ923" i="10"/>
  <c r="AJ891" i="10"/>
  <c r="AJ859" i="10"/>
  <c r="AJ827" i="10"/>
  <c r="AJ795" i="10"/>
  <c r="AJ763" i="10"/>
  <c r="AJ731" i="10"/>
  <c r="AJ699" i="10"/>
  <c r="AJ667" i="10"/>
  <c r="AJ635" i="10"/>
  <c r="AJ603" i="10"/>
  <c r="AJ571" i="10"/>
  <c r="AJ539" i="10"/>
  <c r="AJ507" i="10"/>
  <c r="AJ475" i="10"/>
  <c r="AJ443" i="10"/>
  <c r="AJ411" i="10"/>
  <c r="AJ379" i="10"/>
  <c r="AJ347" i="10"/>
  <c r="AJ315" i="10"/>
  <c r="AJ283" i="10"/>
  <c r="AJ251" i="10"/>
  <c r="AJ219" i="10"/>
  <c r="AJ187" i="10"/>
  <c r="AJ155" i="10"/>
  <c r="AJ1021" i="10"/>
  <c r="AJ988" i="10"/>
  <c r="AJ954" i="10"/>
  <c r="AJ921" i="10"/>
  <c r="AJ888" i="10"/>
  <c r="AJ855" i="10"/>
  <c r="AJ822" i="10"/>
  <c r="AJ789" i="10"/>
  <c r="AJ756" i="10"/>
  <c r="AJ723" i="10"/>
  <c r="AJ690" i="10"/>
  <c r="AJ657" i="10"/>
  <c r="AJ624" i="10"/>
  <c r="AJ591" i="10"/>
  <c r="AJ558" i="10"/>
  <c r="AJ525" i="10"/>
  <c r="AJ492" i="10"/>
  <c r="AJ459" i="10"/>
  <c r="AJ426" i="10"/>
  <c r="AJ393" i="10"/>
  <c r="AJ360" i="10"/>
  <c r="AJ327" i="10"/>
  <c r="AJ294" i="10"/>
  <c r="AJ261" i="10"/>
  <c r="AJ228" i="10"/>
  <c r="AJ195" i="10"/>
  <c r="AJ162" i="10"/>
  <c r="AJ129" i="10"/>
  <c r="AJ97" i="10"/>
  <c r="AJ65" i="10"/>
  <c r="AJ1017" i="10"/>
  <c r="AJ983" i="10"/>
  <c r="AJ949" i="10"/>
  <c r="AJ915" i="10"/>
  <c r="AJ881" i="10"/>
  <c r="AJ847" i="10"/>
  <c r="AJ813" i="10"/>
  <c r="AJ779" i="10"/>
  <c r="AJ745" i="10"/>
  <c r="AJ711" i="10"/>
  <c r="AJ677" i="10"/>
  <c r="AJ643" i="10"/>
  <c r="AJ609" i="10"/>
  <c r="AJ575" i="10"/>
  <c r="AJ541" i="10"/>
  <c r="AJ506" i="10"/>
  <c r="AJ472" i="10"/>
  <c r="AJ438" i="10"/>
  <c r="AJ404" i="10"/>
  <c r="AJ370" i="10"/>
  <c r="AJ336" i="10"/>
  <c r="AJ302" i="10"/>
  <c r="AJ268" i="10"/>
  <c r="AJ234" i="10"/>
  <c r="AJ200" i="10"/>
  <c r="AJ1050" i="10"/>
  <c r="AJ1016" i="10"/>
  <c r="AJ982" i="10"/>
  <c r="AJ948" i="10"/>
  <c r="AJ914" i="10"/>
  <c r="AJ880" i="10"/>
  <c r="AJ846" i="10"/>
  <c r="AJ1045" i="10"/>
  <c r="AJ1009" i="10"/>
  <c r="AJ973" i="10"/>
  <c r="AJ937" i="10"/>
  <c r="AJ901" i="10"/>
  <c r="AJ865" i="10"/>
  <c r="AJ829" i="10"/>
  <c r="AJ793" i="10"/>
  <c r="AJ758" i="10"/>
  <c r="AJ722" i="10"/>
  <c r="AJ687" i="10"/>
  <c r="AJ652" i="10"/>
  <c r="AJ617" i="10"/>
  <c r="AJ582" i="10"/>
  <c r="AJ547" i="10"/>
  <c r="AJ512" i="10"/>
  <c r="AJ477" i="10"/>
  <c r="AJ441" i="10"/>
  <c r="AJ406" i="10"/>
  <c r="AJ371" i="10"/>
  <c r="AJ335" i="10"/>
  <c r="AJ300" i="10"/>
  <c r="AJ265" i="10"/>
  <c r="AJ230" i="10"/>
  <c r="AJ194" i="10"/>
  <c r="AJ160" i="10"/>
  <c r="AJ126" i="10"/>
  <c r="AJ93" i="10"/>
  <c r="AJ60" i="10"/>
  <c r="AJ28" i="10"/>
  <c r="AJ1044" i="10"/>
  <c r="AJ1008" i="10"/>
  <c r="AJ972" i="10"/>
  <c r="AJ936" i="10"/>
  <c r="AJ900" i="10"/>
  <c r="AJ864" i="10"/>
  <c r="AJ828" i="10"/>
  <c r="AJ792" i="10"/>
  <c r="AJ757" i="10"/>
  <c r="AJ721" i="10"/>
  <c r="AJ686" i="10"/>
  <c r="AJ651" i="10"/>
  <c r="AJ616" i="10"/>
  <c r="AJ581" i="10"/>
  <c r="AJ546" i="10"/>
  <c r="AJ511" i="10"/>
  <c r="AJ476" i="10"/>
  <c r="AJ440" i="10"/>
  <c r="AJ405" i="10"/>
  <c r="AJ369" i="10"/>
  <c r="AJ334" i="10"/>
  <c r="AJ299" i="10"/>
  <c r="AJ264" i="10"/>
  <c r="AJ229" i="10"/>
  <c r="AJ193" i="10"/>
  <c r="AJ159" i="10"/>
  <c r="AJ125" i="10"/>
  <c r="AJ92" i="10"/>
  <c r="AJ59" i="10"/>
  <c r="AJ27" i="10"/>
  <c r="AJ1043" i="10"/>
  <c r="AJ1007" i="10"/>
  <c r="AJ971" i="10"/>
  <c r="AJ935" i="10"/>
  <c r="AJ899" i="10"/>
  <c r="AJ863" i="10"/>
  <c r="AJ826" i="10"/>
  <c r="AJ791" i="10"/>
  <c r="AJ755" i="10"/>
  <c r="AJ720" i="10"/>
  <c r="AJ685" i="10"/>
  <c r="AJ650" i="10"/>
  <c r="AJ615" i="10"/>
  <c r="AJ580" i="10"/>
  <c r="AJ545" i="10"/>
  <c r="AJ510" i="10"/>
  <c r="AJ474" i="10"/>
  <c r="AJ439" i="10"/>
  <c r="AJ403" i="10"/>
  <c r="AJ368" i="10"/>
  <c r="AJ333" i="10"/>
  <c r="AJ298" i="10"/>
  <c r="AJ263" i="10"/>
  <c r="AJ227" i="10"/>
  <c r="AJ192" i="10"/>
  <c r="AJ158" i="10"/>
  <c r="AJ124" i="10"/>
  <c r="AJ91" i="10"/>
  <c r="AJ58" i="10"/>
  <c r="AJ26" i="10"/>
  <c r="AJ1042" i="10"/>
  <c r="AJ1006" i="10"/>
  <c r="AJ970" i="10"/>
  <c r="AJ934" i="10"/>
  <c r="AJ898" i="10"/>
  <c r="AJ862" i="10"/>
  <c r="AJ825" i="10"/>
  <c r="AJ790" i="10"/>
  <c r="AJ754" i="10"/>
  <c r="AJ719" i="10"/>
  <c r="AJ684" i="10"/>
  <c r="AJ649" i="10"/>
  <c r="AJ614" i="10"/>
  <c r="AJ579" i="10"/>
  <c r="AJ544" i="10"/>
  <c r="AJ509" i="10"/>
  <c r="AJ473" i="10"/>
  <c r="AJ437" i="10"/>
  <c r="AJ402" i="10"/>
  <c r="AJ367" i="10"/>
  <c r="AJ332" i="10"/>
  <c r="AJ297" i="10"/>
  <c r="AJ262" i="10"/>
  <c r="AJ226" i="10"/>
  <c r="AJ191" i="10"/>
  <c r="AJ157" i="10"/>
  <c r="AJ123" i="10"/>
  <c r="AJ90" i="10"/>
  <c r="AJ57" i="10"/>
  <c r="AJ25" i="10"/>
  <c r="AJ1041" i="10"/>
  <c r="AJ1005" i="10"/>
  <c r="AJ969" i="10"/>
  <c r="AJ933" i="10"/>
  <c r="AJ897" i="10"/>
  <c r="AJ861" i="10"/>
  <c r="AJ824" i="10"/>
  <c r="AJ788" i="10"/>
  <c r="AJ753" i="10"/>
  <c r="AJ718" i="10"/>
  <c r="AJ683" i="10"/>
  <c r="AJ648" i="10"/>
  <c r="AJ613" i="10"/>
  <c r="AJ578" i="10"/>
  <c r="AJ543" i="10"/>
  <c r="AJ508" i="10"/>
  <c r="AJ471" i="10"/>
  <c r="AJ436" i="10"/>
  <c r="AJ401" i="10"/>
  <c r="AJ366" i="10"/>
  <c r="AJ331" i="10"/>
  <c r="AJ296" i="10"/>
  <c r="AJ260" i="10"/>
  <c r="AJ225" i="10"/>
  <c r="AJ190" i="10"/>
  <c r="AJ156" i="10"/>
  <c r="AJ122" i="10"/>
  <c r="AJ89" i="10"/>
  <c r="AJ56" i="10"/>
  <c r="AJ24" i="10"/>
  <c r="AJ1040" i="10"/>
  <c r="AJ1004" i="10"/>
  <c r="AJ968" i="10"/>
  <c r="AJ932" i="10"/>
  <c r="AJ896" i="10"/>
  <c r="AJ860" i="10"/>
  <c r="AJ823" i="10"/>
  <c r="AJ787" i="10"/>
  <c r="AJ752" i="10"/>
  <c r="AJ717" i="10"/>
  <c r="AJ682" i="10"/>
  <c r="AJ647" i="10"/>
  <c r="AJ612" i="10"/>
  <c r="AJ577" i="10"/>
  <c r="AJ542" i="10"/>
  <c r="AJ505" i="10"/>
  <c r="AJ470" i="10"/>
  <c r="AJ435" i="10"/>
  <c r="AJ400" i="10"/>
  <c r="AJ365" i="10"/>
  <c r="AJ330" i="10"/>
  <c r="AJ295" i="10"/>
  <c r="AJ259" i="10"/>
  <c r="AJ224" i="10"/>
  <c r="AJ189" i="10"/>
  <c r="AJ154" i="10"/>
  <c r="AJ121" i="10"/>
  <c r="AJ88" i="10"/>
  <c r="AJ55" i="10"/>
  <c r="AJ23" i="10"/>
  <c r="AJ1002" i="10"/>
  <c r="AJ960" i="10"/>
  <c r="AJ916" i="10"/>
  <c r="AJ872" i="10"/>
  <c r="AJ830" i="10"/>
  <c r="AJ781" i="10"/>
  <c r="AJ739" i="10"/>
  <c r="AJ697" i="10"/>
  <c r="AJ655" i="10"/>
  <c r="AJ607" i="10"/>
  <c r="AJ565" i="10"/>
  <c r="AJ523" i="10"/>
  <c r="AJ482" i="10"/>
  <c r="AJ433" i="10"/>
  <c r="AJ391" i="10"/>
  <c r="AJ350" i="10"/>
  <c r="AJ308" i="10"/>
  <c r="AJ266" i="10"/>
  <c r="AJ217" i="10"/>
  <c r="AJ176" i="10"/>
  <c r="AJ136" i="10"/>
  <c r="AJ96" i="10"/>
  <c r="AJ51" i="10"/>
  <c r="AJ13" i="10"/>
  <c r="AJ1049" i="10"/>
  <c r="AJ1001" i="10"/>
  <c r="AJ959" i="10"/>
  <c r="AJ913" i="10"/>
  <c r="AJ871" i="10"/>
  <c r="AJ821" i="10"/>
  <c r="AJ780" i="10"/>
  <c r="AJ738" i="10"/>
  <c r="AJ696" i="10"/>
  <c r="AJ654" i="10"/>
  <c r="AJ606" i="10"/>
  <c r="AJ564" i="10"/>
  <c r="AJ522" i="10"/>
  <c r="AJ481" i="10"/>
  <c r="AJ432" i="10"/>
  <c r="AJ390" i="10"/>
  <c r="AJ349" i="10"/>
  <c r="AJ307" i="10"/>
  <c r="AJ258" i="10"/>
  <c r="AJ216" i="10"/>
  <c r="AJ175" i="10"/>
  <c r="AJ135" i="10"/>
  <c r="AJ95" i="10"/>
  <c r="AJ50" i="10"/>
  <c r="AJ12" i="10"/>
  <c r="AJ1048" i="10"/>
  <c r="AJ1000" i="10"/>
  <c r="AJ958" i="10"/>
  <c r="AJ912" i="10"/>
  <c r="AJ870" i="10"/>
  <c r="AJ820" i="10"/>
  <c r="AJ778" i="10"/>
  <c r="AJ737" i="10"/>
  <c r="AJ695" i="10"/>
  <c r="AJ653" i="10"/>
  <c r="AJ605" i="10"/>
  <c r="AJ563" i="10"/>
  <c r="AJ521" i="10"/>
  <c r="AJ480" i="10"/>
  <c r="AJ431" i="10"/>
  <c r="AJ389" i="10"/>
  <c r="AJ348" i="10"/>
  <c r="AJ306" i="10"/>
  <c r="AJ257" i="10"/>
  <c r="AJ215" i="10"/>
  <c r="AJ174" i="10"/>
  <c r="AJ134" i="10"/>
  <c r="AJ94" i="10"/>
  <c r="AJ49" i="10"/>
  <c r="AJ11" i="10"/>
  <c r="AJ1047" i="10"/>
  <c r="AJ999" i="10"/>
  <c r="AJ957" i="10"/>
  <c r="AJ911" i="10"/>
  <c r="AJ869" i="10"/>
  <c r="AJ819" i="10"/>
  <c r="AJ777" i="10"/>
  <c r="AJ736" i="10"/>
  <c r="AJ694" i="10"/>
  <c r="AJ646" i="10"/>
  <c r="AJ604" i="10"/>
  <c r="AJ562" i="10"/>
  <c r="AJ520" i="10"/>
  <c r="AJ479" i="10"/>
  <c r="AJ430" i="10"/>
  <c r="AJ388" i="10"/>
  <c r="AJ346" i="10"/>
  <c r="AJ305" i="10"/>
  <c r="AJ256" i="10"/>
  <c r="AJ214" i="10"/>
  <c r="AJ173" i="10"/>
  <c r="AJ133" i="10"/>
  <c r="AJ87" i="10"/>
  <c r="AJ48" i="10"/>
  <c r="AJ10" i="10"/>
  <c r="AJ1046" i="10"/>
  <c r="AJ998" i="10"/>
  <c r="AJ956" i="10"/>
  <c r="AJ910" i="10"/>
  <c r="AJ868" i="10"/>
  <c r="AJ818" i="10"/>
  <c r="AJ776" i="10"/>
  <c r="AJ735" i="10"/>
  <c r="AJ693" i="10"/>
  <c r="AJ645" i="10"/>
  <c r="AJ602" i="10"/>
  <c r="AJ561" i="10"/>
  <c r="AJ519" i="10"/>
  <c r="AJ478" i="10"/>
  <c r="AJ429" i="10"/>
  <c r="AJ387" i="10"/>
  <c r="AJ345" i="10"/>
  <c r="AJ304" i="10"/>
  <c r="AJ255" i="10"/>
  <c r="AJ213" i="10"/>
  <c r="AJ172" i="10"/>
  <c r="AJ132" i="10"/>
  <c r="AJ86" i="10"/>
  <c r="AJ47" i="10"/>
  <c r="AJ9" i="10"/>
  <c r="AJ1039" i="10"/>
  <c r="AJ997" i="10"/>
  <c r="AJ953" i="10"/>
  <c r="AJ909" i="10"/>
  <c r="AJ867" i="10"/>
  <c r="AJ817" i="10"/>
  <c r="AJ775" i="10"/>
  <c r="AJ734" i="10"/>
  <c r="AJ692" i="10"/>
  <c r="AJ644" i="10"/>
  <c r="AJ601" i="10"/>
  <c r="AJ560" i="10"/>
  <c r="AJ518" i="10"/>
  <c r="AJ469" i="10"/>
  <c r="AJ428" i="10"/>
  <c r="AJ386" i="10"/>
  <c r="AJ344" i="10"/>
  <c r="AJ303" i="10"/>
  <c r="AJ254" i="10"/>
  <c r="AJ212" i="10"/>
  <c r="AJ171" i="10"/>
  <c r="AJ131" i="10"/>
  <c r="AJ85" i="10"/>
  <c r="AJ46" i="10"/>
  <c r="AJ8" i="10"/>
  <c r="AJ1028" i="10"/>
  <c r="AJ984" i="10"/>
  <c r="AJ940" i="10"/>
  <c r="AJ892" i="10"/>
  <c r="AJ848" i="10"/>
  <c r="AJ805" i="10"/>
  <c r="AJ764" i="10"/>
  <c r="AJ715" i="10"/>
  <c r="AJ673" i="10"/>
  <c r="AJ631" i="10"/>
  <c r="AJ589" i="10"/>
  <c r="AJ548" i="10"/>
  <c r="AJ499" i="10"/>
  <c r="AJ457" i="10"/>
  <c r="AJ416" i="10"/>
  <c r="AJ374" i="10"/>
  <c r="AJ325" i="10"/>
  <c r="AJ284" i="10"/>
  <c r="AJ242" i="10"/>
  <c r="AJ201" i="10"/>
  <c r="AJ152" i="10"/>
  <c r="AJ113" i="10"/>
  <c r="AJ74" i="10"/>
  <c r="AJ35" i="10"/>
  <c r="AJ1025" i="10"/>
  <c r="AJ979" i="10"/>
  <c r="AJ1024" i="10"/>
  <c r="AJ978" i="10"/>
  <c r="AJ930" i="10"/>
  <c r="AJ886" i="10"/>
  <c r="AJ842" i="10"/>
  <c r="AJ801" i="10"/>
  <c r="AJ759" i="10"/>
  <c r="AJ710" i="10"/>
  <c r="AJ669" i="10"/>
  <c r="AJ627" i="10"/>
  <c r="AJ585" i="10"/>
  <c r="AJ536" i="10"/>
  <c r="AJ495" i="10"/>
  <c r="AJ453" i="10"/>
  <c r="AJ412" i="10"/>
  <c r="AJ363" i="10"/>
  <c r="AJ321" i="10"/>
  <c r="AJ279" i="10"/>
  <c r="AJ238" i="10"/>
  <c r="AJ196" i="10"/>
  <c r="AJ148" i="10"/>
  <c r="AJ109" i="10"/>
  <c r="AJ70" i="10"/>
  <c r="AJ31" i="10"/>
  <c r="AJ1012" i="10"/>
  <c r="AJ945" i="10"/>
  <c r="AJ885" i="10"/>
  <c r="AJ833" i="10"/>
  <c r="AJ769" i="10"/>
  <c r="AJ709" i="10"/>
  <c r="AJ659" i="10"/>
  <c r="AJ595" i="10"/>
  <c r="AJ535" i="10"/>
  <c r="AJ485" i="10"/>
  <c r="AJ421" i="10"/>
  <c r="AJ362" i="10"/>
  <c r="AJ311" i="10"/>
  <c r="AJ247" i="10"/>
  <c r="AJ188" i="10"/>
  <c r="AJ139" i="10"/>
  <c r="AJ79" i="10"/>
  <c r="AJ30" i="10"/>
  <c r="AJ1011" i="10"/>
  <c r="AJ944" i="10"/>
  <c r="AJ884" i="10"/>
  <c r="AJ832" i="10"/>
  <c r="AJ768" i="10"/>
  <c r="AJ708" i="10"/>
  <c r="AJ658" i="10"/>
  <c r="AJ594" i="10"/>
  <c r="AJ534" i="10"/>
  <c r="AJ484" i="10"/>
  <c r="AJ420" i="10"/>
  <c r="AJ361" i="10"/>
  <c r="AJ310" i="10"/>
  <c r="AJ246" i="10"/>
  <c r="AJ186" i="10"/>
  <c r="AJ138" i="10"/>
  <c r="AJ78" i="10"/>
  <c r="AJ29" i="10"/>
  <c r="AJ1010" i="10"/>
  <c r="AJ943" i="10"/>
  <c r="AJ883" i="10"/>
  <c r="AJ831" i="10"/>
  <c r="AJ767" i="10"/>
  <c r="AJ707" i="10"/>
  <c r="AJ656" i="10"/>
  <c r="AJ593" i="10"/>
  <c r="AJ533" i="10"/>
  <c r="AJ483" i="10"/>
  <c r="AJ419" i="10"/>
  <c r="AJ359" i="10"/>
  <c r="AJ309" i="10"/>
  <c r="AJ245" i="10"/>
  <c r="AJ185" i="10"/>
  <c r="AJ137" i="10"/>
  <c r="AJ77" i="10"/>
  <c r="AJ22" i="10"/>
  <c r="AJ1003" i="10"/>
  <c r="AJ942" i="10"/>
  <c r="AJ882" i="10"/>
  <c r="AJ816" i="10"/>
  <c r="AJ766" i="10"/>
  <c r="AJ706" i="10"/>
  <c r="AJ642" i="10"/>
  <c r="AJ592" i="10"/>
  <c r="AJ532" i="10"/>
  <c r="AJ468" i="10"/>
  <c r="AJ418" i="10"/>
  <c r="AJ358" i="10"/>
  <c r="AJ301" i="10"/>
  <c r="AJ244" i="10"/>
  <c r="AJ184" i="10"/>
  <c r="AJ130" i="10"/>
  <c r="AJ76" i="10"/>
  <c r="AJ21" i="10"/>
  <c r="AJ996" i="10"/>
  <c r="AJ941" i="10"/>
  <c r="AJ879" i="10"/>
  <c r="AJ815" i="10"/>
  <c r="AJ765" i="10"/>
  <c r="AJ705" i="10"/>
  <c r="AJ641" i="10"/>
  <c r="AJ590" i="10"/>
  <c r="AJ531" i="10"/>
  <c r="AJ467" i="10"/>
  <c r="AJ417" i="10"/>
  <c r="AJ357" i="10"/>
  <c r="AJ293" i="10"/>
  <c r="AJ243" i="10"/>
  <c r="AJ183" i="10"/>
  <c r="AJ128" i="10"/>
  <c r="AJ75" i="10"/>
  <c r="AJ20" i="10"/>
  <c r="AJ995" i="10"/>
  <c r="AJ939" i="10"/>
  <c r="AJ878" i="10"/>
  <c r="AJ814" i="10"/>
  <c r="AJ762" i="10"/>
  <c r="AJ704" i="10"/>
  <c r="AJ640" i="10"/>
  <c r="AJ588" i="10"/>
  <c r="AJ530" i="10"/>
  <c r="AJ466" i="10"/>
  <c r="AJ415" i="10"/>
  <c r="AJ356" i="10"/>
  <c r="AJ292" i="10"/>
  <c r="AJ241" i="10"/>
  <c r="AJ182" i="10"/>
  <c r="AJ127" i="10"/>
  <c r="AJ73" i="10"/>
  <c r="AJ19" i="10"/>
  <c r="AJ1034" i="10"/>
  <c r="AJ976" i="10"/>
  <c r="AJ918" i="10"/>
  <c r="AJ852" i="10"/>
  <c r="AJ799" i="10"/>
  <c r="AJ741" i="10"/>
  <c r="AJ678" i="10"/>
  <c r="AJ625" i="10"/>
  <c r="AJ567" i="10"/>
  <c r="AJ503" i="10"/>
  <c r="AJ451" i="10"/>
  <c r="AJ394" i="10"/>
  <c r="AJ337" i="10"/>
  <c r="AJ277" i="10"/>
  <c r="AJ1031" i="10"/>
  <c r="AJ967" i="10"/>
  <c r="AJ907" i="10"/>
  <c r="AJ849" i="10"/>
  <c r="AJ1030" i="10"/>
  <c r="AJ966" i="10"/>
  <c r="AJ906" i="10"/>
  <c r="AJ845" i="10"/>
  <c r="AJ794" i="10"/>
  <c r="AJ730" i="10"/>
  <c r="AJ672" i="10"/>
  <c r="AJ620" i="10"/>
  <c r="AJ556" i="10"/>
  <c r="AJ498" i="10"/>
  <c r="AJ447" i="10"/>
  <c r="AJ383" i="10"/>
  <c r="AJ324" i="10"/>
  <c r="AJ273" i="10"/>
  <c r="AJ209" i="10"/>
  <c r="AJ151" i="10"/>
  <c r="AJ103" i="10"/>
  <c r="AJ43" i="10"/>
  <c r="AJ1023" i="10"/>
  <c r="AJ929" i="10"/>
  <c r="AJ851" i="10"/>
  <c r="AJ773" i="10"/>
  <c r="AJ698" i="10"/>
  <c r="AJ622" i="10"/>
  <c r="AJ549" i="10"/>
  <c r="AJ461" i="10"/>
  <c r="AJ385" i="10"/>
  <c r="AJ316" i="10"/>
  <c r="AJ235" i="10"/>
  <c r="AJ164" i="10"/>
  <c r="AJ99" i="10"/>
  <c r="AJ18" i="10"/>
  <c r="AJ1022" i="10"/>
  <c r="AJ928" i="10"/>
  <c r="AJ850" i="10"/>
  <c r="AJ772" i="10"/>
  <c r="AJ691" i="10"/>
  <c r="AJ621" i="10"/>
  <c r="AJ540" i="10"/>
  <c r="AJ460" i="10"/>
  <c r="AJ384" i="10"/>
  <c r="AJ314" i="10"/>
  <c r="AJ233" i="10"/>
  <c r="AJ163" i="10"/>
  <c r="AJ98" i="10"/>
  <c r="AJ17" i="10"/>
  <c r="AJ1020" i="10"/>
  <c r="AJ927" i="10"/>
  <c r="AJ844" i="10"/>
  <c r="AJ771" i="10"/>
  <c r="AJ689" i="10"/>
  <c r="AJ619" i="10"/>
  <c r="AJ538" i="10"/>
  <c r="AJ458" i="10"/>
  <c r="AJ382" i="10"/>
  <c r="AJ313" i="10"/>
  <c r="AJ232" i="10"/>
  <c r="AJ161" i="10"/>
  <c r="AJ84" i="10"/>
  <c r="AJ16" i="10"/>
  <c r="AJ1018" i="10"/>
  <c r="AJ926" i="10"/>
  <c r="AJ843" i="10"/>
  <c r="AJ770" i="10"/>
  <c r="AJ688" i="10"/>
  <c r="AJ618" i="10"/>
  <c r="AJ537" i="10"/>
  <c r="AJ456" i="10"/>
  <c r="AJ381" i="10"/>
  <c r="AJ312" i="10"/>
  <c r="AJ231" i="10"/>
  <c r="AJ153" i="10"/>
  <c r="AJ83" i="10"/>
  <c r="AJ15" i="10"/>
  <c r="AJ1015" i="10"/>
  <c r="AJ925" i="10"/>
  <c r="AJ841" i="10"/>
  <c r="AJ761" i="10"/>
  <c r="AJ681" i="10"/>
  <c r="AJ611" i="10"/>
  <c r="AJ529" i="10"/>
  <c r="AJ455" i="10"/>
  <c r="AJ380" i="10"/>
  <c r="AJ291" i="10"/>
  <c r="AJ223" i="10"/>
  <c r="AJ150" i="10"/>
  <c r="AJ82" i="10"/>
  <c r="AJ14" i="10"/>
  <c r="AJ1014" i="10"/>
  <c r="AJ924" i="10"/>
  <c r="AJ840" i="10"/>
  <c r="AJ760" i="10"/>
  <c r="AJ680" i="10"/>
  <c r="AJ610" i="10"/>
  <c r="AJ528" i="10"/>
  <c r="AJ454" i="10"/>
  <c r="AJ378" i="10"/>
  <c r="AJ290" i="10"/>
  <c r="AJ222" i="10"/>
  <c r="AJ149" i="10"/>
  <c r="AJ81" i="10"/>
  <c r="AJ7" i="10"/>
  <c r="AJ1013" i="10"/>
  <c r="AJ922" i="10"/>
  <c r="AJ839" i="10"/>
  <c r="AJ751" i="10"/>
  <c r="AJ679" i="10"/>
  <c r="AJ608" i="10"/>
  <c r="AJ527" i="10"/>
  <c r="AJ452" i="10"/>
  <c r="AJ377" i="10"/>
  <c r="AJ289" i="10"/>
  <c r="AJ221" i="10"/>
  <c r="AJ147" i="10"/>
  <c r="AJ80" i="10"/>
  <c r="AJ994" i="10"/>
  <c r="AJ920" i="10"/>
  <c r="AJ838" i="10"/>
  <c r="AJ750" i="10"/>
  <c r="AJ676" i="10"/>
  <c r="AJ600" i="10"/>
  <c r="AJ526" i="10"/>
  <c r="AJ450" i="10"/>
  <c r="AJ376" i="10"/>
  <c r="AJ288" i="10"/>
  <c r="AJ220" i="10"/>
  <c r="AJ146" i="10"/>
  <c r="AJ72" i="10"/>
  <c r="AJ993" i="10"/>
  <c r="AJ919" i="10"/>
  <c r="AJ837" i="10"/>
  <c r="AJ749" i="10"/>
  <c r="AJ675" i="10"/>
  <c r="AJ599" i="10"/>
  <c r="AJ524" i="10"/>
  <c r="AJ449" i="10"/>
  <c r="AJ375" i="10"/>
  <c r="AJ287" i="10"/>
  <c r="AJ218" i="10"/>
  <c r="AJ145" i="10"/>
  <c r="AJ71" i="10"/>
  <c r="AJ992" i="10"/>
  <c r="AJ917" i="10"/>
  <c r="AJ836" i="10"/>
  <c r="AJ748" i="10"/>
  <c r="AJ674" i="10"/>
  <c r="AJ598" i="10"/>
  <c r="AJ517" i="10"/>
  <c r="AJ448" i="10"/>
  <c r="AJ373" i="10"/>
  <c r="AJ286" i="10"/>
  <c r="AJ211" i="10"/>
  <c r="AJ144" i="10"/>
  <c r="AJ69" i="10"/>
  <c r="AJ991" i="10"/>
  <c r="AJ908" i="10"/>
  <c r="AJ835" i="10"/>
  <c r="AJ747" i="10"/>
  <c r="AJ671" i="10"/>
  <c r="AJ597" i="10"/>
  <c r="AJ516" i="10"/>
  <c r="AJ446" i="10"/>
  <c r="AJ372" i="10"/>
  <c r="AJ285" i="10"/>
  <c r="AJ210" i="10"/>
  <c r="AJ143" i="10"/>
  <c r="AJ68" i="10"/>
  <c r="AJ990" i="10"/>
  <c r="AJ905" i="10"/>
  <c r="AJ834" i="10"/>
  <c r="AJ746" i="10"/>
  <c r="AJ670" i="10"/>
  <c r="AJ596" i="10"/>
  <c r="AJ515" i="10"/>
  <c r="AJ445" i="10"/>
  <c r="AJ364" i="10"/>
  <c r="AJ282" i="10"/>
  <c r="AJ208" i="10"/>
  <c r="AJ142" i="10"/>
  <c r="AJ67" i="10"/>
  <c r="AJ989" i="10"/>
  <c r="AJ904" i="10"/>
  <c r="AJ812" i="10"/>
  <c r="AJ744" i="10"/>
  <c r="AJ668" i="10"/>
  <c r="AJ587" i="10"/>
  <c r="AJ514" i="10"/>
  <c r="AJ444" i="10"/>
  <c r="AJ355" i="10"/>
  <c r="AJ281" i="10"/>
  <c r="AJ207" i="10"/>
  <c r="AJ141" i="10"/>
  <c r="AJ66" i="10"/>
  <c r="AJ986" i="10"/>
  <c r="AJ903" i="10"/>
  <c r="AJ811" i="10"/>
  <c r="AJ743" i="10"/>
  <c r="AJ666" i="10"/>
  <c r="AJ586" i="10"/>
  <c r="AJ513" i="10"/>
  <c r="AJ442" i="10"/>
  <c r="AJ354" i="10"/>
  <c r="AJ280" i="10"/>
  <c r="AJ206" i="10"/>
  <c r="AJ140" i="10"/>
  <c r="AJ64" i="10"/>
  <c r="AJ977" i="10"/>
  <c r="AJ893" i="10"/>
  <c r="AJ807" i="10"/>
  <c r="AJ732" i="10"/>
  <c r="AJ662" i="10"/>
  <c r="AJ574" i="10"/>
  <c r="AJ500" i="10"/>
  <c r="AJ424" i="10"/>
  <c r="AJ343" i="10"/>
  <c r="AJ274" i="10"/>
  <c r="AJ202" i="10"/>
  <c r="AJ117" i="10"/>
  <c r="AJ54" i="10"/>
  <c r="AJ965" i="10"/>
  <c r="AJ887" i="10"/>
  <c r="AJ803" i="10"/>
  <c r="AJ727" i="10"/>
  <c r="AJ639" i="10"/>
  <c r="AJ570" i="10"/>
  <c r="AJ494" i="10"/>
  <c r="AJ414" i="10"/>
  <c r="AJ340" i="10"/>
  <c r="AJ270" i="10"/>
  <c r="AJ197" i="10"/>
  <c r="AJ114" i="10"/>
  <c r="AJ45" i="10"/>
  <c r="AJ964" i="10"/>
  <c r="AJ877" i="10"/>
  <c r="AJ802" i="10"/>
  <c r="AJ726" i="10"/>
  <c r="AJ638" i="10"/>
  <c r="AJ569" i="10"/>
  <c r="AJ493" i="10"/>
  <c r="AJ413" i="10"/>
  <c r="AJ339" i="10"/>
  <c r="AJ269" i="10"/>
  <c r="AJ181" i="10"/>
  <c r="AJ112" i="10"/>
  <c r="AJ44" i="10"/>
  <c r="AJ1035" i="10"/>
  <c r="AJ857" i="10"/>
  <c r="AJ701" i="10"/>
  <c r="AJ504" i="10"/>
  <c r="AJ351" i="10"/>
  <c r="AJ198" i="10"/>
  <c r="AJ41" i="10"/>
  <c r="AJ1033" i="10"/>
  <c r="AJ856" i="10"/>
  <c r="AJ700" i="10"/>
  <c r="AJ502" i="10"/>
  <c r="AJ342" i="10"/>
  <c r="AJ180" i="10"/>
  <c r="AJ40" i="10"/>
  <c r="AJ1032" i="10"/>
  <c r="AJ854" i="10"/>
  <c r="AJ665" i="10"/>
  <c r="AJ501" i="10"/>
  <c r="AJ341" i="10"/>
  <c r="AJ179" i="10"/>
  <c r="AJ39" i="10"/>
  <c r="AJ1029" i="10"/>
  <c r="AJ853" i="10"/>
  <c r="AJ664" i="10"/>
  <c r="AJ497" i="10"/>
  <c r="AJ338" i="10"/>
  <c r="AJ178" i="10"/>
  <c r="AJ38" i="10"/>
  <c r="AJ1027" i="10"/>
  <c r="AJ810" i="10"/>
  <c r="AJ663" i="10"/>
  <c r="AJ496" i="10"/>
  <c r="AJ329" i="10"/>
  <c r="AJ177" i="10"/>
  <c r="AJ37" i="10"/>
  <c r="AJ1026" i="10"/>
  <c r="AJ809" i="10"/>
  <c r="AJ661" i="10"/>
  <c r="AJ491" i="10"/>
  <c r="AJ328" i="10"/>
  <c r="AJ170" i="10"/>
  <c r="AJ36" i="10"/>
  <c r="AJ985" i="10"/>
  <c r="AJ808" i="10"/>
  <c r="AJ660" i="10"/>
  <c r="AJ490" i="10"/>
  <c r="AJ326" i="10"/>
  <c r="AJ169" i="10"/>
  <c r="AJ34" i="10"/>
  <c r="AJ981" i="10"/>
  <c r="AJ806" i="10"/>
  <c r="AJ637" i="10"/>
  <c r="AJ489" i="10"/>
  <c r="AJ323" i="10"/>
  <c r="AJ168" i="10"/>
  <c r="AJ33" i="10"/>
  <c r="AJ980" i="10"/>
  <c r="AJ804" i="10"/>
  <c r="AJ636" i="10"/>
  <c r="AJ488" i="10"/>
  <c r="AJ322" i="10"/>
  <c r="AJ167" i="10"/>
  <c r="AJ32" i="10"/>
  <c r="AJ975" i="10"/>
  <c r="AJ800" i="10"/>
  <c r="AJ634" i="10"/>
  <c r="AJ487" i="10"/>
  <c r="AJ320" i="10"/>
  <c r="AJ166" i="10"/>
  <c r="AJ974" i="10"/>
  <c r="AJ798" i="10"/>
  <c r="AJ633" i="10"/>
  <c r="AJ486" i="10"/>
  <c r="AJ319" i="10"/>
  <c r="AJ165" i="10"/>
  <c r="AJ963" i="10"/>
  <c r="AJ797" i="10"/>
  <c r="AJ632" i="10"/>
  <c r="AJ465" i="10"/>
  <c r="AJ318" i="10"/>
  <c r="AJ120" i="10"/>
  <c r="AJ962" i="10"/>
  <c r="AJ796" i="10"/>
  <c r="AJ630" i="10"/>
  <c r="AJ464" i="10"/>
  <c r="AJ317" i="10"/>
  <c r="AJ119" i="10"/>
  <c r="AJ961" i="10"/>
  <c r="AJ786" i="10"/>
  <c r="AJ629" i="10"/>
  <c r="AJ463" i="10"/>
  <c r="AJ278" i="10"/>
  <c r="AJ118" i="10"/>
  <c r="AJ938" i="10"/>
  <c r="AJ742" i="10"/>
  <c r="AJ576" i="10"/>
  <c r="AJ422" i="10"/>
  <c r="AJ253" i="10"/>
  <c r="AJ107" i="10"/>
  <c r="AJ931" i="10"/>
  <c r="AJ740" i="10"/>
  <c r="AJ573" i="10"/>
  <c r="AJ410" i="10"/>
  <c r="AJ252" i="10"/>
  <c r="AJ106" i="10"/>
  <c r="AJ894" i="10"/>
  <c r="AJ728" i="10"/>
  <c r="AJ566" i="10"/>
  <c r="AJ407" i="10"/>
  <c r="AJ248" i="10"/>
  <c r="AJ102" i="10"/>
  <c r="AJ873" i="10"/>
  <c r="AJ550" i="10"/>
  <c r="AJ115" i="10"/>
  <c r="AJ866" i="10"/>
  <c r="AJ462" i="10"/>
  <c r="AJ111" i="10"/>
  <c r="AJ858" i="10"/>
  <c r="AJ434" i="10"/>
  <c r="AJ110" i="10"/>
  <c r="AJ785" i="10"/>
  <c r="AJ427" i="10"/>
  <c r="AJ108" i="10"/>
  <c r="AJ784" i="10"/>
  <c r="AJ425" i="10"/>
  <c r="AJ105" i="10"/>
  <c r="AJ783" i="10"/>
  <c r="AJ423" i="10"/>
  <c r="AJ104" i="10"/>
  <c r="AJ782" i="10"/>
  <c r="AJ409" i="10"/>
  <c r="AJ101" i="10"/>
  <c r="AJ774" i="10"/>
  <c r="AJ408" i="10"/>
  <c r="AJ100" i="10"/>
  <c r="AJ733" i="10"/>
  <c r="AJ399" i="10"/>
  <c r="AJ63" i="10"/>
  <c r="AJ729" i="10"/>
  <c r="AJ398" i="10"/>
  <c r="AJ62" i="10"/>
  <c r="AJ725" i="10"/>
  <c r="AJ397" i="10"/>
  <c r="AJ61" i="10"/>
  <c r="AJ724" i="10"/>
  <c r="AJ396" i="10"/>
  <c r="AJ53" i="10"/>
  <c r="AJ716" i="10"/>
  <c r="AJ395" i="10"/>
  <c r="AJ52" i="10"/>
  <c r="AJ714" i="10"/>
  <c r="AJ392" i="10"/>
  <c r="AJ42" i="10"/>
  <c r="AJ1036" i="10"/>
  <c r="AJ626" i="10"/>
  <c r="AJ271" i="10"/>
  <c r="AJ952" i="10"/>
  <c r="AJ623" i="10"/>
  <c r="AJ267" i="10"/>
  <c r="AJ950" i="10"/>
  <c r="AJ583" i="10"/>
  <c r="AJ249" i="10"/>
  <c r="AJ572" i="10"/>
  <c r="AJ568" i="10"/>
  <c r="AJ559" i="10"/>
  <c r="AJ557" i="10"/>
  <c r="AJ555" i="10"/>
  <c r="AJ554" i="10"/>
  <c r="AJ553" i="10"/>
  <c r="AJ552" i="10"/>
  <c r="AJ551" i="10"/>
  <c r="AJ353" i="10"/>
  <c r="AJ352" i="10"/>
  <c r="AJ276" i="10"/>
  <c r="AJ275" i="10"/>
  <c r="AJ272" i="10"/>
  <c r="AJ1038" i="10"/>
  <c r="AJ250" i="10"/>
  <c r="AJ895" i="10"/>
  <c r="AJ204" i="10"/>
  <c r="AJ890" i="10"/>
  <c r="AJ203" i="10"/>
  <c r="AJ876" i="10"/>
  <c r="AJ116" i="10"/>
  <c r="AJ875" i="10"/>
  <c r="AJ874" i="10"/>
  <c r="AJ713" i="10"/>
  <c r="AJ712" i="10"/>
  <c r="AJ703" i="10"/>
  <c r="AJ702" i="10"/>
  <c r="AJ628" i="10"/>
  <c r="AJ584" i="10"/>
  <c r="AJ240" i="10"/>
  <c r="AJ239" i="10"/>
  <c r="AJ237" i="10"/>
  <c r="AJ236" i="10"/>
  <c r="AJ205" i="10"/>
  <c r="AJ199" i="10"/>
  <c r="AJ1037" i="10"/>
  <c r="AJ951" i="10"/>
  <c r="AJ947" i="10"/>
  <c r="AJ946" i="10"/>
  <c r="AJ902" i="10"/>
  <c r="AJ889" i="10"/>
  <c r="AQ5" i="10"/>
  <c r="W523" i="10"/>
  <c r="W491" i="10"/>
  <c r="W459" i="10"/>
  <c r="W427" i="10"/>
  <c r="W395" i="10"/>
  <c r="W363" i="10"/>
  <c r="W331" i="10"/>
  <c r="W299" i="10"/>
  <c r="W267" i="10"/>
  <c r="W235" i="10"/>
  <c r="W521" i="10"/>
  <c r="W489" i="10"/>
  <c r="W457" i="10"/>
  <c r="W425" i="10"/>
  <c r="W520" i="10"/>
  <c r="W488" i="10"/>
  <c r="W456" i="10"/>
  <c r="W424" i="10"/>
  <c r="W392" i="10"/>
  <c r="W360" i="10"/>
  <c r="W328" i="10"/>
  <c r="W296" i="10"/>
  <c r="W264" i="10"/>
  <c r="W232" i="10"/>
  <c r="W200" i="10"/>
  <c r="W168" i="10"/>
  <c r="W136" i="10"/>
  <c r="W104" i="10"/>
  <c r="W72" i="10"/>
  <c r="W40" i="10"/>
  <c r="W8" i="10"/>
  <c r="W519" i="10"/>
  <c r="W487" i="10"/>
  <c r="W455" i="10"/>
  <c r="W423" i="10"/>
  <c r="W391" i="10"/>
  <c r="W359" i="10"/>
  <c r="W327" i="10"/>
  <c r="W295" i="10"/>
  <c r="W263" i="10"/>
  <c r="W231" i="10"/>
  <c r="W199" i="10"/>
  <c r="W518" i="10"/>
  <c r="W486" i="10"/>
  <c r="W454" i="10"/>
  <c r="W422" i="10"/>
  <c r="W513" i="10"/>
  <c r="W476" i="10"/>
  <c r="W439" i="10"/>
  <c r="W402" i="10"/>
  <c r="W367" i="10"/>
  <c r="W332" i="10"/>
  <c r="W294" i="10"/>
  <c r="W259" i="10"/>
  <c r="W224" i="10"/>
  <c r="W190" i="10"/>
  <c r="W157" i="10"/>
  <c r="W124" i="10"/>
  <c r="W91" i="10"/>
  <c r="W58" i="10"/>
  <c r="W25" i="10"/>
  <c r="W512" i="10"/>
  <c r="W475" i="10"/>
  <c r="W438" i="10"/>
  <c r="W401" i="10"/>
  <c r="W366" i="10"/>
  <c r="W330" i="10"/>
  <c r="W293" i="10"/>
  <c r="W258" i="10"/>
  <c r="W223" i="10"/>
  <c r="W189" i="10"/>
  <c r="W156" i="10"/>
  <c r="W123" i="10"/>
  <c r="W90" i="10"/>
  <c r="W57" i="10"/>
  <c r="W24" i="10"/>
  <c r="W511" i="10"/>
  <c r="W474" i="10"/>
  <c r="W437" i="10"/>
  <c r="W400" i="10"/>
  <c r="W365" i="10"/>
  <c r="W329" i="10"/>
  <c r="W292" i="10"/>
  <c r="W257" i="10"/>
  <c r="W222" i="10"/>
  <c r="W188" i="10"/>
  <c r="W155" i="10"/>
  <c r="W122" i="10"/>
  <c r="W89" i="10"/>
  <c r="W56" i="10"/>
  <c r="W23" i="10"/>
  <c r="W510" i="10"/>
  <c r="W473" i="10"/>
  <c r="W436" i="10"/>
  <c r="W399" i="10"/>
  <c r="W364" i="10"/>
  <c r="W326" i="10"/>
  <c r="W291" i="10"/>
  <c r="W256" i="10"/>
  <c r="W221" i="10"/>
  <c r="W187" i="10"/>
  <c r="W154" i="10"/>
  <c r="W121" i="10"/>
  <c r="W88" i="10"/>
  <c r="W55" i="10"/>
  <c r="W22" i="10"/>
  <c r="W509" i="10"/>
  <c r="W472" i="10"/>
  <c r="W435" i="10"/>
  <c r="W398" i="10"/>
  <c r="W362" i="10"/>
  <c r="W325" i="10"/>
  <c r="W290" i="10"/>
  <c r="W255" i="10"/>
  <c r="W220" i="10"/>
  <c r="W186" i="10"/>
  <c r="W153" i="10"/>
  <c r="W120" i="10"/>
  <c r="W87" i="10"/>
  <c r="W54" i="10"/>
  <c r="W21" i="10"/>
  <c r="W508" i="10"/>
  <c r="W471" i="10"/>
  <c r="W434" i="10"/>
  <c r="W397" i="10"/>
  <c r="W361" i="10"/>
  <c r="W324" i="10"/>
  <c r="W289" i="10"/>
  <c r="W254" i="10"/>
  <c r="W219" i="10"/>
  <c r="W185" i="10"/>
  <c r="W152" i="10"/>
  <c r="W119" i="10"/>
  <c r="W86" i="10"/>
  <c r="W53" i="10"/>
  <c r="W20" i="10"/>
  <c r="W524" i="10"/>
  <c r="W470" i="10"/>
  <c r="W426" i="10"/>
  <c r="W381" i="10"/>
  <c r="W340" i="10"/>
  <c r="W298" i="10"/>
  <c r="W249" i="10"/>
  <c r="W208" i="10"/>
  <c r="W167" i="10"/>
  <c r="W128" i="10"/>
  <c r="W83" i="10"/>
  <c r="W44" i="10"/>
  <c r="W4" i="10"/>
  <c r="W522" i="10"/>
  <c r="W469" i="10"/>
  <c r="W421" i="10"/>
  <c r="W380" i="10"/>
  <c r="W339" i="10"/>
  <c r="W297" i="10"/>
  <c r="W248" i="10"/>
  <c r="W207" i="10"/>
  <c r="W166" i="10"/>
  <c r="W127" i="10"/>
  <c r="W82" i="10"/>
  <c r="W43" i="10"/>
  <c r="W3" i="10"/>
  <c r="W517" i="10"/>
  <c r="W468" i="10"/>
  <c r="W420" i="10"/>
  <c r="W379" i="10"/>
  <c r="W338" i="10"/>
  <c r="W288" i="10"/>
  <c r="W247" i="10"/>
  <c r="W206" i="10"/>
  <c r="W165" i="10"/>
  <c r="W126" i="10"/>
  <c r="W81" i="10"/>
  <c r="W42" i="10"/>
  <c r="W2" i="10"/>
  <c r="W516" i="10"/>
  <c r="W467" i="10"/>
  <c r="W419" i="10"/>
  <c r="W378" i="10"/>
  <c r="W337" i="10"/>
  <c r="W287" i="10"/>
  <c r="W246" i="10"/>
  <c r="W205" i="10"/>
  <c r="W164" i="10"/>
  <c r="W125" i="10"/>
  <c r="W80" i="10"/>
  <c r="W41" i="10"/>
  <c r="W515" i="10"/>
  <c r="W466" i="10"/>
  <c r="W418" i="10"/>
  <c r="W377" i="10"/>
  <c r="W336" i="10"/>
  <c r="W286" i="10"/>
  <c r="W245" i="10"/>
  <c r="W204" i="10"/>
  <c r="W163" i="10"/>
  <c r="W118" i="10"/>
  <c r="W79" i="10"/>
  <c r="W39" i="10"/>
  <c r="W514" i="10"/>
  <c r="W465" i="10"/>
  <c r="W417" i="10"/>
  <c r="W376" i="10"/>
  <c r="W335" i="10"/>
  <c r="W285" i="10"/>
  <c r="W244" i="10"/>
  <c r="W203" i="10"/>
  <c r="W162" i="10"/>
  <c r="W117" i="10"/>
  <c r="W78" i="10"/>
  <c r="W38" i="10"/>
  <c r="W492" i="10"/>
  <c r="W444" i="10"/>
  <c r="W394" i="10"/>
  <c r="W351" i="10"/>
  <c r="W310" i="10"/>
  <c r="W269" i="10"/>
  <c r="W225" i="10"/>
  <c r="W179" i="10"/>
  <c r="W140" i="10"/>
  <c r="W100" i="10"/>
  <c r="W61" i="10"/>
  <c r="W16" i="10"/>
  <c r="W464" i="10"/>
  <c r="W409" i="10"/>
  <c r="W352" i="10"/>
  <c r="W303" i="10"/>
  <c r="W240" i="10"/>
  <c r="W184" i="10"/>
  <c r="W137" i="10"/>
  <c r="W84" i="10"/>
  <c r="W31" i="10"/>
  <c r="W463" i="10"/>
  <c r="W408" i="10"/>
  <c r="W350" i="10"/>
  <c r="W302" i="10"/>
  <c r="W239" i="10"/>
  <c r="W183" i="10"/>
  <c r="W135" i="10"/>
  <c r="W77" i="10"/>
  <c r="W30" i="10"/>
  <c r="W462" i="10"/>
  <c r="W407" i="10"/>
  <c r="W349" i="10"/>
  <c r="W301" i="10"/>
  <c r="W238" i="10"/>
  <c r="W182" i="10"/>
  <c r="W134" i="10"/>
  <c r="W76" i="10"/>
  <c r="W29" i="10"/>
  <c r="W461" i="10"/>
  <c r="W406" i="10"/>
  <c r="W348" i="10"/>
  <c r="W300" i="10"/>
  <c r="W237" i="10"/>
  <c r="W181" i="10"/>
  <c r="W133" i="10"/>
  <c r="W75" i="10"/>
  <c r="W28" i="10"/>
  <c r="W460" i="10"/>
  <c r="W405" i="10"/>
  <c r="W347" i="10"/>
  <c r="W284" i="10"/>
  <c r="W236" i="10"/>
  <c r="W180" i="10"/>
  <c r="W132" i="10"/>
  <c r="W74" i="10"/>
  <c r="W27" i="10"/>
  <c r="W458" i="10"/>
  <c r="W404" i="10"/>
  <c r="W346" i="10"/>
  <c r="W283" i="10"/>
  <c r="W234" i="10"/>
  <c r="W178" i="10"/>
  <c r="W131" i="10"/>
  <c r="W73" i="10"/>
  <c r="W26" i="10"/>
  <c r="W494" i="10"/>
  <c r="W432" i="10"/>
  <c r="W373" i="10"/>
  <c r="W316" i="10"/>
  <c r="W266" i="10"/>
  <c r="W210" i="10"/>
  <c r="W150" i="10"/>
  <c r="W103" i="10"/>
  <c r="W50" i="10"/>
  <c r="W485" i="10"/>
  <c r="W429" i="10"/>
  <c r="W370" i="10"/>
  <c r="W313" i="10"/>
  <c r="W261" i="10"/>
  <c r="W201" i="10"/>
  <c r="W147" i="10"/>
  <c r="W99" i="10"/>
  <c r="W47" i="10"/>
  <c r="W447" i="10"/>
  <c r="W372" i="10"/>
  <c r="W305" i="10"/>
  <c r="W218" i="10"/>
  <c r="W149" i="10"/>
  <c r="W92" i="10"/>
  <c r="W12" i="10"/>
  <c r="W446" i="10"/>
  <c r="W371" i="10"/>
  <c r="W304" i="10"/>
  <c r="W217" i="10"/>
  <c r="W148" i="10"/>
  <c r="W85" i="10"/>
  <c r="W11" i="10"/>
  <c r="W445" i="10"/>
  <c r="W369" i="10"/>
  <c r="W282" i="10"/>
  <c r="W216" i="10"/>
  <c r="W146" i="10"/>
  <c r="W71" i="10"/>
  <c r="W10" i="10"/>
  <c r="W507" i="10"/>
  <c r="W443" i="10"/>
  <c r="W368" i="10"/>
  <c r="W281" i="10"/>
  <c r="W215" i="10"/>
  <c r="W145" i="10"/>
  <c r="W70" i="10"/>
  <c r="W9" i="10"/>
  <c r="W506" i="10"/>
  <c r="W442" i="10"/>
  <c r="W358" i="10"/>
  <c r="W280" i="10"/>
  <c r="W214" i="10"/>
  <c r="W144" i="10"/>
  <c r="W69" i="10"/>
  <c r="W7" i="10"/>
  <c r="W505" i="10"/>
  <c r="W441" i="10"/>
  <c r="W357" i="10"/>
  <c r="W279" i="10"/>
  <c r="W213" i="10"/>
  <c r="W143" i="10"/>
  <c r="W68" i="10"/>
  <c r="W6" i="10"/>
  <c r="W504" i="10"/>
  <c r="W440" i="10"/>
  <c r="W356" i="10"/>
  <c r="W278" i="10"/>
  <c r="W212" i="10"/>
  <c r="W142" i="10"/>
  <c r="W67" i="10"/>
  <c r="W5" i="10"/>
  <c r="W503" i="10"/>
  <c r="W433" i="10"/>
  <c r="W355" i="10"/>
  <c r="W277" i="10"/>
  <c r="W211" i="10"/>
  <c r="W141" i="10"/>
  <c r="W66" i="10"/>
  <c r="W502" i="10"/>
  <c r="W431" i="10"/>
  <c r="W354" i="10"/>
  <c r="W276" i="10"/>
  <c r="W209" i="10"/>
  <c r="W139" i="10"/>
  <c r="W65" i="10"/>
  <c r="W501" i="10"/>
  <c r="W430" i="10"/>
  <c r="W353" i="10"/>
  <c r="W275" i="10"/>
  <c r="W202" i="10"/>
  <c r="W138" i="10"/>
  <c r="W64" i="10"/>
  <c r="W500" i="10"/>
  <c r="W428" i="10"/>
  <c r="W345" i="10"/>
  <c r="W274" i="10"/>
  <c r="W198" i="10"/>
  <c r="W130" i="10"/>
  <c r="W63" i="10"/>
  <c r="W499" i="10"/>
  <c r="W416" i="10"/>
  <c r="W344" i="10"/>
  <c r="W273" i="10"/>
  <c r="W197" i="10"/>
  <c r="W129" i="10"/>
  <c r="W62" i="10"/>
  <c r="W498" i="10"/>
  <c r="W415" i="10"/>
  <c r="W343" i="10"/>
  <c r="W272" i="10"/>
  <c r="W196" i="10"/>
  <c r="W116" i="10"/>
  <c r="W60" i="10"/>
  <c r="W497" i="10"/>
  <c r="W414" i="10"/>
  <c r="W342" i="10"/>
  <c r="W271" i="10"/>
  <c r="W195" i="10"/>
  <c r="W115" i="10"/>
  <c r="W483" i="10"/>
  <c r="W396" i="10"/>
  <c r="W321" i="10"/>
  <c r="W253" i="10"/>
  <c r="W176" i="10"/>
  <c r="W109" i="10"/>
  <c r="W45" i="10"/>
  <c r="W482" i="10"/>
  <c r="W393" i="10"/>
  <c r="W320" i="10"/>
  <c r="W252" i="10"/>
  <c r="W175" i="10"/>
  <c r="W108" i="10"/>
  <c r="W37" i="10"/>
  <c r="W480" i="10"/>
  <c r="W389" i="10"/>
  <c r="W318" i="10"/>
  <c r="W250" i="10"/>
  <c r="W173" i="10"/>
  <c r="W106" i="10"/>
  <c r="W35" i="10"/>
  <c r="W386" i="10"/>
  <c r="W230" i="10"/>
  <c r="W95" i="10"/>
  <c r="W385" i="10"/>
  <c r="W229" i="10"/>
  <c r="W94" i="10"/>
  <c r="W384" i="10"/>
  <c r="W228" i="10"/>
  <c r="W93" i="10"/>
  <c r="W383" i="10"/>
  <c r="W227" i="10"/>
  <c r="W59" i="10"/>
  <c r="W382" i="10"/>
  <c r="W226" i="10"/>
  <c r="W52" i="10"/>
  <c r="W375" i="10"/>
  <c r="W194" i="10"/>
  <c r="W51" i="10"/>
  <c r="W374" i="10"/>
  <c r="W193" i="10"/>
  <c r="W49" i="10"/>
  <c r="W341" i="10"/>
  <c r="W192" i="10"/>
  <c r="W48" i="10"/>
  <c r="W334" i="10"/>
  <c r="W191" i="10"/>
  <c r="W46" i="10"/>
  <c r="W496" i="10"/>
  <c r="W333" i="10"/>
  <c r="W177" i="10"/>
  <c r="W36" i="10"/>
  <c r="W495" i="10"/>
  <c r="W323" i="10"/>
  <c r="W174" i="10"/>
  <c r="W34" i="10"/>
  <c r="W493" i="10"/>
  <c r="W322" i="10"/>
  <c r="W172" i="10"/>
  <c r="W33" i="10"/>
  <c r="W490" i="10"/>
  <c r="W319" i="10"/>
  <c r="W171" i="10"/>
  <c r="W32" i="10"/>
  <c r="W484" i="10"/>
  <c r="W317" i="10"/>
  <c r="W170" i="10"/>
  <c r="W19" i="10"/>
  <c r="W481" i="10"/>
  <c r="W315" i="10"/>
  <c r="W169" i="10"/>
  <c r="W18" i="10"/>
  <c r="W451" i="10"/>
  <c r="W307" i="10"/>
  <c r="W114" i="10"/>
  <c r="W450" i="10"/>
  <c r="W306" i="10"/>
  <c r="W113" i="10"/>
  <c r="W448" i="10"/>
  <c r="W268" i="10"/>
  <c r="W111" i="10"/>
  <c r="W413" i="10"/>
  <c r="W265" i="10"/>
  <c r="W110" i="10"/>
  <c r="W243" i="10"/>
  <c r="W242" i="10"/>
  <c r="W241" i="10"/>
  <c r="W233" i="10"/>
  <c r="W161" i="10"/>
  <c r="W160" i="10"/>
  <c r="W159" i="10"/>
  <c r="W158" i="10"/>
  <c r="W151" i="10"/>
  <c r="W112" i="10"/>
  <c r="W479" i="10"/>
  <c r="W107" i="10"/>
  <c r="W478" i="10"/>
  <c r="W105" i="10"/>
  <c r="W477" i="10"/>
  <c r="W102" i="10"/>
  <c r="W453" i="10"/>
  <c r="W101" i="10"/>
  <c r="W412" i="10"/>
  <c r="W96" i="10"/>
  <c r="W390" i="10"/>
  <c r="W13" i="10"/>
  <c r="W388" i="10"/>
  <c r="W314" i="10"/>
  <c r="W452" i="10"/>
  <c r="W449" i="10"/>
  <c r="W411" i="10"/>
  <c r="W410" i="10"/>
  <c r="W403" i="10"/>
  <c r="W387" i="10"/>
  <c r="W312" i="10"/>
  <c r="W311" i="10"/>
  <c r="W309" i="10"/>
  <c r="W308" i="10"/>
  <c r="W270" i="10"/>
  <c r="W262" i="10"/>
  <c r="W98" i="10"/>
  <c r="W14" i="10"/>
  <c r="W260" i="10"/>
  <c r="W251" i="10"/>
  <c r="W97" i="10"/>
  <c r="W15" i="10"/>
  <c r="W17" i="10"/>
  <c r="AF1762" i="10"/>
  <c r="AF1730" i="10"/>
  <c r="AF1698" i="10"/>
  <c r="AF1666" i="10"/>
  <c r="AF1634" i="10"/>
  <c r="AF1602" i="10"/>
  <c r="AF1570" i="10"/>
  <c r="AF1538" i="10"/>
  <c r="AF1506" i="10"/>
  <c r="AF1474" i="10"/>
  <c r="AF1442" i="10"/>
  <c r="AF1410" i="10"/>
  <c r="AF1378" i="10"/>
  <c r="AF1733" i="10"/>
  <c r="AF1700" i="10"/>
  <c r="AF1667" i="10"/>
  <c r="AF1633" i="10"/>
  <c r="AF1600" i="10"/>
  <c r="AF1567" i="10"/>
  <c r="AF1534" i="10"/>
  <c r="AF1501" i="10"/>
  <c r="AF1468" i="10"/>
  <c r="AF1435" i="10"/>
  <c r="AF1402" i="10"/>
  <c r="AF1369" i="10"/>
  <c r="AF1337" i="10"/>
  <c r="AF1305" i="10"/>
  <c r="AF1273" i="10"/>
  <c r="AF1241" i="10"/>
  <c r="AF1209" i="10"/>
  <c r="AF1177" i="10"/>
  <c r="AF1145" i="10"/>
  <c r="AF1113" i="10"/>
  <c r="AF1081" i="10"/>
  <c r="AF1049" i="10"/>
  <c r="AF1017" i="10"/>
  <c r="AF985" i="10"/>
  <c r="AF953" i="10"/>
  <c r="AF921" i="10"/>
  <c r="AF889" i="10"/>
  <c r="AF857" i="10"/>
  <c r="AF825" i="10"/>
  <c r="AF793" i="10"/>
  <c r="AF761" i="10"/>
  <c r="AF729" i="10"/>
  <c r="AF697" i="10"/>
  <c r="AF665" i="10"/>
  <c r="AF633" i="10"/>
  <c r="AF601" i="10"/>
  <c r="AF569" i="10"/>
  <c r="AF537" i="10"/>
  <c r="AF505" i="10"/>
  <c r="AF473" i="10"/>
  <c r="AF441" i="10"/>
  <c r="AF409" i="10"/>
  <c r="AF377" i="10"/>
  <c r="AF345" i="10"/>
  <c r="AF313" i="10"/>
  <c r="AF281" i="10"/>
  <c r="AF249" i="10"/>
  <c r="AF217" i="10"/>
  <c r="AF185" i="10"/>
  <c r="AF153" i="10"/>
  <c r="AF121" i="10"/>
  <c r="AF89" i="10"/>
  <c r="AF57" i="10"/>
  <c r="AF25" i="10"/>
  <c r="AF1732" i="10"/>
  <c r="AF1699" i="10"/>
  <c r="AF1665" i="10"/>
  <c r="AF1632" i="10"/>
  <c r="AF1599" i="10"/>
  <c r="AF1566" i="10"/>
  <c r="AF1533" i="10"/>
  <c r="AF1500" i="10"/>
  <c r="AF1467" i="10"/>
  <c r="AF1434" i="10"/>
  <c r="AF1401" i="10"/>
  <c r="AF1368" i="10"/>
  <c r="AF1336" i="10"/>
  <c r="AF1304" i="10"/>
  <c r="AF1272" i="10"/>
  <c r="AF1240" i="10"/>
  <c r="AF1208" i="10"/>
  <c r="AF1176" i="10"/>
  <c r="AF1144" i="10"/>
  <c r="AF1112" i="10"/>
  <c r="AF1080" i="10"/>
  <c r="AF1048" i="10"/>
  <c r="AF1016" i="10"/>
  <c r="AF984" i="10"/>
  <c r="AF952" i="10"/>
  <c r="AF920" i="10"/>
  <c r="AF888" i="10"/>
  <c r="AF856" i="10"/>
  <c r="AF824" i="10"/>
  <c r="AF792" i="10"/>
  <c r="AF760" i="10"/>
  <c r="AF728" i="10"/>
  <c r="AF696" i="10"/>
  <c r="AF664" i="10"/>
  <c r="AF632" i="10"/>
  <c r="AF600" i="10"/>
  <c r="AF568" i="10"/>
  <c r="AF536" i="10"/>
  <c r="AF504" i="10"/>
  <c r="AF472" i="10"/>
  <c r="AF440" i="10"/>
  <c r="AF408" i="10"/>
  <c r="AF376" i="10"/>
  <c r="AF344" i="10"/>
  <c r="AF312" i="10"/>
  <c r="AF280" i="10"/>
  <c r="AF248" i="10"/>
  <c r="AF216" i="10"/>
  <c r="AF184" i="10"/>
  <c r="AF152" i="10"/>
  <c r="AF120" i="10"/>
  <c r="AF88" i="10"/>
  <c r="AF56" i="10"/>
  <c r="AF24" i="10"/>
  <c r="AF1731" i="10"/>
  <c r="AF1697" i="10"/>
  <c r="AF1664" i="10"/>
  <c r="AF1631" i="10"/>
  <c r="AF1598" i="10"/>
  <c r="AF1565" i="10"/>
  <c r="AF1532" i="10"/>
  <c r="AF1499" i="10"/>
  <c r="AF1466" i="10"/>
  <c r="AF1433" i="10"/>
  <c r="AF1400" i="10"/>
  <c r="AF1367" i="10"/>
  <c r="AF1335" i="10"/>
  <c r="AF1303" i="10"/>
  <c r="AF1271" i="10"/>
  <c r="AF1239" i="10"/>
  <c r="AF1207" i="10"/>
  <c r="AF1175" i="10"/>
  <c r="AF1143" i="10"/>
  <c r="AF1111" i="10"/>
  <c r="AF1079" i="10"/>
  <c r="AF1047" i="10"/>
  <c r="AF1015" i="10"/>
  <c r="AF983" i="10"/>
  <c r="AF951" i="10"/>
  <c r="AF919" i="10"/>
  <c r="AF887" i="10"/>
  <c r="AF855" i="10"/>
  <c r="AF823" i="10"/>
  <c r="AF791" i="10"/>
  <c r="AF759" i="10"/>
  <c r="AF727" i="10"/>
  <c r="AF695" i="10"/>
  <c r="AF663" i="10"/>
  <c r="AF631" i="10"/>
  <c r="AF599" i="10"/>
  <c r="AF567" i="10"/>
  <c r="AF535" i="10"/>
  <c r="AF503" i="10"/>
  <c r="AF471" i="10"/>
  <c r="AF439" i="10"/>
  <c r="AF407" i="10"/>
  <c r="AF375" i="10"/>
  <c r="AF343" i="10"/>
  <c r="AF311" i="10"/>
  <c r="AF279" i="10"/>
  <c r="AF247" i="10"/>
  <c r="AF215" i="10"/>
  <c r="AF183" i="10"/>
  <c r="AF151" i="10"/>
  <c r="AF119" i="10"/>
  <c r="AF87" i="10"/>
  <c r="AF55" i="10"/>
  <c r="AF23" i="10"/>
  <c r="AF1763" i="10"/>
  <c r="AF1729" i="10"/>
  <c r="AF1696" i="10"/>
  <c r="AF1663" i="10"/>
  <c r="AF1630" i="10"/>
  <c r="AF1597" i="10"/>
  <c r="AF1564" i="10"/>
  <c r="AF1531" i="10"/>
  <c r="AF1498" i="10"/>
  <c r="AF1465" i="10"/>
  <c r="AF1432" i="10"/>
  <c r="AF1399" i="10"/>
  <c r="AF1366" i="10"/>
  <c r="AF1334" i="10"/>
  <c r="AF1302" i="10"/>
  <c r="AF1270" i="10"/>
  <c r="AF1238" i="10"/>
  <c r="AF1206" i="10"/>
  <c r="AF1174" i="10"/>
  <c r="AF1142" i="10"/>
  <c r="AF1110" i="10"/>
  <c r="AF1078" i="10"/>
  <c r="AF1046" i="10"/>
  <c r="AF1014" i="10"/>
  <c r="AF982" i="10"/>
  <c r="AF950" i="10"/>
  <c r="AF918" i="10"/>
  <c r="AF886" i="10"/>
  <c r="AF854" i="10"/>
  <c r="AF822" i="10"/>
  <c r="AF790" i="10"/>
  <c r="AF758" i="10"/>
  <c r="AF726" i="10"/>
  <c r="AF694" i="10"/>
  <c r="AF662" i="10"/>
  <c r="AF630" i="10"/>
  <c r="AF598" i="10"/>
  <c r="AF566" i="10"/>
  <c r="AF534" i="10"/>
  <c r="AF502" i="10"/>
  <c r="AF470" i="10"/>
  <c r="AF438" i="10"/>
  <c r="AF406" i="10"/>
  <c r="AF374" i="10"/>
  <c r="AF342" i="10"/>
  <c r="AF310" i="10"/>
  <c r="AF278" i="10"/>
  <c r="AF246" i="10"/>
  <c r="AF214" i="10"/>
  <c r="AF182" i="10"/>
  <c r="AF150" i="10"/>
  <c r="AF118" i="10"/>
  <c r="AF86" i="10"/>
  <c r="AF54" i="10"/>
  <c r="AF22" i="10"/>
  <c r="AF1761" i="10"/>
  <c r="AF1728" i="10"/>
  <c r="AF1695" i="10"/>
  <c r="AF1662" i="10"/>
  <c r="AF1629" i="10"/>
  <c r="AF1596" i="10"/>
  <c r="AF1563" i="10"/>
  <c r="AF1530" i="10"/>
  <c r="AF1497" i="10"/>
  <c r="AF1464" i="10"/>
  <c r="AF1431" i="10"/>
  <c r="AF1398" i="10"/>
  <c r="AF1365" i="10"/>
  <c r="AF1333" i="10"/>
  <c r="AF1301" i="10"/>
  <c r="AF1269" i="10"/>
  <c r="AF1237" i="10"/>
  <c r="AF1205" i="10"/>
  <c r="AF1173" i="10"/>
  <c r="AF1141" i="10"/>
  <c r="AF1109" i="10"/>
  <c r="AF1077" i="10"/>
  <c r="AF1045" i="10"/>
  <c r="AF1013" i="10"/>
  <c r="AF981" i="10"/>
  <c r="AF949" i="10"/>
  <c r="AF917" i="10"/>
  <c r="AF885" i="10"/>
  <c r="AF853" i="10"/>
  <c r="AF821" i="10"/>
  <c r="AF789" i="10"/>
  <c r="AF757" i="10"/>
  <c r="AF725" i="10"/>
  <c r="AF693" i="10"/>
  <c r="AF661" i="10"/>
  <c r="AF629" i="10"/>
  <c r="AF597" i="10"/>
  <c r="AF565" i="10"/>
  <c r="AF533" i="10"/>
  <c r="AF501" i="10"/>
  <c r="AF469" i="10"/>
  <c r="AF437" i="10"/>
  <c r="AF405" i="10"/>
  <c r="AF373" i="10"/>
  <c r="AF341" i="10"/>
  <c r="AF309" i="10"/>
  <c r="AF277" i="10"/>
  <c r="AF245" i="10"/>
  <c r="AF213" i="10"/>
  <c r="AF181" i="10"/>
  <c r="AF149" i="10"/>
  <c r="AF117" i="10"/>
  <c r="AF85" i="10"/>
  <c r="AF53" i="10"/>
  <c r="AF21" i="10"/>
  <c r="AF1760" i="10"/>
  <c r="AF1727" i="10"/>
  <c r="AF1694" i="10"/>
  <c r="AF1661" i="10"/>
  <c r="AF1628" i="10"/>
  <c r="AF1595" i="10"/>
  <c r="AF1562" i="10"/>
  <c r="AF1529" i="10"/>
  <c r="AF1496" i="10"/>
  <c r="AF1463" i="10"/>
  <c r="AF1430" i="10"/>
  <c r="AF1397" i="10"/>
  <c r="AF1364" i="10"/>
  <c r="AF1332" i="10"/>
  <c r="AF1300" i="10"/>
  <c r="AF1268" i="10"/>
  <c r="AF1236" i="10"/>
  <c r="AF1204" i="10"/>
  <c r="AF1172" i="10"/>
  <c r="AF1140" i="10"/>
  <c r="AF1108" i="10"/>
  <c r="AF1076" i="10"/>
  <c r="AF1044" i="10"/>
  <c r="AF1012" i="10"/>
  <c r="AF980" i="10"/>
  <c r="AF948" i="10"/>
  <c r="AF916" i="10"/>
  <c r="AF884" i="10"/>
  <c r="AF852" i="10"/>
  <c r="AF820" i="10"/>
  <c r="AF788" i="10"/>
  <c r="AF756" i="10"/>
  <c r="AF724" i="10"/>
  <c r="AF692" i="10"/>
  <c r="AF660" i="10"/>
  <c r="AF628" i="10"/>
  <c r="AF596" i="10"/>
  <c r="AF564" i="10"/>
  <c r="AF532" i="10"/>
  <c r="AF500" i="10"/>
  <c r="AF468" i="10"/>
  <c r="AF436" i="10"/>
  <c r="AF404" i="10"/>
  <c r="AF372" i="10"/>
  <c r="AF340" i="10"/>
  <c r="AF308" i="10"/>
  <c r="AF276" i="10"/>
  <c r="AF244" i="10"/>
  <c r="AF212" i="10"/>
  <c r="AF180" i="10"/>
  <c r="AF148" i="10"/>
  <c r="AF116" i="10"/>
  <c r="AF84" i="10"/>
  <c r="AF52" i="10"/>
  <c r="AF20" i="10"/>
  <c r="AF1745" i="10"/>
  <c r="AF1712" i="10"/>
  <c r="AF1679" i="10"/>
  <c r="AF1646" i="10"/>
  <c r="AF1613" i="10"/>
  <c r="AF1580" i="10"/>
  <c r="AF1547" i="10"/>
  <c r="AF1514" i="10"/>
  <c r="AF1481" i="10"/>
  <c r="AF1448" i="10"/>
  <c r="AF1415" i="10"/>
  <c r="AF1382" i="10"/>
  <c r="AF1349" i="10"/>
  <c r="AF1317" i="10"/>
  <c r="AF1285" i="10"/>
  <c r="AF1253" i="10"/>
  <c r="AF1221" i="10"/>
  <c r="AF1189" i="10"/>
  <c r="AF1157" i="10"/>
  <c r="AF1125" i="10"/>
  <c r="AF1093" i="10"/>
  <c r="AF1061" i="10"/>
  <c r="AF1744" i="10"/>
  <c r="AF1704" i="10"/>
  <c r="AF1657" i="10"/>
  <c r="AF1617" i="10"/>
  <c r="AF1576" i="10"/>
  <c r="AF1535" i="10"/>
  <c r="AF1489" i="10"/>
  <c r="AF1449" i="10"/>
  <c r="AF1407" i="10"/>
  <c r="AF1361" i="10"/>
  <c r="AF1322" i="10"/>
  <c r="AF1282" i="10"/>
  <c r="AF1243" i="10"/>
  <c r="AF1198" i="10"/>
  <c r="AF1159" i="10"/>
  <c r="AF1119" i="10"/>
  <c r="AF1074" i="10"/>
  <c r="AF1035" i="10"/>
  <c r="AF997" i="10"/>
  <c r="AF959" i="10"/>
  <c r="AF915" i="10"/>
  <c r="AF877" i="10"/>
  <c r="AF839" i="10"/>
  <c r="AF801" i="10"/>
  <c r="AF763" i="10"/>
  <c r="AF719" i="10"/>
  <c r="AF681" i="10"/>
  <c r="AF643" i="10"/>
  <c r="AF605" i="10"/>
  <c r="AF561" i="10"/>
  <c r="AF523" i="10"/>
  <c r="AF485" i="10"/>
  <c r="AF447" i="10"/>
  <c r="AF403" i="10"/>
  <c r="AF365" i="10"/>
  <c r="AF327" i="10"/>
  <c r="AF289" i="10"/>
  <c r="AF251" i="10"/>
  <c r="AF207" i="10"/>
  <c r="AF169" i="10"/>
  <c r="AF131" i="10"/>
  <c r="AF93" i="10"/>
  <c r="AF49" i="10"/>
  <c r="AF11" i="10"/>
  <c r="AF1743" i="10"/>
  <c r="AF1703" i="10"/>
  <c r="AF1656" i="10"/>
  <c r="AF1616" i="10"/>
  <c r="AF1575" i="10"/>
  <c r="AF1528" i="10"/>
  <c r="AF1488" i="10"/>
  <c r="AF1447" i="10"/>
  <c r="AF1406" i="10"/>
  <c r="AF1360" i="10"/>
  <c r="AF1321" i="10"/>
  <c r="AF1281" i="10"/>
  <c r="AF1242" i="10"/>
  <c r="AF1197" i="10"/>
  <c r="AF1158" i="10"/>
  <c r="AF1118" i="10"/>
  <c r="AF1073" i="10"/>
  <c r="AF1034" i="10"/>
  <c r="AF996" i="10"/>
  <c r="AF958" i="10"/>
  <c r="AF914" i="10"/>
  <c r="AF876" i="10"/>
  <c r="AF838" i="10"/>
  <c r="AF800" i="10"/>
  <c r="AF762" i="10"/>
  <c r="AF718" i="10"/>
  <c r="AF680" i="10"/>
  <c r="AF642" i="10"/>
  <c r="AF604" i="10"/>
  <c r="AF560" i="10"/>
  <c r="AF522" i="10"/>
  <c r="AF484" i="10"/>
  <c r="AF446" i="10"/>
  <c r="AF402" i="10"/>
  <c r="AF364" i="10"/>
  <c r="AF326" i="10"/>
  <c r="AF288" i="10"/>
  <c r="AF250" i="10"/>
  <c r="AF206" i="10"/>
  <c r="AF168" i="10"/>
  <c r="AF130" i="10"/>
  <c r="AF92" i="10"/>
  <c r="AF48" i="10"/>
  <c r="AF10" i="10"/>
  <c r="AF1742" i="10"/>
  <c r="AF1702" i="10"/>
  <c r="AF1655" i="10"/>
  <c r="AF1615" i="10"/>
  <c r="AF1574" i="10"/>
  <c r="AF1527" i="10"/>
  <c r="AF1487" i="10"/>
  <c r="AF1446" i="10"/>
  <c r="AF1405" i="10"/>
  <c r="AF1359" i="10"/>
  <c r="AF1320" i="10"/>
  <c r="AF1280" i="10"/>
  <c r="AF1235" i="10"/>
  <c r="AF1196" i="10"/>
  <c r="AF1156" i="10"/>
  <c r="AF1117" i="10"/>
  <c r="AF1072" i="10"/>
  <c r="AF1033" i="10"/>
  <c r="AF995" i="10"/>
  <c r="AF957" i="10"/>
  <c r="AF913" i="10"/>
  <c r="AF875" i="10"/>
  <c r="AF837" i="10"/>
  <c r="AF799" i="10"/>
  <c r="AF755" i="10"/>
  <c r="AF717" i="10"/>
  <c r="AF679" i="10"/>
  <c r="AF641" i="10"/>
  <c r="AF603" i="10"/>
  <c r="AF559" i="10"/>
  <c r="AF521" i="10"/>
  <c r="AF483" i="10"/>
  <c r="AF445" i="10"/>
  <c r="AF401" i="10"/>
  <c r="AF363" i="10"/>
  <c r="AF325" i="10"/>
  <c r="AF287" i="10"/>
  <c r="AF243" i="10"/>
  <c r="AF205" i="10"/>
  <c r="AF167" i="10"/>
  <c r="AF129" i="10"/>
  <c r="AF91" i="10"/>
  <c r="AF47" i="10"/>
  <c r="AF9" i="10"/>
  <c r="AF1741" i="10"/>
  <c r="AF1701" i="10"/>
  <c r="AF1654" i="10"/>
  <c r="AF1614" i="10"/>
  <c r="AF1573" i="10"/>
  <c r="AF1526" i="10"/>
  <c r="AF1486" i="10"/>
  <c r="AF1445" i="10"/>
  <c r="AF1404" i="10"/>
  <c r="AF1358" i="10"/>
  <c r="AF1319" i="10"/>
  <c r="AF1279" i="10"/>
  <c r="AF1234" i="10"/>
  <c r="AF1195" i="10"/>
  <c r="AF1155" i="10"/>
  <c r="AF1116" i="10"/>
  <c r="AF1071" i="10"/>
  <c r="AF1032" i="10"/>
  <c r="AF994" i="10"/>
  <c r="AF956" i="10"/>
  <c r="AF912" i="10"/>
  <c r="AF874" i="10"/>
  <c r="AF836" i="10"/>
  <c r="AF798" i="10"/>
  <c r="AF754" i="10"/>
  <c r="AF716" i="10"/>
  <c r="AF678" i="10"/>
  <c r="AF640" i="10"/>
  <c r="AF602" i="10"/>
  <c r="AF558" i="10"/>
  <c r="AF520" i="10"/>
  <c r="AF482" i="10"/>
  <c r="AF444" i="10"/>
  <c r="AF400" i="10"/>
  <c r="AF362" i="10"/>
  <c r="AF324" i="10"/>
  <c r="AF286" i="10"/>
  <c r="AF242" i="10"/>
  <c r="AF204" i="10"/>
  <c r="AF166" i="10"/>
  <c r="AF128" i="10"/>
  <c r="AF90" i="10"/>
  <c r="AF46" i="10"/>
  <c r="AF8" i="10"/>
  <c r="AF1740" i="10"/>
  <c r="AF1693" i="10"/>
  <c r="AF1653" i="10"/>
  <c r="AF1612" i="10"/>
  <c r="AF1572" i="10"/>
  <c r="AF1525" i="10"/>
  <c r="AF1485" i="10"/>
  <c r="AF1444" i="10"/>
  <c r="AF1403" i="10"/>
  <c r="AF1357" i="10"/>
  <c r="AF1318" i="10"/>
  <c r="AF1278" i="10"/>
  <c r="AF1233" i="10"/>
  <c r="AF1194" i="10"/>
  <c r="AF1154" i="10"/>
  <c r="AF1115" i="10"/>
  <c r="AF1070" i="10"/>
  <c r="AF1031" i="10"/>
  <c r="AF993" i="10"/>
  <c r="AF955" i="10"/>
  <c r="AF911" i="10"/>
  <c r="AF873" i="10"/>
  <c r="AF835" i="10"/>
  <c r="AF797" i="10"/>
  <c r="AF753" i="10"/>
  <c r="AF715" i="10"/>
  <c r="AF677" i="10"/>
  <c r="AF639" i="10"/>
  <c r="AF595" i="10"/>
  <c r="AF557" i="10"/>
  <c r="AF519" i="10"/>
  <c r="AF481" i="10"/>
  <c r="AF443" i="10"/>
  <c r="AF399" i="10"/>
  <c r="AF361" i="10"/>
  <c r="AF323" i="10"/>
  <c r="AF285" i="10"/>
  <c r="AF241" i="10"/>
  <c r="AF203" i="10"/>
  <c r="AF165" i="10"/>
  <c r="AF127" i="10"/>
  <c r="AF83" i="10"/>
  <c r="AF45" i="10"/>
  <c r="AF7" i="10"/>
  <c r="AF1739" i="10"/>
  <c r="AF1692" i="10"/>
  <c r="AF1652" i="10"/>
  <c r="AF1611" i="10"/>
  <c r="AF1571" i="10"/>
  <c r="AF1524" i="10"/>
  <c r="AF1484" i="10"/>
  <c r="AF1443" i="10"/>
  <c r="AF1396" i="10"/>
  <c r="AF1356" i="10"/>
  <c r="AF1316" i="10"/>
  <c r="AF1277" i="10"/>
  <c r="AF1232" i="10"/>
  <c r="AF1193" i="10"/>
  <c r="AF1153" i="10"/>
  <c r="AF1114" i="10"/>
  <c r="AF1069" i="10"/>
  <c r="AF1030" i="10"/>
  <c r="AF992" i="10"/>
  <c r="AF954" i="10"/>
  <c r="AF910" i="10"/>
  <c r="AF872" i="10"/>
  <c r="AF834" i="10"/>
  <c r="AF796" i="10"/>
  <c r="AF752" i="10"/>
  <c r="AF714" i="10"/>
  <c r="AF676" i="10"/>
  <c r="AF638" i="10"/>
  <c r="AF594" i="10"/>
  <c r="AF556" i="10"/>
  <c r="AF518" i="10"/>
  <c r="AF480" i="10"/>
  <c r="AF442" i="10"/>
  <c r="AF398" i="10"/>
  <c r="AF360" i="10"/>
  <c r="AF322" i="10"/>
  <c r="AF284" i="10"/>
  <c r="AF240" i="10"/>
  <c r="AF202" i="10"/>
  <c r="AF164" i="10"/>
  <c r="AF126" i="10"/>
  <c r="AF82" i="10"/>
  <c r="AF44" i="10"/>
  <c r="AF6" i="10"/>
  <c r="AF1736" i="10"/>
  <c r="AF1683" i="10"/>
  <c r="AF1636" i="10"/>
  <c r="AF1583" i="10"/>
  <c r="AF1523" i="10"/>
  <c r="AF1476" i="10"/>
  <c r="AF1423" i="10"/>
  <c r="AF1375" i="10"/>
  <c r="AF1324" i="10"/>
  <c r="AF1266" i="10"/>
  <c r="AF1220" i="10"/>
  <c r="AF1169" i="10"/>
  <c r="AF1123" i="10"/>
  <c r="AF1066" i="10"/>
  <c r="AF1021" i="10"/>
  <c r="AF971" i="10"/>
  <c r="AF927" i="10"/>
  <c r="AF871" i="10"/>
  <c r="AF827" i="10"/>
  <c r="AF777" i="10"/>
  <c r="AF733" i="10"/>
  <c r="AF683" i="10"/>
  <c r="AF627" i="10"/>
  <c r="AF583" i="10"/>
  <c r="AF539" i="10"/>
  <c r="AF489" i="10"/>
  <c r="AF433" i="10"/>
  <c r="AF389" i="10"/>
  <c r="AF339" i="10"/>
  <c r="AF295" i="10"/>
  <c r="AF239" i="10"/>
  <c r="AF195" i="10"/>
  <c r="AF145" i="10"/>
  <c r="AF101" i="10"/>
  <c r="AF51" i="10"/>
  <c r="AF1735" i="10"/>
  <c r="AF1682" i="10"/>
  <c r="AF1635" i="10"/>
  <c r="AF1582" i="10"/>
  <c r="AF1522" i="10"/>
  <c r="AF1475" i="10"/>
  <c r="AF1422" i="10"/>
  <c r="AF1374" i="10"/>
  <c r="AF1323" i="10"/>
  <c r="AF1265" i="10"/>
  <c r="AF1219" i="10"/>
  <c r="AF1168" i="10"/>
  <c r="AF1122" i="10"/>
  <c r="AF1065" i="10"/>
  <c r="AF1020" i="10"/>
  <c r="AF970" i="10"/>
  <c r="AF926" i="10"/>
  <c r="AF870" i="10"/>
  <c r="AF826" i="10"/>
  <c r="AF776" i="10"/>
  <c r="AF732" i="10"/>
  <c r="AF682" i="10"/>
  <c r="AF626" i="10"/>
  <c r="AF582" i="10"/>
  <c r="AF538" i="10"/>
  <c r="AF488" i="10"/>
  <c r="AF432" i="10"/>
  <c r="AF388" i="10"/>
  <c r="AF338" i="10"/>
  <c r="AF294" i="10"/>
  <c r="AF238" i="10"/>
  <c r="AF194" i="10"/>
  <c r="AF144" i="10"/>
  <c r="AF100" i="10"/>
  <c r="AF50" i="10"/>
  <c r="AF1734" i="10"/>
  <c r="AF1681" i="10"/>
  <c r="AF1627" i="10"/>
  <c r="AF1581" i="10"/>
  <c r="AF1521" i="10"/>
  <c r="AF1473" i="10"/>
  <c r="AF1421" i="10"/>
  <c r="AF1373" i="10"/>
  <c r="AF1315" i="10"/>
  <c r="AF1264" i="10"/>
  <c r="AF1218" i="10"/>
  <c r="AF1167" i="10"/>
  <c r="AF1121" i="10"/>
  <c r="AF1064" i="10"/>
  <c r="AF1019" i="10"/>
  <c r="AF969" i="10"/>
  <c r="AF925" i="10"/>
  <c r="AF869" i="10"/>
  <c r="AF819" i="10"/>
  <c r="AF775" i="10"/>
  <c r="AF731" i="10"/>
  <c r="AF675" i="10"/>
  <c r="AF625" i="10"/>
  <c r="AF581" i="10"/>
  <c r="AF531" i="10"/>
  <c r="AF487" i="10"/>
  <c r="AF431" i="10"/>
  <c r="AF387" i="10"/>
  <c r="AF337" i="10"/>
  <c r="AF293" i="10"/>
  <c r="AF237" i="10"/>
  <c r="AF193" i="10"/>
  <c r="AF143" i="10"/>
  <c r="AF99" i="10"/>
  <c r="AF43" i="10"/>
  <c r="AF1726" i="10"/>
  <c r="AF1680" i="10"/>
  <c r="AF1626" i="10"/>
  <c r="AF1579" i="10"/>
  <c r="AF1520" i="10"/>
  <c r="AF1472" i="10"/>
  <c r="AF1420" i="10"/>
  <c r="AF1372" i="10"/>
  <c r="AF1314" i="10"/>
  <c r="AF1263" i="10"/>
  <c r="AF1217" i="10"/>
  <c r="AF1166" i="10"/>
  <c r="AF1120" i="10"/>
  <c r="AF1063" i="10"/>
  <c r="AF1018" i="10"/>
  <c r="AF968" i="10"/>
  <c r="AF924" i="10"/>
  <c r="AF868" i="10"/>
  <c r="AF818" i="10"/>
  <c r="AF774" i="10"/>
  <c r="AF730" i="10"/>
  <c r="AF674" i="10"/>
  <c r="AF624" i="10"/>
  <c r="AF580" i="10"/>
  <c r="AF530" i="10"/>
  <c r="AF486" i="10"/>
  <c r="AF430" i="10"/>
  <c r="AF386" i="10"/>
  <c r="AF336" i="10"/>
  <c r="AF292" i="10"/>
  <c r="AF236" i="10"/>
  <c r="AF192" i="10"/>
  <c r="AF142" i="10"/>
  <c r="AF98" i="10"/>
  <c r="AF42" i="10"/>
  <c r="AF1725" i="10"/>
  <c r="AF1678" i="10"/>
  <c r="AF1625" i="10"/>
  <c r="AF1578" i="10"/>
  <c r="AF1519" i="10"/>
  <c r="AF1471" i="10"/>
  <c r="AF1419" i="10"/>
  <c r="AF1371" i="10"/>
  <c r="AF1313" i="10"/>
  <c r="AF1262" i="10"/>
  <c r="AF1216" i="10"/>
  <c r="AF1165" i="10"/>
  <c r="AF1107" i="10"/>
  <c r="AF1062" i="10"/>
  <c r="AF1011" i="10"/>
  <c r="AF967" i="10"/>
  <c r="AF923" i="10"/>
  <c r="AF867" i="10"/>
  <c r="AF817" i="10"/>
  <c r="AF773" i="10"/>
  <c r="AF723" i="10"/>
  <c r="AF673" i="10"/>
  <c r="AF623" i="10"/>
  <c r="AF579" i="10"/>
  <c r="AF529" i="10"/>
  <c r="AF479" i="10"/>
  <c r="AF429" i="10"/>
  <c r="AF385" i="10"/>
  <c r="AF335" i="10"/>
  <c r="AF291" i="10"/>
  <c r="AF235" i="10"/>
  <c r="AF191" i="10"/>
  <c r="AF141" i="10"/>
  <c r="AF97" i="10"/>
  <c r="AF41" i="10"/>
  <c r="AF1724" i="10"/>
  <c r="AF1677" i="10"/>
  <c r="AF1624" i="10"/>
  <c r="AF1577" i="10"/>
  <c r="AF1518" i="10"/>
  <c r="AF1470" i="10"/>
  <c r="AF1418" i="10"/>
  <c r="AF1370" i="10"/>
  <c r="AF1312" i="10"/>
  <c r="AF1261" i="10"/>
  <c r="AF1215" i="10"/>
  <c r="AF1164" i="10"/>
  <c r="AF1106" i="10"/>
  <c r="AF1060" i="10"/>
  <c r="AF1010" i="10"/>
  <c r="AF966" i="10"/>
  <c r="AF922" i="10"/>
  <c r="AF866" i="10"/>
  <c r="AF816" i="10"/>
  <c r="AF772" i="10"/>
  <c r="AF722" i="10"/>
  <c r="AF672" i="10"/>
  <c r="AF622" i="10"/>
  <c r="AF578" i="10"/>
  <c r="AF528" i="10"/>
  <c r="AF478" i="10"/>
  <c r="AF428" i="10"/>
  <c r="AF384" i="10"/>
  <c r="AF334" i="10"/>
  <c r="AF290" i="10"/>
  <c r="AF234" i="10"/>
  <c r="AF190" i="10"/>
  <c r="AF140" i="10"/>
  <c r="AF96" i="10"/>
  <c r="AF40" i="10"/>
  <c r="AF1723" i="10"/>
  <c r="AF1676" i="10"/>
  <c r="AF1623" i="10"/>
  <c r="AF1569" i="10"/>
  <c r="AF1517" i="10"/>
  <c r="AF1469" i="10"/>
  <c r="AF1417" i="10"/>
  <c r="AF1363" i="10"/>
  <c r="AF1311" i="10"/>
  <c r="AF1260" i="10"/>
  <c r="AF1214" i="10"/>
  <c r="AF1163" i="10"/>
  <c r="AF1105" i="10"/>
  <c r="AF1059" i="10"/>
  <c r="AF1009" i="10"/>
  <c r="AF965" i="10"/>
  <c r="AF909" i="10"/>
  <c r="AF865" i="10"/>
  <c r="AF815" i="10"/>
  <c r="AF771" i="10"/>
  <c r="AF1722" i="10"/>
  <c r="AF1675" i="10"/>
  <c r="AF1622" i="10"/>
  <c r="AF1568" i="10"/>
  <c r="AF1516" i="10"/>
  <c r="AF1462" i="10"/>
  <c r="AF1416" i="10"/>
  <c r="AF1362" i="10"/>
  <c r="AF1310" i="10"/>
  <c r="AF1259" i="10"/>
  <c r="AF1213" i="10"/>
  <c r="AF1162" i="10"/>
  <c r="AF1104" i="10"/>
  <c r="AF1058" i="10"/>
  <c r="AF1008" i="10"/>
  <c r="AF964" i="10"/>
  <c r="AF908" i="10"/>
  <c r="AF1721" i="10"/>
  <c r="AF1674" i="10"/>
  <c r="AF1621" i="10"/>
  <c r="AF1561" i="10"/>
  <c r="AF1515" i="10"/>
  <c r="AF1461" i="10"/>
  <c r="AF1414" i="10"/>
  <c r="AF1355" i="10"/>
  <c r="AF1309" i="10"/>
  <c r="AF1258" i="10"/>
  <c r="AF1212" i="10"/>
  <c r="AF1161" i="10"/>
  <c r="AF1103" i="10"/>
  <c r="AF1057" i="10"/>
  <c r="AF1007" i="10"/>
  <c r="AF963" i="10"/>
  <c r="AF907" i="10"/>
  <c r="AF863" i="10"/>
  <c r="AF1720" i="10"/>
  <c r="AF1673" i="10"/>
  <c r="AF1620" i="10"/>
  <c r="AF1560" i="10"/>
  <c r="AF1513" i="10"/>
  <c r="AF1460" i="10"/>
  <c r="AF1413" i="10"/>
  <c r="AF1719" i="10"/>
  <c r="AF1672" i="10"/>
  <c r="AF1619" i="10"/>
  <c r="AF1559" i="10"/>
  <c r="AF1512" i="10"/>
  <c r="AF1459" i="10"/>
  <c r="AF1412" i="10"/>
  <c r="AF1353" i="10"/>
  <c r="AF1307" i="10"/>
  <c r="AF1718" i="10"/>
  <c r="AF1671" i="10"/>
  <c r="AF1618" i="10"/>
  <c r="AF1558" i="10"/>
  <c r="AF1511" i="10"/>
  <c r="AF1458" i="10"/>
  <c r="AF1411" i="10"/>
  <c r="AF1352" i="10"/>
  <c r="AF1306" i="10"/>
  <c r="AF1255" i="10"/>
  <c r="AF1203" i="10"/>
  <c r="AF1717" i="10"/>
  <c r="AF1670" i="10"/>
  <c r="AF1610" i="10"/>
  <c r="AF1557" i="10"/>
  <c r="AF1510" i="10"/>
  <c r="AF1716" i="10"/>
  <c r="AF1669" i="10"/>
  <c r="AF1609" i="10"/>
  <c r="AF1556" i="10"/>
  <c r="AF1509" i="10"/>
  <c r="AF1456" i="10"/>
  <c r="AF1408" i="10"/>
  <c r="AF1350" i="10"/>
  <c r="AF1298" i="10"/>
  <c r="AF1758" i="10"/>
  <c r="AF1711" i="10"/>
  <c r="AF1658" i="10"/>
  <c r="AF1605" i="10"/>
  <c r="AF1552" i="10"/>
  <c r="AF1504" i="10"/>
  <c r="AF1452" i="10"/>
  <c r="AF1392" i="10"/>
  <c r="AF1345" i="10"/>
  <c r="AF1294" i="10"/>
  <c r="AF1248" i="10"/>
  <c r="AF1191" i="10"/>
  <c r="AF1139" i="10"/>
  <c r="AF1094" i="10"/>
  <c r="AF1042" i="10"/>
  <c r="AF998" i="10"/>
  <c r="AF942" i="10"/>
  <c r="AF898" i="10"/>
  <c r="AF848" i="10"/>
  <c r="AF804" i="10"/>
  <c r="AF748" i="10"/>
  <c r="AF704" i="10"/>
  <c r="AF654" i="10"/>
  <c r="AF610" i="10"/>
  <c r="AF554" i="10"/>
  <c r="AF510" i="10"/>
  <c r="AF460" i="10"/>
  <c r="AF416" i="10"/>
  <c r="AF366" i="10"/>
  <c r="AF316" i="10"/>
  <c r="AF266" i="10"/>
  <c r="AF222" i="10"/>
  <c r="AF172" i="10"/>
  <c r="AF122" i="10"/>
  <c r="AF72" i="10"/>
  <c r="AF28" i="10"/>
  <c r="AF1755" i="10"/>
  <c r="AF1708" i="10"/>
  <c r="AF1649" i="10"/>
  <c r="AF1601" i="10"/>
  <c r="AF1549" i="10"/>
  <c r="AF1495" i="10"/>
  <c r="AF1441" i="10"/>
  <c r="AF1389" i="10"/>
  <c r="AF1342" i="10"/>
  <c r="AF1291" i="10"/>
  <c r="AF1245" i="10"/>
  <c r="AF1187" i="10"/>
  <c r="AF1136" i="10"/>
  <c r="AF1090" i="10"/>
  <c r="AF1039" i="10"/>
  <c r="AF989" i="10"/>
  <c r="AF939" i="10"/>
  <c r="AF895" i="10"/>
  <c r="AF845" i="10"/>
  <c r="AF795" i="10"/>
  <c r="AF745" i="10"/>
  <c r="AF701" i="10"/>
  <c r="AF651" i="10"/>
  <c r="AF607" i="10"/>
  <c r="AF551" i="10"/>
  <c r="AF507" i="10"/>
  <c r="AF457" i="10"/>
  <c r="AF413" i="10"/>
  <c r="AF357" i="10"/>
  <c r="AF307" i="10"/>
  <c r="AF263" i="10"/>
  <c r="AF219" i="10"/>
  <c r="AF163" i="10"/>
  <c r="AF113" i="10"/>
  <c r="AF69" i="10"/>
  <c r="AF19" i="10"/>
  <c r="AF1754" i="10"/>
  <c r="AF1707" i="10"/>
  <c r="AF1648" i="10"/>
  <c r="AF1594" i="10"/>
  <c r="AF1548" i="10"/>
  <c r="AF1494" i="10"/>
  <c r="AF1440" i="10"/>
  <c r="AF1388" i="10"/>
  <c r="AF1341" i="10"/>
  <c r="AF1290" i="10"/>
  <c r="AF1244" i="10"/>
  <c r="AF1186" i="10"/>
  <c r="AF1135" i="10"/>
  <c r="AF1089" i="10"/>
  <c r="AF1038" i="10"/>
  <c r="AF988" i="10"/>
  <c r="AF938" i="10"/>
  <c r="AF894" i="10"/>
  <c r="AF844" i="10"/>
  <c r="AF794" i="10"/>
  <c r="AF744" i="10"/>
  <c r="AF700" i="10"/>
  <c r="AF650" i="10"/>
  <c r="AF606" i="10"/>
  <c r="AF550" i="10"/>
  <c r="AF506" i="10"/>
  <c r="AF456" i="10"/>
  <c r="AF412" i="10"/>
  <c r="AF356" i="10"/>
  <c r="AF306" i="10"/>
  <c r="AF262" i="10"/>
  <c r="AF218" i="10"/>
  <c r="AF162" i="10"/>
  <c r="AF112" i="10"/>
  <c r="AF68" i="10"/>
  <c r="AF18" i="10"/>
  <c r="AF1749" i="10"/>
  <c r="AF1640" i="10"/>
  <c r="AF1537" i="10"/>
  <c r="AF1424" i="10"/>
  <c r="AF1326" i="10"/>
  <c r="AF1227" i="10"/>
  <c r="AF1146" i="10"/>
  <c r="AF1067" i="10"/>
  <c r="AF986" i="10"/>
  <c r="AF903" i="10"/>
  <c r="AF833" i="10"/>
  <c r="AF766" i="10"/>
  <c r="AF698" i="10"/>
  <c r="AF621" i="10"/>
  <c r="AF562" i="10"/>
  <c r="AF494" i="10"/>
  <c r="AF423" i="10"/>
  <c r="AF355" i="10"/>
  <c r="AF296" i="10"/>
  <c r="AF225" i="10"/>
  <c r="AF157" i="10"/>
  <c r="AF80" i="10"/>
  <c r="AF26" i="10"/>
  <c r="AF1748" i="10"/>
  <c r="AF1639" i="10"/>
  <c r="AF1536" i="10"/>
  <c r="AF1409" i="10"/>
  <c r="AF1325" i="10"/>
  <c r="AF1226" i="10"/>
  <c r="AF1138" i="10"/>
  <c r="AF1056" i="10"/>
  <c r="AF979" i="10"/>
  <c r="AF902" i="10"/>
  <c r="AF832" i="10"/>
  <c r="AF765" i="10"/>
  <c r="AF691" i="10"/>
  <c r="AF620" i="10"/>
  <c r="AF555" i="10"/>
  <c r="AF493" i="10"/>
  <c r="AF422" i="10"/>
  <c r="AF354" i="10"/>
  <c r="AF283" i="10"/>
  <c r="AF224" i="10"/>
  <c r="AF156" i="10"/>
  <c r="AF79" i="10"/>
  <c r="AF17" i="10"/>
  <c r="AF1747" i="10"/>
  <c r="AF1638" i="10"/>
  <c r="AF1508" i="10"/>
  <c r="AF1395" i="10"/>
  <c r="AF1308" i="10"/>
  <c r="AF1225" i="10"/>
  <c r="AF1137" i="10"/>
  <c r="AF1055" i="10"/>
  <c r="AF978" i="10"/>
  <c r="AF901" i="10"/>
  <c r="AF831" i="10"/>
  <c r="AF764" i="10"/>
  <c r="AF690" i="10"/>
  <c r="AF619" i="10"/>
  <c r="AF553" i="10"/>
  <c r="AF492" i="10"/>
  <c r="AF421" i="10"/>
  <c r="AF353" i="10"/>
  <c r="AF282" i="10"/>
  <c r="AF223" i="10"/>
  <c r="AF155" i="10"/>
  <c r="AF78" i="10"/>
  <c r="AF16" i="10"/>
  <c r="AF1746" i="10"/>
  <c r="AF1637" i="10"/>
  <c r="AF1507" i="10"/>
  <c r="AF1394" i="10"/>
  <c r="AF1299" i="10"/>
  <c r="AF1224" i="10"/>
  <c r="AF1134" i="10"/>
  <c r="AF1054" i="10"/>
  <c r="AF977" i="10"/>
  <c r="AF900" i="10"/>
  <c r="AF830" i="10"/>
  <c r="AF751" i="10"/>
  <c r="AF689" i="10"/>
  <c r="AF618" i="10"/>
  <c r="AF552" i="10"/>
  <c r="AF491" i="10"/>
  <c r="AF420" i="10"/>
  <c r="AF352" i="10"/>
  <c r="AF275" i="10"/>
  <c r="AF221" i="10"/>
  <c r="AF154" i="10"/>
  <c r="AF77" i="10"/>
  <c r="AF15" i="10"/>
  <c r="AF1738" i="10"/>
  <c r="AF1608" i="10"/>
  <c r="AF1505" i="10"/>
  <c r="AF1393" i="10"/>
  <c r="AF1297" i="10"/>
  <c r="AF1223" i="10"/>
  <c r="AF1133" i="10"/>
  <c r="AF1053" i="10"/>
  <c r="AF976" i="10"/>
  <c r="AF899" i="10"/>
  <c r="AF829" i="10"/>
  <c r="AF750" i="10"/>
  <c r="AF688" i="10"/>
  <c r="AF617" i="10"/>
  <c r="AF549" i="10"/>
  <c r="AF490" i="10"/>
  <c r="AF419" i="10"/>
  <c r="AF351" i="10"/>
  <c r="AF274" i="10"/>
  <c r="AF220" i="10"/>
  <c r="AF147" i="10"/>
  <c r="AF76" i="10"/>
  <c r="AF14" i="10"/>
  <c r="AF1737" i="10"/>
  <c r="AF1607" i="10"/>
  <c r="AF1503" i="10"/>
  <c r="AF1391" i="10"/>
  <c r="AF1296" i="10"/>
  <c r="AF1222" i="10"/>
  <c r="AF1132" i="10"/>
  <c r="AF1052" i="10"/>
  <c r="AF975" i="10"/>
  <c r="AF897" i="10"/>
  <c r="AF828" i="10"/>
  <c r="AF749" i="10"/>
  <c r="AF687" i="10"/>
  <c r="AF616" i="10"/>
  <c r="AF548" i="10"/>
  <c r="AF477" i="10"/>
  <c r="AF418" i="10"/>
  <c r="AF350" i="10"/>
  <c r="AF273" i="10"/>
  <c r="AF211" i="10"/>
  <c r="AF146" i="10"/>
  <c r="AF75" i="10"/>
  <c r="AF13" i="10"/>
  <c r="AF1715" i="10"/>
  <c r="AF1606" i="10"/>
  <c r="AF1502" i="10"/>
  <c r="AF1390" i="10"/>
  <c r="AF1295" i="10"/>
  <c r="AF1211" i="10"/>
  <c r="AF1131" i="10"/>
  <c r="AF1051" i="10"/>
  <c r="AF974" i="10"/>
  <c r="AF896" i="10"/>
  <c r="AF814" i="10"/>
  <c r="AF747" i="10"/>
  <c r="AF686" i="10"/>
  <c r="AF615" i="10"/>
  <c r="AF547" i="10"/>
  <c r="AF476" i="10"/>
  <c r="AF417" i="10"/>
  <c r="AF349" i="10"/>
  <c r="AF272" i="10"/>
  <c r="AF210" i="10"/>
  <c r="AF139" i="10"/>
  <c r="AF74" i="10"/>
  <c r="AF12" i="10"/>
  <c r="AF1714" i="10"/>
  <c r="AF1604" i="10"/>
  <c r="AF1493" i="10"/>
  <c r="AF1387" i="10"/>
  <c r="AF1293" i="10"/>
  <c r="AF1210" i="10"/>
  <c r="AF1130" i="10"/>
  <c r="AF1050" i="10"/>
  <c r="AF973" i="10"/>
  <c r="AF893" i="10"/>
  <c r="AF813" i="10"/>
  <c r="AF746" i="10"/>
  <c r="AF685" i="10"/>
  <c r="AF614" i="10"/>
  <c r="AF546" i="10"/>
  <c r="AF475" i="10"/>
  <c r="AF415" i="10"/>
  <c r="AF348" i="10"/>
  <c r="AF271" i="10"/>
  <c r="AF209" i="10"/>
  <c r="AF138" i="10"/>
  <c r="AF73" i="10"/>
  <c r="AF5" i="10"/>
  <c r="AF1713" i="10"/>
  <c r="AF1603" i="10"/>
  <c r="AF1492" i="10"/>
  <c r="AF1386" i="10"/>
  <c r="AF1292" i="10"/>
  <c r="AF1202" i="10"/>
  <c r="AF1129" i="10"/>
  <c r="AF1043" i="10"/>
  <c r="AF972" i="10"/>
  <c r="AF892" i="10"/>
  <c r="AF812" i="10"/>
  <c r="AF743" i="10"/>
  <c r="AF684" i="10"/>
  <c r="AF613" i="10"/>
  <c r="AF545" i="10"/>
  <c r="AF474" i="10"/>
  <c r="AF414" i="10"/>
  <c r="AF347" i="10"/>
  <c r="AF270" i="10"/>
  <c r="AF208" i="10"/>
  <c r="AF137" i="10"/>
  <c r="AF71" i="10"/>
  <c r="AF4" i="10"/>
  <c r="AF1710" i="10"/>
  <c r="AF1593" i="10"/>
  <c r="AF1491" i="10"/>
  <c r="AF1385" i="10"/>
  <c r="AF1289" i="10"/>
  <c r="AF1201" i="10"/>
  <c r="AF1128" i="10"/>
  <c r="AF1041" i="10"/>
  <c r="AF962" i="10"/>
  <c r="AF891" i="10"/>
  <c r="AF811" i="10"/>
  <c r="AF742" i="10"/>
  <c r="AF671" i="10"/>
  <c r="AF612" i="10"/>
  <c r="AF544" i="10"/>
  <c r="AF467" i="10"/>
  <c r="AF411" i="10"/>
  <c r="AF346" i="10"/>
  <c r="AF269" i="10"/>
  <c r="AF201" i="10"/>
  <c r="AF136" i="10"/>
  <c r="AF70" i="10"/>
  <c r="AF3" i="10"/>
  <c r="AF1709" i="10"/>
  <c r="AF1592" i="10"/>
  <c r="AF1490" i="10"/>
  <c r="AF1384" i="10"/>
  <c r="AF1288" i="10"/>
  <c r="AF1200" i="10"/>
  <c r="AF1127" i="10"/>
  <c r="AF1040" i="10"/>
  <c r="AF961" i="10"/>
  <c r="AF890" i="10"/>
  <c r="AF810" i="10"/>
  <c r="AF741" i="10"/>
  <c r="AF670" i="10"/>
  <c r="AF611" i="10"/>
  <c r="AF543" i="10"/>
  <c r="AF466" i="10"/>
  <c r="AF410" i="10"/>
  <c r="AF333" i="10"/>
  <c r="AF268" i="10"/>
  <c r="AF200" i="10"/>
  <c r="AF135" i="10"/>
  <c r="AF67" i="10"/>
  <c r="AF2" i="10"/>
  <c r="AF1706" i="10"/>
  <c r="AF1591" i="10"/>
  <c r="AF1483" i="10"/>
  <c r="AF1383" i="10"/>
  <c r="AF1287" i="10"/>
  <c r="AF1199" i="10"/>
  <c r="AF1126" i="10"/>
  <c r="AF1037" i="10"/>
  <c r="AF960" i="10"/>
  <c r="AF883" i="10"/>
  <c r="AF809" i="10"/>
  <c r="AF740" i="10"/>
  <c r="AF669" i="10"/>
  <c r="AF609" i="10"/>
  <c r="AF542" i="10"/>
  <c r="AF465" i="10"/>
  <c r="AF397" i="10"/>
  <c r="AF332" i="10"/>
  <c r="AF267" i="10"/>
  <c r="AF199" i="10"/>
  <c r="AF134" i="10"/>
  <c r="AF1705" i="10"/>
  <c r="AF1590" i="10"/>
  <c r="AF1482" i="10"/>
  <c r="AF1381" i="10"/>
  <c r="AF1286" i="10"/>
  <c r="AF1192" i="10"/>
  <c r="AF1124" i="10"/>
  <c r="AF1036" i="10"/>
  <c r="AF947" i="10"/>
  <c r="AF882" i="10"/>
  <c r="AF808" i="10"/>
  <c r="AF739" i="10"/>
  <c r="AF668" i="10"/>
  <c r="AF608" i="10"/>
  <c r="AF541" i="10"/>
  <c r="AF464" i="10"/>
  <c r="AF396" i="10"/>
  <c r="AF331" i="10"/>
  <c r="AF265" i="10"/>
  <c r="AF198" i="10"/>
  <c r="AF133" i="10"/>
  <c r="AF65" i="10"/>
  <c r="AF1691" i="10"/>
  <c r="AF1589" i="10"/>
  <c r="AF1480" i="10"/>
  <c r="AF1380" i="10"/>
  <c r="AF1284" i="10"/>
  <c r="AF1190" i="10"/>
  <c r="AF1102" i="10"/>
  <c r="AF1029" i="10"/>
  <c r="AF946" i="10"/>
  <c r="AF881" i="10"/>
  <c r="AF807" i="10"/>
  <c r="AF738" i="10"/>
  <c r="AF667" i="10"/>
  <c r="AF593" i="10"/>
  <c r="AF540" i="10"/>
  <c r="AF463" i="10"/>
  <c r="AF395" i="10"/>
  <c r="AF330" i="10"/>
  <c r="AF264" i="10"/>
  <c r="AF1685" i="10"/>
  <c r="AF1555" i="10"/>
  <c r="AF1454" i="10"/>
  <c r="AF1348" i="10"/>
  <c r="AF1257" i="10"/>
  <c r="AF1181" i="10"/>
  <c r="AF1096" i="10"/>
  <c r="AF1023" i="10"/>
  <c r="AF937" i="10"/>
  <c r="AF861" i="10"/>
  <c r="AF786" i="10"/>
  <c r="AF720" i="10"/>
  <c r="AF655" i="10"/>
  <c r="AF587" i="10"/>
  <c r="AF516" i="10"/>
  <c r="AF454" i="10"/>
  <c r="AF383" i="10"/>
  <c r="AF318" i="10"/>
  <c r="AF256" i="10"/>
  <c r="AF179" i="10"/>
  <c r="AF111" i="10"/>
  <c r="AF58" i="10"/>
  <c r="AF1684" i="10"/>
  <c r="AF1554" i="10"/>
  <c r="AF1453" i="10"/>
  <c r="AF1347" i="10"/>
  <c r="AF1256" i="10"/>
  <c r="AF1180" i="10"/>
  <c r="AF1095" i="10"/>
  <c r="AF1022" i="10"/>
  <c r="AF936" i="10"/>
  <c r="AF860" i="10"/>
  <c r="AF785" i="10"/>
  <c r="AF713" i="10"/>
  <c r="AF653" i="10"/>
  <c r="AF586" i="10"/>
  <c r="AF515" i="10"/>
  <c r="AF453" i="10"/>
  <c r="AF382" i="10"/>
  <c r="AF317" i="10"/>
  <c r="AF255" i="10"/>
  <c r="AF178" i="10"/>
  <c r="AF110" i="10"/>
  <c r="AF39" i="10"/>
  <c r="AF1659" i="10"/>
  <c r="AF1550" i="10"/>
  <c r="AF1439" i="10"/>
  <c r="AF1343" i="10"/>
  <c r="AF1251" i="10"/>
  <c r="AF1171" i="10"/>
  <c r="AF1088" i="10"/>
  <c r="AF1004" i="10"/>
  <c r="AF933" i="10"/>
  <c r="AF851" i="10"/>
  <c r="AF782" i="10"/>
  <c r="AF710" i="10"/>
  <c r="AF648" i="10"/>
  <c r="AF577" i="10"/>
  <c r="AF512" i="10"/>
  <c r="AF450" i="10"/>
  <c r="AF379" i="10"/>
  <c r="AF305" i="10"/>
  <c r="AF252" i="10"/>
  <c r="AF175" i="10"/>
  <c r="AF107" i="10"/>
  <c r="AF36" i="10"/>
  <c r="AF1644" i="10"/>
  <c r="AF1426" i="10"/>
  <c r="AF1188" i="10"/>
  <c r="AF1026" i="10"/>
  <c r="AF862" i="10"/>
  <c r="AF711" i="10"/>
  <c r="AF575" i="10"/>
  <c r="AF434" i="10"/>
  <c r="AF299" i="10"/>
  <c r="AF159" i="10"/>
  <c r="AF30" i="10"/>
  <c r="AF1643" i="10"/>
  <c r="AF1425" i="10"/>
  <c r="AF1185" i="10"/>
  <c r="AF1025" i="10"/>
  <c r="AF859" i="10"/>
  <c r="AF709" i="10"/>
  <c r="AF574" i="10"/>
  <c r="AF427" i="10"/>
  <c r="AF298" i="10"/>
  <c r="AF158" i="10"/>
  <c r="AF29" i="10"/>
  <c r="AF1642" i="10"/>
  <c r="AF1379" i="10"/>
  <c r="AF1184" i="10"/>
  <c r="AF1024" i="10"/>
  <c r="AF858" i="10"/>
  <c r="AF708" i="10"/>
  <c r="AF573" i="10"/>
  <c r="AF426" i="10"/>
  <c r="AF297" i="10"/>
  <c r="AF132" i="10"/>
  <c r="AF27" i="10"/>
  <c r="AF1641" i="10"/>
  <c r="AF1377" i="10"/>
  <c r="AF1183" i="10"/>
  <c r="AF1006" i="10"/>
  <c r="AF850" i="10"/>
  <c r="AF707" i="10"/>
  <c r="AF572" i="10"/>
  <c r="AF425" i="10"/>
  <c r="AF261" i="10"/>
  <c r="AF125" i="10"/>
  <c r="AF1588" i="10"/>
  <c r="AF1376" i="10"/>
  <c r="AF1182" i="10"/>
  <c r="AF1005" i="10"/>
  <c r="AF849" i="10"/>
  <c r="AF706" i="10"/>
  <c r="AF571" i="10"/>
  <c r="AF424" i="10"/>
  <c r="AF260" i="10"/>
  <c r="AF124" i="10"/>
  <c r="AF1587" i="10"/>
  <c r="AF1354" i="10"/>
  <c r="AF1179" i="10"/>
  <c r="AF1003" i="10"/>
  <c r="AF847" i="10"/>
  <c r="AF705" i="10"/>
  <c r="AF570" i="10"/>
  <c r="AF394" i="10"/>
  <c r="AF259" i="10"/>
  <c r="AF123" i="10"/>
  <c r="AF1586" i="10"/>
  <c r="AF1351" i="10"/>
  <c r="AF1178" i="10"/>
  <c r="AF1002" i="10"/>
  <c r="AF846" i="10"/>
  <c r="AF703" i="10"/>
  <c r="AF563" i="10"/>
  <c r="AF393" i="10"/>
  <c r="AF258" i="10"/>
  <c r="AF115" i="10"/>
  <c r="AF1585" i="10"/>
  <c r="AF1346" i="10"/>
  <c r="AF1170" i="10"/>
  <c r="AF1001" i="10"/>
  <c r="AF843" i="10"/>
  <c r="AF702" i="10"/>
  <c r="AF527" i="10"/>
  <c r="AF392" i="10"/>
  <c r="AF257" i="10"/>
  <c r="AF114" i="10"/>
  <c r="AF1584" i="10"/>
  <c r="AF1344" i="10"/>
  <c r="AF1160" i="10"/>
  <c r="AF1000" i="10"/>
  <c r="AF842" i="10"/>
  <c r="AF699" i="10"/>
  <c r="AF526" i="10"/>
  <c r="AF391" i="10"/>
  <c r="AF254" i="10"/>
  <c r="AF109" i="10"/>
  <c r="AF1553" i="10"/>
  <c r="AF1340" i="10"/>
  <c r="AF1152" i="10"/>
  <c r="AF999" i="10"/>
  <c r="AF841" i="10"/>
  <c r="AF666" i="10"/>
  <c r="AF525" i="10"/>
  <c r="AF390" i="10"/>
  <c r="AF253" i="10"/>
  <c r="AF108" i="10"/>
  <c r="AF1551" i="10"/>
  <c r="AF1339" i="10"/>
  <c r="AF1151" i="10"/>
  <c r="AF991" i="10"/>
  <c r="AF840" i="10"/>
  <c r="AF659" i="10"/>
  <c r="AF524" i="10"/>
  <c r="AF381" i="10"/>
  <c r="AF233" i="10"/>
  <c r="AF106" i="10"/>
  <c r="AF1546" i="10"/>
  <c r="AF1338" i="10"/>
  <c r="AF1150" i="10"/>
  <c r="AF990" i="10"/>
  <c r="AF806" i="10"/>
  <c r="AF658" i="10"/>
  <c r="AF517" i="10"/>
  <c r="AF380" i="10"/>
  <c r="AF232" i="10"/>
  <c r="AF105" i="10"/>
  <c r="AF1545" i="10"/>
  <c r="AF1331" i="10"/>
  <c r="AF1149" i="10"/>
  <c r="AF987" i="10"/>
  <c r="AF805" i="10"/>
  <c r="AF657" i="10"/>
  <c r="AF514" i="10"/>
  <c r="AF378" i="10"/>
  <c r="AF231" i="10"/>
  <c r="AF104" i="10"/>
  <c r="AF1544" i="10"/>
  <c r="AF1330" i="10"/>
  <c r="AF1148" i="10"/>
  <c r="AF945" i="10"/>
  <c r="AF803" i="10"/>
  <c r="AF656" i="10"/>
  <c r="AF513" i="10"/>
  <c r="AF371" i="10"/>
  <c r="AF230" i="10"/>
  <c r="AF103" i="10"/>
  <c r="AF1751" i="10"/>
  <c r="AF1479" i="10"/>
  <c r="AF1275" i="10"/>
  <c r="AF1097" i="10"/>
  <c r="AF934" i="10"/>
  <c r="AF780" i="10"/>
  <c r="AF644" i="10"/>
  <c r="AF497" i="10"/>
  <c r="AF358" i="10"/>
  <c r="AF196" i="10"/>
  <c r="AF64" i="10"/>
  <c r="AF1750" i="10"/>
  <c r="AF1478" i="10"/>
  <c r="AF1274" i="10"/>
  <c r="AF1092" i="10"/>
  <c r="AF932" i="10"/>
  <c r="AF779" i="10"/>
  <c r="AF637" i="10"/>
  <c r="AF496" i="10"/>
  <c r="AF329" i="10"/>
  <c r="AF189" i="10"/>
  <c r="AF63" i="10"/>
  <c r="AF1689" i="10"/>
  <c r="AF1457" i="10"/>
  <c r="AF1254" i="10"/>
  <c r="AF1087" i="10"/>
  <c r="AF930" i="10"/>
  <c r="AF770" i="10"/>
  <c r="AF635" i="10"/>
  <c r="AF462" i="10"/>
  <c r="AF321" i="10"/>
  <c r="AF187" i="10"/>
  <c r="AF61" i="10"/>
  <c r="AF1650" i="10"/>
  <c r="AF1228" i="10"/>
  <c r="AF787" i="10"/>
  <c r="AF499" i="10"/>
  <c r="AF188" i="10"/>
  <c r="AF1647" i="10"/>
  <c r="AF1147" i="10"/>
  <c r="AF784" i="10"/>
  <c r="AF498" i="10"/>
  <c r="AF186" i="10"/>
  <c r="AF1645" i="10"/>
  <c r="AF1101" i="10"/>
  <c r="AF783" i="10"/>
  <c r="AF495" i="10"/>
  <c r="AF177" i="10"/>
  <c r="AF1543" i="10"/>
  <c r="AF1100" i="10"/>
  <c r="AF781" i="10"/>
  <c r="AF461" i="10"/>
  <c r="AF176" i="10"/>
  <c r="AF1542" i="10"/>
  <c r="AF1099" i="10"/>
  <c r="AF778" i="10"/>
  <c r="AF459" i="10"/>
  <c r="AF174" i="10"/>
  <c r="AF1541" i="10"/>
  <c r="AF1098" i="10"/>
  <c r="AF769" i="10"/>
  <c r="AF458" i="10"/>
  <c r="AF173" i="10"/>
  <c r="AF1540" i="10"/>
  <c r="AF1091" i="10"/>
  <c r="AF768" i="10"/>
  <c r="AF455" i="10"/>
  <c r="AF171" i="10"/>
  <c r="AF1539" i="10"/>
  <c r="AF1086" i="10"/>
  <c r="AF767" i="10"/>
  <c r="AF452" i="10"/>
  <c r="AF170" i="10"/>
  <c r="AF1477" i="10"/>
  <c r="AF1085" i="10"/>
  <c r="AF737" i="10"/>
  <c r="AF451" i="10"/>
  <c r="AF161" i="10"/>
  <c r="AF1455" i="10"/>
  <c r="AF1084" i="10"/>
  <c r="AF736" i="10"/>
  <c r="AF449" i="10"/>
  <c r="AF160" i="10"/>
  <c r="AF1451" i="10"/>
  <c r="AF1083" i="10"/>
  <c r="AF735" i="10"/>
  <c r="AF448" i="10"/>
  <c r="AF102" i="10"/>
  <c r="AF1450" i="10"/>
  <c r="AF1082" i="10"/>
  <c r="AF734" i="10"/>
  <c r="AF435" i="10"/>
  <c r="AF95" i="10"/>
  <c r="AF1438" i="10"/>
  <c r="AF1075" i="10"/>
  <c r="AF721" i="10"/>
  <c r="AF370" i="10"/>
  <c r="AF94" i="10"/>
  <c r="AF1437" i="10"/>
  <c r="AF1068" i="10"/>
  <c r="AF712" i="10"/>
  <c r="AF369" i="10"/>
  <c r="AF81" i="10"/>
  <c r="AF1436" i="10"/>
  <c r="AF1028" i="10"/>
  <c r="AF652" i="10"/>
  <c r="AF368" i="10"/>
  <c r="AF66" i="10"/>
  <c r="AF1759" i="10"/>
  <c r="AF1327" i="10"/>
  <c r="AF935" i="10"/>
  <c r="AF634" i="10"/>
  <c r="AF315" i="10"/>
  <c r="AF35" i="10"/>
  <c r="AF1757" i="10"/>
  <c r="AF1283" i="10"/>
  <c r="AF931" i="10"/>
  <c r="AF592" i="10"/>
  <c r="AF314" i="10"/>
  <c r="AF34" i="10"/>
  <c r="AF1753" i="10"/>
  <c r="AF1267" i="10"/>
  <c r="AF928" i="10"/>
  <c r="AF590" i="10"/>
  <c r="AF303" i="10"/>
  <c r="AF32" i="10"/>
  <c r="AF1752" i="10"/>
  <c r="AF1252" i="10"/>
  <c r="AF906" i="10"/>
  <c r="AF589" i="10"/>
  <c r="AF302" i="10"/>
  <c r="AF31" i="10"/>
  <c r="AF929" i="10"/>
  <c r="AF226" i="10"/>
  <c r="AF905" i="10"/>
  <c r="AF197" i="10"/>
  <c r="AF904" i="10"/>
  <c r="AF62" i="10"/>
  <c r="AF880" i="10"/>
  <c r="AF60" i="10"/>
  <c r="AF879" i="10"/>
  <c r="AF59" i="10"/>
  <c r="AF878" i="10"/>
  <c r="AF38" i="10"/>
  <c r="AF1756" i="10"/>
  <c r="AF864" i="10"/>
  <c r="AF37" i="10"/>
  <c r="AF1690" i="10"/>
  <c r="AF802" i="10"/>
  <c r="AF33" i="10"/>
  <c r="AF1688" i="10"/>
  <c r="AF649" i="10"/>
  <c r="AF1687" i="10"/>
  <c r="AF647" i="10"/>
  <c r="AF1686" i="10"/>
  <c r="AF646" i="10"/>
  <c r="AF1668" i="10"/>
  <c r="AF645" i="10"/>
  <c r="AF1660" i="10"/>
  <c r="AF636" i="10"/>
  <c r="AF1651" i="10"/>
  <c r="AF591" i="10"/>
  <c r="AF1427" i="10"/>
  <c r="AF584" i="10"/>
  <c r="AF1250" i="10"/>
  <c r="AF508" i="10"/>
  <c r="AF1249" i="10"/>
  <c r="AF367" i="10"/>
  <c r="AF1246" i="10"/>
  <c r="AF328" i="10"/>
  <c r="AF1276" i="10"/>
  <c r="AF1247" i="10"/>
  <c r="AF1231" i="10"/>
  <c r="AF1230" i="10"/>
  <c r="AF1229" i="10"/>
  <c r="AF1027" i="10"/>
  <c r="AF944" i="10"/>
  <c r="AF943" i="10"/>
  <c r="AF941" i="10"/>
  <c r="AF940" i="10"/>
  <c r="AF588" i="10"/>
  <c r="AF585" i="10"/>
  <c r="AF576" i="10"/>
  <c r="AF511" i="10"/>
  <c r="AF320" i="10"/>
  <c r="AF300" i="10"/>
  <c r="AF229" i="10"/>
  <c r="AF227" i="10"/>
  <c r="AF1429" i="10"/>
  <c r="AF1428" i="10"/>
  <c r="AF1329" i="10"/>
  <c r="AF509" i="10"/>
  <c r="AF359" i="10"/>
  <c r="AF304" i="10"/>
  <c r="AF1328" i="10"/>
  <c r="AF319" i="10"/>
  <c r="AF301" i="10"/>
  <c r="AF228" i="10"/>
  <c r="AJ3" i="10"/>
  <c r="AN113" i="10"/>
  <c r="AN81" i="10"/>
  <c r="AN49" i="10"/>
  <c r="AN17" i="10"/>
  <c r="AN122" i="10"/>
  <c r="AN89" i="10"/>
  <c r="AN56" i="10"/>
  <c r="AN23" i="10"/>
  <c r="AN120" i="10"/>
  <c r="AN87" i="10"/>
  <c r="AN54" i="10"/>
  <c r="AN21" i="10"/>
  <c r="AN124" i="10"/>
  <c r="AN88" i="10"/>
  <c r="AN52" i="10"/>
  <c r="AN16" i="10"/>
  <c r="AN112" i="10"/>
  <c r="AN76" i="10"/>
  <c r="AN40" i="10"/>
  <c r="AN111" i="10"/>
  <c r="AN75" i="10"/>
  <c r="AN39" i="10"/>
  <c r="AN110" i="10"/>
  <c r="AN74" i="10"/>
  <c r="AN38" i="10"/>
  <c r="AN109" i="10"/>
  <c r="AN73" i="10"/>
  <c r="AN37" i="10"/>
  <c r="AN108" i="10"/>
  <c r="AN72" i="10"/>
  <c r="AN36" i="10"/>
  <c r="AN119" i="10"/>
  <c r="AN77" i="10"/>
  <c r="AN31" i="10"/>
  <c r="AN118" i="10"/>
  <c r="AN71" i="10"/>
  <c r="AN30" i="10"/>
  <c r="AN117" i="10"/>
  <c r="AN70" i="10"/>
  <c r="AN29" i="10"/>
  <c r="AN116" i="10"/>
  <c r="AN69" i="10"/>
  <c r="AN28" i="10"/>
  <c r="AN115" i="10"/>
  <c r="AN68" i="10"/>
  <c r="AN27" i="10"/>
  <c r="AN114" i="10"/>
  <c r="AN67" i="10"/>
  <c r="AN26" i="10"/>
  <c r="AN94" i="10"/>
  <c r="AN43" i="10"/>
  <c r="AN93" i="10"/>
  <c r="AN42" i="10"/>
  <c r="AN92" i="10"/>
  <c r="AN41" i="10"/>
  <c r="AN91" i="10"/>
  <c r="AN35" i="10"/>
  <c r="AN90" i="10"/>
  <c r="AN34" i="10"/>
  <c r="AN86" i="10"/>
  <c r="AN33" i="10"/>
  <c r="AN85" i="10"/>
  <c r="AN32" i="10"/>
  <c r="AN82" i="10"/>
  <c r="AN22" i="10"/>
  <c r="AN125" i="10"/>
  <c r="AN63" i="10"/>
  <c r="AN12" i="10"/>
  <c r="AN107" i="10"/>
  <c r="AN60" i="10"/>
  <c r="AN9" i="10"/>
  <c r="AN106" i="10"/>
  <c r="AN59" i="10"/>
  <c r="AN8" i="10"/>
  <c r="AN55" i="10"/>
  <c r="AN53" i="10"/>
  <c r="AN51" i="10"/>
  <c r="AN50" i="10"/>
  <c r="AN48" i="10"/>
  <c r="AN47" i="10"/>
  <c r="AN126" i="10"/>
  <c r="AN46" i="10"/>
  <c r="AN123" i="10"/>
  <c r="AN45" i="10"/>
  <c r="AN121" i="10"/>
  <c r="AN44" i="10"/>
  <c r="AN105" i="10"/>
  <c r="AN25" i="10"/>
  <c r="AN104" i="10"/>
  <c r="AN24" i="10"/>
  <c r="AN103" i="10"/>
  <c r="AN20" i="10"/>
  <c r="AN97" i="10"/>
  <c r="AN11" i="10"/>
  <c r="AN84" i="10"/>
  <c r="AN83" i="10"/>
  <c r="AN58" i="10"/>
  <c r="AN57" i="10"/>
  <c r="AN19" i="10"/>
  <c r="AN18" i="10"/>
  <c r="AN15" i="10"/>
  <c r="AN14" i="10"/>
  <c r="AN13" i="10"/>
  <c r="AN10" i="10"/>
  <c r="AN7" i="10"/>
  <c r="AN102" i="10"/>
  <c r="AN99" i="10"/>
  <c r="AN98" i="10"/>
  <c r="AN101" i="10"/>
  <c r="AN100" i="10"/>
  <c r="AN96" i="10"/>
  <c r="AN95" i="10"/>
  <c r="AN80" i="10"/>
  <c r="AN79" i="10"/>
  <c r="AN78" i="10"/>
  <c r="AN66" i="10"/>
  <c r="AN65" i="10"/>
  <c r="AN64" i="10"/>
  <c r="AN62" i="10"/>
  <c r="AN61" i="10"/>
  <c r="AP5" i="10"/>
  <c r="AR5" i="10"/>
  <c r="AU124" i="10"/>
  <c r="AU92" i="10"/>
  <c r="AU60" i="10"/>
  <c r="AU28" i="10"/>
  <c r="AU97" i="10"/>
  <c r="AU64" i="10"/>
  <c r="AU31" i="10"/>
  <c r="AU95" i="10"/>
  <c r="AU62" i="10"/>
  <c r="AU29" i="10"/>
  <c r="AU121" i="10"/>
  <c r="AU86" i="10"/>
  <c r="AU51" i="10"/>
  <c r="AU16" i="10"/>
  <c r="AU93" i="10"/>
  <c r="AU56" i="10"/>
  <c r="AU20" i="10"/>
  <c r="AU100" i="10"/>
  <c r="AU61" i="10"/>
  <c r="AU23" i="10"/>
  <c r="AU99" i="10"/>
  <c r="AU59" i="10"/>
  <c r="AU22" i="10"/>
  <c r="AU96" i="10"/>
  <c r="AU108" i="10"/>
  <c r="AU68" i="10"/>
  <c r="AU26" i="10"/>
  <c r="AU107" i="10"/>
  <c r="AU67" i="10"/>
  <c r="AU25" i="10"/>
  <c r="AU106" i="10"/>
  <c r="AU66" i="10"/>
  <c r="AU24" i="10"/>
  <c r="AU105" i="10"/>
  <c r="AU65" i="10"/>
  <c r="AU21" i="10"/>
  <c r="AU104" i="10"/>
  <c r="AU63" i="10"/>
  <c r="AU19" i="10"/>
  <c r="AU101" i="10"/>
  <c r="AU49" i="10"/>
  <c r="AU98" i="10"/>
  <c r="AU48" i="10"/>
  <c r="AU94" i="10"/>
  <c r="AU47" i="10"/>
  <c r="AU91" i="10"/>
  <c r="AU46" i="10"/>
  <c r="AU90" i="10"/>
  <c r="AU45" i="10"/>
  <c r="AU89" i="10"/>
  <c r="AU44" i="10"/>
  <c r="AU117" i="10"/>
  <c r="AU55" i="10"/>
  <c r="AU116" i="10"/>
  <c r="AU54" i="10"/>
  <c r="AU115" i="10"/>
  <c r="AU53" i="10"/>
  <c r="AU114" i="10"/>
  <c r="AU52" i="10"/>
  <c r="AU113" i="10"/>
  <c r="AU50" i="10"/>
  <c r="AU112" i="10"/>
  <c r="AU43" i="10"/>
  <c r="AU111" i="10"/>
  <c r="AU42" i="10"/>
  <c r="AU110" i="10"/>
  <c r="AU41" i="10"/>
  <c r="AU109" i="10"/>
  <c r="AU40" i="10"/>
  <c r="AU103" i="10"/>
  <c r="AU39" i="10"/>
  <c r="AU102" i="10"/>
  <c r="AU38" i="10"/>
  <c r="AU88" i="10"/>
  <c r="AU37" i="10"/>
  <c r="AU87" i="10"/>
  <c r="AU36" i="10"/>
  <c r="AU85" i="10"/>
  <c r="AU35" i="10"/>
  <c r="AU82" i="10"/>
  <c r="AU32" i="10"/>
  <c r="AU79" i="10"/>
  <c r="AU18" i="10"/>
  <c r="AU78" i="10"/>
  <c r="AU17" i="10"/>
  <c r="AU12" i="10"/>
  <c r="AU11" i="10"/>
  <c r="AU10" i="10"/>
  <c r="AU126" i="10"/>
  <c r="AU9" i="10"/>
  <c r="AU125" i="10"/>
  <c r="AU8" i="10"/>
  <c r="AU123" i="10"/>
  <c r="AU7" i="10"/>
  <c r="AU122" i="10"/>
  <c r="AU120" i="10"/>
  <c r="AU119" i="10"/>
  <c r="AU118" i="10"/>
  <c r="AU84" i="10"/>
  <c r="AU83" i="10"/>
  <c r="AU81" i="10"/>
  <c r="AU80" i="10"/>
  <c r="AU74" i="10"/>
  <c r="AU71" i="10"/>
  <c r="AU70" i="10"/>
  <c r="AU33" i="10"/>
  <c r="AU30" i="10"/>
  <c r="AU27" i="10"/>
  <c r="AU15" i="10"/>
  <c r="AU14" i="10"/>
  <c r="AU13" i="10"/>
  <c r="AU77" i="10"/>
  <c r="AU76" i="10"/>
  <c r="AU75" i="10"/>
  <c r="AU34" i="10"/>
  <c r="AU73" i="10"/>
  <c r="AU72" i="10"/>
  <c r="AU69" i="10"/>
  <c r="AU58" i="10"/>
  <c r="AU57" i="10"/>
  <c r="AO1" i="10"/>
  <c r="AP1" i="10"/>
  <c r="AQ96" i="10"/>
  <c r="AQ64" i="10"/>
  <c r="AQ32" i="10"/>
  <c r="AQ118" i="10"/>
  <c r="AQ85" i="10"/>
  <c r="AQ52" i="10"/>
  <c r="AQ19" i="10"/>
  <c r="AQ116" i="10"/>
  <c r="AQ83" i="10"/>
  <c r="AQ50" i="10"/>
  <c r="AQ17" i="10"/>
  <c r="AQ112" i="10"/>
  <c r="AQ77" i="10"/>
  <c r="AQ42" i="10"/>
  <c r="AQ7" i="10"/>
  <c r="AQ104" i="10"/>
  <c r="AQ68" i="10"/>
  <c r="AQ31" i="10"/>
  <c r="AQ90" i="10"/>
  <c r="AQ53" i="10"/>
  <c r="AQ14" i="10"/>
  <c r="AQ126" i="10"/>
  <c r="AQ89" i="10"/>
  <c r="AQ51" i="10"/>
  <c r="AQ13" i="10"/>
  <c r="AQ125" i="10"/>
  <c r="AQ88" i="10"/>
  <c r="AQ49" i="10"/>
  <c r="AQ12" i="10"/>
  <c r="AQ124" i="10"/>
  <c r="AQ87" i="10"/>
  <c r="AQ48" i="10"/>
  <c r="AQ11" i="10"/>
  <c r="AQ123" i="10"/>
  <c r="AQ86" i="10"/>
  <c r="AQ47" i="10"/>
  <c r="AQ10" i="10"/>
  <c r="AQ80" i="10"/>
  <c r="AQ37" i="10"/>
  <c r="AQ79" i="10"/>
  <c r="AQ36" i="10"/>
  <c r="AQ122" i="10"/>
  <c r="AQ78" i="10"/>
  <c r="AQ35" i="10"/>
  <c r="AQ121" i="10"/>
  <c r="AQ76" i="10"/>
  <c r="AQ34" i="10"/>
  <c r="AQ120" i="10"/>
  <c r="AQ75" i="10"/>
  <c r="AQ33" i="10"/>
  <c r="AQ119" i="10"/>
  <c r="AQ74" i="10"/>
  <c r="AQ30" i="10"/>
  <c r="AQ97" i="10"/>
  <c r="AQ40" i="10"/>
  <c r="AQ95" i="10"/>
  <c r="AQ39" i="10"/>
  <c r="AQ94" i="10"/>
  <c r="AQ38" i="10"/>
  <c r="AQ93" i="10"/>
  <c r="AQ29" i="10"/>
  <c r="AQ92" i="10"/>
  <c r="AQ28" i="10"/>
  <c r="AQ91" i="10"/>
  <c r="AQ27" i="10"/>
  <c r="AQ84" i="10"/>
  <c r="AQ26" i="10"/>
  <c r="AQ82" i="10"/>
  <c r="AQ25" i="10"/>
  <c r="AQ81" i="10"/>
  <c r="AQ24" i="10"/>
  <c r="AQ73" i="10"/>
  <c r="AQ23" i="10"/>
  <c r="AQ72" i="10"/>
  <c r="AQ22" i="10"/>
  <c r="AQ71" i="10"/>
  <c r="AQ21" i="10"/>
  <c r="AQ70" i="10"/>
  <c r="AQ20" i="10"/>
  <c r="AQ69" i="10"/>
  <c r="AQ18" i="10"/>
  <c r="AQ115" i="10"/>
  <c r="AQ65" i="10"/>
  <c r="AQ9" i="10"/>
  <c r="AQ111" i="10"/>
  <c r="AQ61" i="10"/>
  <c r="AQ110" i="10"/>
  <c r="AQ60" i="10"/>
  <c r="AQ16" i="10"/>
  <c r="AQ15" i="10"/>
  <c r="AQ8" i="10"/>
  <c r="AQ117" i="10"/>
  <c r="AQ114" i="10"/>
  <c r="AQ113" i="10"/>
  <c r="AQ109" i="10"/>
  <c r="AQ108" i="10"/>
  <c r="AQ107" i="10"/>
  <c r="AQ106" i="10"/>
  <c r="AQ105" i="10"/>
  <c r="AQ103" i="10"/>
  <c r="AQ102" i="10"/>
  <c r="AQ101" i="10"/>
  <c r="AQ67" i="10"/>
  <c r="AQ62" i="10"/>
  <c r="AQ59" i="10"/>
  <c r="AQ43" i="10"/>
  <c r="AQ41" i="10"/>
  <c r="AQ99" i="10"/>
  <c r="AQ98" i="10"/>
  <c r="AQ100" i="10"/>
  <c r="AQ66" i="10"/>
  <c r="AQ63" i="10"/>
  <c r="AQ58" i="10"/>
  <c r="AQ57" i="10"/>
  <c r="AQ56" i="10"/>
  <c r="AQ55" i="10"/>
  <c r="AQ54" i="10"/>
  <c r="AQ46" i="10"/>
  <c r="AQ45" i="10"/>
  <c r="AQ44" i="10"/>
  <c r="V500" i="10"/>
  <c r="V468" i="10"/>
  <c r="V436" i="10"/>
  <c r="V516" i="10"/>
  <c r="V483" i="10"/>
  <c r="V450" i="10"/>
  <c r="V417" i="10"/>
  <c r="V385" i="10"/>
  <c r="V353" i="10"/>
  <c r="V321" i="10"/>
  <c r="V289" i="10"/>
  <c r="V257" i="10"/>
  <c r="V225" i="10"/>
  <c r="V193" i="10"/>
  <c r="V161" i="10"/>
  <c r="V129" i="10"/>
  <c r="V97" i="10"/>
  <c r="V65" i="10"/>
  <c r="V33" i="10"/>
  <c r="V515" i="10"/>
  <c r="V482" i="10"/>
  <c r="V449" i="10"/>
  <c r="V416" i="10"/>
  <c r="V384" i="10"/>
  <c r="V352" i="10"/>
  <c r="V320" i="10"/>
  <c r="V288" i="10"/>
  <c r="V256" i="10"/>
  <c r="V224" i="10"/>
  <c r="V192" i="10"/>
  <c r="V160" i="10"/>
  <c r="V128" i="10"/>
  <c r="V96" i="10"/>
  <c r="V64" i="10"/>
  <c r="V32" i="10"/>
  <c r="V514" i="10"/>
  <c r="V481" i="10"/>
  <c r="V448" i="10"/>
  <c r="V415" i="10"/>
  <c r="V383" i="10"/>
  <c r="V351" i="10"/>
  <c r="V319" i="10"/>
  <c r="V287" i="10"/>
  <c r="V255" i="10"/>
  <c r="V223" i="10"/>
  <c r="V191" i="10"/>
  <c r="V159" i="10"/>
  <c r="V127" i="10"/>
  <c r="V95" i="10"/>
  <c r="V63" i="10"/>
  <c r="V513" i="10"/>
  <c r="V480" i="10"/>
  <c r="V447" i="10"/>
  <c r="V414" i="10"/>
  <c r="V382" i="10"/>
  <c r="V350" i="10"/>
  <c r="V318" i="10"/>
  <c r="V286" i="10"/>
  <c r="V254" i="10"/>
  <c r="V222" i="10"/>
  <c r="V190" i="10"/>
  <c r="V158" i="10"/>
  <c r="V126" i="10"/>
  <c r="V94" i="10"/>
  <c r="V62" i="10"/>
  <c r="V30" i="10"/>
  <c r="V512" i="10"/>
  <c r="V479" i="10"/>
  <c r="V446" i="10"/>
  <c r="V413" i="10"/>
  <c r="V381" i="10"/>
  <c r="V349" i="10"/>
  <c r="V317" i="10"/>
  <c r="V285" i="10"/>
  <c r="V253" i="10"/>
  <c r="V221" i="10"/>
  <c r="V189" i="10"/>
  <c r="V157" i="10"/>
  <c r="V511" i="10"/>
  <c r="V489" i="10"/>
  <c r="V451" i="10"/>
  <c r="V408" i="10"/>
  <c r="V371" i="10"/>
  <c r="V334" i="10"/>
  <c r="V297" i="10"/>
  <c r="V260" i="10"/>
  <c r="V218" i="10"/>
  <c r="V181" i="10"/>
  <c r="V144" i="10"/>
  <c r="V108" i="10"/>
  <c r="V72" i="10"/>
  <c r="V36" i="10"/>
  <c r="V488" i="10"/>
  <c r="V445" i="10"/>
  <c r="V407" i="10"/>
  <c r="V370" i="10"/>
  <c r="V333" i="10"/>
  <c r="V296" i="10"/>
  <c r="V259" i="10"/>
  <c r="V217" i="10"/>
  <c r="V180" i="10"/>
  <c r="V143" i="10"/>
  <c r="V107" i="10"/>
  <c r="V71" i="10"/>
  <c r="V35" i="10"/>
  <c r="V487" i="10"/>
  <c r="V444" i="10"/>
  <c r="V406" i="10"/>
  <c r="V369" i="10"/>
  <c r="V332" i="10"/>
  <c r="V295" i="10"/>
  <c r="V258" i="10"/>
  <c r="V216" i="10"/>
  <c r="V179" i="10"/>
  <c r="V142" i="10"/>
  <c r="V106" i="10"/>
  <c r="V70" i="10"/>
  <c r="V34" i="10"/>
  <c r="V486" i="10"/>
  <c r="V443" i="10"/>
  <c r="V405" i="10"/>
  <c r="V368" i="10"/>
  <c r="V331" i="10"/>
  <c r="V294" i="10"/>
  <c r="V252" i="10"/>
  <c r="V215" i="10"/>
  <c r="V178" i="10"/>
  <c r="V141" i="10"/>
  <c r="V105" i="10"/>
  <c r="V69" i="10"/>
  <c r="V31" i="10"/>
  <c r="V524" i="10"/>
  <c r="V485" i="10"/>
  <c r="V442" i="10"/>
  <c r="V404" i="10"/>
  <c r="V367" i="10"/>
  <c r="V330" i="10"/>
  <c r="V293" i="10"/>
  <c r="V251" i="10"/>
  <c r="V214" i="10"/>
  <c r="V177" i="10"/>
  <c r="V140" i="10"/>
  <c r="V104" i="10"/>
  <c r="V68" i="10"/>
  <c r="V29" i="10"/>
  <c r="V523" i="10"/>
  <c r="V484" i="10"/>
  <c r="V441" i="10"/>
  <c r="V403" i="10"/>
  <c r="V366" i="10"/>
  <c r="V329" i="10"/>
  <c r="V292" i="10"/>
  <c r="V250" i="10"/>
  <c r="V213" i="10"/>
  <c r="V176" i="10"/>
  <c r="V139" i="10"/>
  <c r="V103" i="10"/>
  <c r="V67" i="10"/>
  <c r="V28" i="10"/>
  <c r="V501" i="10"/>
  <c r="V462" i="10"/>
  <c r="V424" i="10"/>
  <c r="V387" i="10"/>
  <c r="V345" i="10"/>
  <c r="V308" i="10"/>
  <c r="V271" i="10"/>
  <c r="V234" i="10"/>
  <c r="V197" i="10"/>
  <c r="V155" i="10"/>
  <c r="V119" i="10"/>
  <c r="V83" i="10"/>
  <c r="V47" i="10"/>
  <c r="V12" i="10"/>
  <c r="V503" i="10"/>
  <c r="V456" i="10"/>
  <c r="V400" i="10"/>
  <c r="V356" i="10"/>
  <c r="V306" i="10"/>
  <c r="V262" i="10"/>
  <c r="V207" i="10"/>
  <c r="V163" i="10"/>
  <c r="V114" i="10"/>
  <c r="V61" i="10"/>
  <c r="V19" i="10"/>
  <c r="V502" i="10"/>
  <c r="V455" i="10"/>
  <c r="V399" i="10"/>
  <c r="V355" i="10"/>
  <c r="V305" i="10"/>
  <c r="V261" i="10"/>
  <c r="V206" i="10"/>
  <c r="V162" i="10"/>
  <c r="V113" i="10"/>
  <c r="V60" i="10"/>
  <c r="V18" i="10"/>
  <c r="V499" i="10"/>
  <c r="V454" i="10"/>
  <c r="V398" i="10"/>
  <c r="V354" i="10"/>
  <c r="V304" i="10"/>
  <c r="V249" i="10"/>
  <c r="V205" i="10"/>
  <c r="V156" i="10"/>
  <c r="V112" i="10"/>
  <c r="V59" i="10"/>
  <c r="V17" i="10"/>
  <c r="V498" i="10"/>
  <c r="V453" i="10"/>
  <c r="V397" i="10"/>
  <c r="V348" i="10"/>
  <c r="V303" i="10"/>
  <c r="V248" i="10"/>
  <c r="V204" i="10"/>
  <c r="V154" i="10"/>
  <c r="V111" i="10"/>
  <c r="V58" i="10"/>
  <c r="V16" i="10"/>
  <c r="V497" i="10"/>
  <c r="V452" i="10"/>
  <c r="V396" i="10"/>
  <c r="V347" i="10"/>
  <c r="V302" i="10"/>
  <c r="V247" i="10"/>
  <c r="V203" i="10"/>
  <c r="V153" i="10"/>
  <c r="V110" i="10"/>
  <c r="V57" i="10"/>
  <c r="V15" i="10"/>
  <c r="V496" i="10"/>
  <c r="V440" i="10"/>
  <c r="V395" i="10"/>
  <c r="V346" i="10"/>
  <c r="V301" i="10"/>
  <c r="V246" i="10"/>
  <c r="V202" i="10"/>
  <c r="V152" i="10"/>
  <c r="V109" i="10"/>
  <c r="V56" i="10"/>
  <c r="V14" i="10"/>
  <c r="V521" i="10"/>
  <c r="V470" i="10"/>
  <c r="V423" i="10"/>
  <c r="V374" i="10"/>
  <c r="V324" i="10"/>
  <c r="V275" i="10"/>
  <c r="V230" i="10"/>
  <c r="V175" i="10"/>
  <c r="V131" i="10"/>
  <c r="V84" i="10"/>
  <c r="V40" i="10"/>
  <c r="V518" i="10"/>
  <c r="V466" i="10"/>
  <c r="V469" i="10"/>
  <c r="V409" i="10"/>
  <c r="V340" i="10"/>
  <c r="V278" i="10"/>
  <c r="V220" i="10"/>
  <c r="V151" i="10"/>
  <c r="V91" i="10"/>
  <c r="V39" i="10"/>
  <c r="V467" i="10"/>
  <c r="V402" i="10"/>
  <c r="V339" i="10"/>
  <c r="V277" i="10"/>
  <c r="V219" i="10"/>
  <c r="V150" i="10"/>
  <c r="V90" i="10"/>
  <c r="V38" i="10"/>
  <c r="V465" i="10"/>
  <c r="V401" i="10"/>
  <c r="V338" i="10"/>
  <c r="V276" i="10"/>
  <c r="V212" i="10"/>
  <c r="V149" i="10"/>
  <c r="V89" i="10"/>
  <c r="V37" i="10"/>
  <c r="V464" i="10"/>
  <c r="V394" i="10"/>
  <c r="V337" i="10"/>
  <c r="V274" i="10"/>
  <c r="V211" i="10"/>
  <c r="V148" i="10"/>
  <c r="V88" i="10"/>
  <c r="V27" i="10"/>
  <c r="V463" i="10"/>
  <c r="V393" i="10"/>
  <c r="V336" i="10"/>
  <c r="V273" i="10"/>
  <c r="V210" i="10"/>
  <c r="V147" i="10"/>
  <c r="V87" i="10"/>
  <c r="V26" i="10"/>
  <c r="V461" i="10"/>
  <c r="V392" i="10"/>
  <c r="V335" i="10"/>
  <c r="V272" i="10"/>
  <c r="V209" i="10"/>
  <c r="V146" i="10"/>
  <c r="V86" i="10"/>
  <c r="V25" i="10"/>
  <c r="V460" i="10"/>
  <c r="V391" i="10"/>
  <c r="V328" i="10"/>
  <c r="V270" i="10"/>
  <c r="V208" i="10"/>
  <c r="V145" i="10"/>
  <c r="V85" i="10"/>
  <c r="V24" i="10"/>
  <c r="V522" i="10"/>
  <c r="V459" i="10"/>
  <c r="V390" i="10"/>
  <c r="V327" i="10"/>
  <c r="V269" i="10"/>
  <c r="V201" i="10"/>
  <c r="V138" i="10"/>
  <c r="V82" i="10"/>
  <c r="V23" i="10"/>
  <c r="V520" i="10"/>
  <c r="V458" i="10"/>
  <c r="V389" i="10"/>
  <c r="V326" i="10"/>
  <c r="V268" i="10"/>
  <c r="V200" i="10"/>
  <c r="V137" i="10"/>
  <c r="V81" i="10"/>
  <c r="V22" i="10"/>
  <c r="V519" i="10"/>
  <c r="V457" i="10"/>
  <c r="V388" i="10"/>
  <c r="V325" i="10"/>
  <c r="V267" i="10"/>
  <c r="V199" i="10"/>
  <c r="V136" i="10"/>
  <c r="V80" i="10"/>
  <c r="V21" i="10"/>
  <c r="V517" i="10"/>
  <c r="V439" i="10"/>
  <c r="V386" i="10"/>
  <c r="V323" i="10"/>
  <c r="V266" i="10"/>
  <c r="V198" i="10"/>
  <c r="V135" i="10"/>
  <c r="V510" i="10"/>
  <c r="V438" i="10"/>
  <c r="V380" i="10"/>
  <c r="V322" i="10"/>
  <c r="V265" i="10"/>
  <c r="V196" i="10"/>
  <c r="V509" i="10"/>
  <c r="V494" i="10"/>
  <c r="V429" i="10"/>
  <c r="V365" i="10"/>
  <c r="V309" i="10"/>
  <c r="V240" i="10"/>
  <c r="V183" i="10"/>
  <c r="V121" i="10"/>
  <c r="V54" i="10"/>
  <c r="V4" i="10"/>
  <c r="V493" i="10"/>
  <c r="V428" i="10"/>
  <c r="V364" i="10"/>
  <c r="V307" i="10"/>
  <c r="V239" i="10"/>
  <c r="V182" i="10"/>
  <c r="V120" i="10"/>
  <c r="V53" i="10"/>
  <c r="V3" i="10"/>
  <c r="V491" i="10"/>
  <c r="V426" i="10"/>
  <c r="V362" i="10"/>
  <c r="V299" i="10"/>
  <c r="V237" i="10"/>
  <c r="V173" i="10"/>
  <c r="V117" i="10"/>
  <c r="V51" i="10"/>
  <c r="V473" i="10"/>
  <c r="V357" i="10"/>
  <c r="V233" i="10"/>
  <c r="V118" i="10"/>
  <c r="V10" i="10"/>
  <c r="V472" i="10"/>
  <c r="V344" i="10"/>
  <c r="V232" i="10"/>
  <c r="V116" i="10"/>
  <c r="V9" i="10"/>
  <c r="V471" i="10"/>
  <c r="V343" i="10"/>
  <c r="V231" i="10"/>
  <c r="V115" i="10"/>
  <c r="V8" i="10"/>
  <c r="V437" i="10"/>
  <c r="V342" i="10"/>
  <c r="V229" i="10"/>
  <c r="V102" i="10"/>
  <c r="V7" i="10"/>
  <c r="V435" i="10"/>
  <c r="V341" i="10"/>
  <c r="V228" i="10"/>
  <c r="V101" i="10"/>
  <c r="V6" i="10"/>
  <c r="V434" i="10"/>
  <c r="V316" i="10"/>
  <c r="V227" i="10"/>
  <c r="V100" i="10"/>
  <c r="V5" i="10"/>
  <c r="V433" i="10"/>
  <c r="V315" i="10"/>
  <c r="V226" i="10"/>
  <c r="V99" i="10"/>
  <c r="V2" i="10"/>
  <c r="V432" i="10"/>
  <c r="V314" i="10"/>
  <c r="V195" i="10"/>
  <c r="V98" i="10"/>
  <c r="V431" i="10"/>
  <c r="V313" i="10"/>
  <c r="V194" i="10"/>
  <c r="V93" i="10"/>
  <c r="V430" i="10"/>
  <c r="V312" i="10"/>
  <c r="V188" i="10"/>
  <c r="V92" i="10"/>
  <c r="V427" i="10"/>
  <c r="V311" i="10"/>
  <c r="V187" i="10"/>
  <c r="V79" i="10"/>
  <c r="V425" i="10"/>
  <c r="V310" i="10"/>
  <c r="V186" i="10"/>
  <c r="V78" i="10"/>
  <c r="V422" i="10"/>
  <c r="V300" i="10"/>
  <c r="V185" i="10"/>
  <c r="V77" i="10"/>
  <c r="V421" i="10"/>
  <c r="V298" i="10"/>
  <c r="V184" i="10"/>
  <c r="V76" i="10"/>
  <c r="V420" i="10"/>
  <c r="V291" i="10"/>
  <c r="V174" i="10"/>
  <c r="V75" i="10"/>
  <c r="V507" i="10"/>
  <c r="V379" i="10"/>
  <c r="V280" i="10"/>
  <c r="V167" i="10"/>
  <c r="V50" i="10"/>
  <c r="V506" i="10"/>
  <c r="V378" i="10"/>
  <c r="V279" i="10"/>
  <c r="V166" i="10"/>
  <c r="V49" i="10"/>
  <c r="V504" i="10"/>
  <c r="V376" i="10"/>
  <c r="V263" i="10"/>
  <c r="V164" i="10"/>
  <c r="V46" i="10"/>
  <c r="V495" i="10"/>
  <c r="V375" i="10"/>
  <c r="V245" i="10"/>
  <c r="V134" i="10"/>
  <c r="V45" i="10"/>
  <c r="V412" i="10"/>
  <c r="V130" i="10"/>
  <c r="V411" i="10"/>
  <c r="V125" i="10"/>
  <c r="V410" i="10"/>
  <c r="V124" i="10"/>
  <c r="V377" i="10"/>
  <c r="V123" i="10"/>
  <c r="V373" i="10"/>
  <c r="V122" i="10"/>
  <c r="V372" i="10"/>
  <c r="V74" i="10"/>
  <c r="V363" i="10"/>
  <c r="V73" i="10"/>
  <c r="V361" i="10"/>
  <c r="V66" i="10"/>
  <c r="V360" i="10"/>
  <c r="V55" i="10"/>
  <c r="V359" i="10"/>
  <c r="V52" i="10"/>
  <c r="V358" i="10"/>
  <c r="V48" i="10"/>
  <c r="V290" i="10"/>
  <c r="V44" i="10"/>
  <c r="V284" i="10"/>
  <c r="V43" i="10"/>
  <c r="V283" i="10"/>
  <c r="V42" i="10"/>
  <c r="V264" i="10"/>
  <c r="V13" i="10"/>
  <c r="V241" i="10"/>
  <c r="V508" i="10"/>
  <c r="V238" i="10"/>
  <c r="V492" i="10"/>
  <c r="V235" i="10"/>
  <c r="V244" i="10"/>
  <c r="V243" i="10"/>
  <c r="V242" i="10"/>
  <c r="V236" i="10"/>
  <c r="V172" i="10"/>
  <c r="V171" i="10"/>
  <c r="V170" i="10"/>
  <c r="V169" i="10"/>
  <c r="V168" i="10"/>
  <c r="V165" i="10"/>
  <c r="V133" i="10"/>
  <c r="V132" i="10"/>
  <c r="V41" i="10"/>
  <c r="V20" i="10"/>
  <c r="V505" i="10"/>
  <c r="V478" i="10"/>
  <c r="V490" i="10"/>
  <c r="V476" i="10"/>
  <c r="V281" i="10"/>
  <c r="V477" i="10"/>
  <c r="V475" i="10"/>
  <c r="V474" i="10"/>
  <c r="V419" i="10"/>
  <c r="V418" i="10"/>
  <c r="V282" i="10"/>
  <c r="V11" i="10"/>
  <c r="AO5" i="10"/>
  <c r="AQ1" i="10"/>
  <c r="AT5" i="10"/>
  <c r="AR1" i="10"/>
  <c r="AQ6" i="10"/>
  <c r="AR6" i="10"/>
  <c r="AS1" i="10"/>
  <c r="AS6" i="10"/>
  <c r="AE517" i="10"/>
  <c r="AE485" i="10"/>
  <c r="AE453" i="10"/>
  <c r="AE421" i="10"/>
  <c r="AE389" i="10"/>
  <c r="AE357" i="10"/>
  <c r="AE325" i="10"/>
  <c r="AE293" i="10"/>
  <c r="AE261" i="10"/>
  <c r="AE229" i="10"/>
  <c r="AE197" i="10"/>
  <c r="AE165" i="10"/>
  <c r="AE133" i="10"/>
  <c r="AE101" i="10"/>
  <c r="AE69" i="10"/>
  <c r="AE37" i="10"/>
  <c r="AE5" i="10"/>
  <c r="AE516" i="10"/>
  <c r="AE484" i="10"/>
  <c r="AE452" i="10"/>
  <c r="AE420" i="10"/>
  <c r="AE388" i="10"/>
  <c r="AE356" i="10"/>
  <c r="AE324" i="10"/>
  <c r="AE292" i="10"/>
  <c r="AE260" i="10"/>
  <c r="AE228" i="10"/>
  <c r="AE196" i="10"/>
  <c r="AE164" i="10"/>
  <c r="AE132" i="10"/>
  <c r="AE100" i="10"/>
  <c r="AE68" i="10"/>
  <c r="AE36" i="10"/>
  <c r="AE4" i="10"/>
  <c r="AE515" i="10"/>
  <c r="AE483" i="10"/>
  <c r="AE451" i="10"/>
  <c r="AE419" i="10"/>
  <c r="AE387" i="10"/>
  <c r="AE355" i="10"/>
  <c r="AE323" i="10"/>
  <c r="AE291" i="10"/>
  <c r="AE259" i="10"/>
  <c r="AE227" i="10"/>
  <c r="AE195" i="10"/>
  <c r="AE163" i="10"/>
  <c r="AE131" i="10"/>
  <c r="AE99" i="10"/>
  <c r="AE67" i="10"/>
  <c r="AE35" i="10"/>
  <c r="AE3" i="10"/>
  <c r="AE514" i="10"/>
  <c r="AE482" i="10"/>
  <c r="AE450" i="10"/>
  <c r="AE418" i="10"/>
  <c r="AE386" i="10"/>
  <c r="AE354" i="10"/>
  <c r="AE322" i="10"/>
  <c r="AE290" i="10"/>
  <c r="AE258" i="10"/>
  <c r="AE226" i="10"/>
  <c r="AE194" i="10"/>
  <c r="AE162" i="10"/>
  <c r="AE130" i="10"/>
  <c r="AE98" i="10"/>
  <c r="AE66" i="10"/>
  <c r="AE34" i="10"/>
  <c r="AE2" i="10"/>
  <c r="AE513" i="10"/>
  <c r="AE481" i="10"/>
  <c r="AE449" i="10"/>
  <c r="AE417" i="10"/>
  <c r="AE385" i="10"/>
  <c r="AE353" i="10"/>
  <c r="AE321" i="10"/>
  <c r="AE289" i="10"/>
  <c r="AE257" i="10"/>
  <c r="AE225" i="10"/>
  <c r="AE193" i="10"/>
  <c r="AE161" i="10"/>
  <c r="AE129" i="10"/>
  <c r="AE97" i="10"/>
  <c r="AE65" i="10"/>
  <c r="AE33" i="10"/>
  <c r="AE512" i="10"/>
  <c r="AE480" i="10"/>
  <c r="AE448" i="10"/>
  <c r="AE416" i="10"/>
  <c r="AE384" i="10"/>
  <c r="AE352" i="10"/>
  <c r="AE320" i="10"/>
  <c r="AE288" i="10"/>
  <c r="AE256" i="10"/>
  <c r="AE224" i="10"/>
  <c r="AE192" i="10"/>
  <c r="AE160" i="10"/>
  <c r="AE128" i="10"/>
  <c r="AE96" i="10"/>
  <c r="AE64" i="10"/>
  <c r="AE32" i="10"/>
  <c r="AE497" i="10"/>
  <c r="AE459" i="10"/>
  <c r="AE415" i="10"/>
  <c r="AE377" i="10"/>
  <c r="AE339" i="10"/>
  <c r="AE301" i="10"/>
  <c r="AE263" i="10"/>
  <c r="AE219" i="10"/>
  <c r="AE181" i="10"/>
  <c r="AE143" i="10"/>
  <c r="AE105" i="10"/>
  <c r="AE61" i="10"/>
  <c r="AE23" i="10"/>
  <c r="AE496" i="10"/>
  <c r="AE458" i="10"/>
  <c r="AE414" i="10"/>
  <c r="AE376" i="10"/>
  <c r="AE338" i="10"/>
  <c r="AE300" i="10"/>
  <c r="AE262" i="10"/>
  <c r="AE218" i="10"/>
  <c r="AE180" i="10"/>
  <c r="AE142" i="10"/>
  <c r="AE104" i="10"/>
  <c r="AE60" i="10"/>
  <c r="AE22" i="10"/>
  <c r="AE495" i="10"/>
  <c r="AE457" i="10"/>
  <c r="AE413" i="10"/>
  <c r="AE375" i="10"/>
  <c r="AE337" i="10"/>
  <c r="AE299" i="10"/>
  <c r="AE255" i="10"/>
  <c r="AE217" i="10"/>
  <c r="AE179" i="10"/>
  <c r="AE141" i="10"/>
  <c r="AE103" i="10"/>
  <c r="AE59" i="10"/>
  <c r="AE21" i="10"/>
  <c r="AE494" i="10"/>
  <c r="AE456" i="10"/>
  <c r="AE412" i="10"/>
  <c r="AE374" i="10"/>
  <c r="AE336" i="10"/>
  <c r="AE298" i="10"/>
  <c r="AE254" i="10"/>
  <c r="AE216" i="10"/>
  <c r="AE178" i="10"/>
  <c r="AE140" i="10"/>
  <c r="AE102" i="10"/>
  <c r="AE58" i="10"/>
  <c r="AE20" i="10"/>
  <c r="AE493" i="10"/>
  <c r="AE455" i="10"/>
  <c r="AE411" i="10"/>
  <c r="AE373" i="10"/>
  <c r="AE335" i="10"/>
  <c r="AE297" i="10"/>
  <c r="AE253" i="10"/>
  <c r="AE215" i="10"/>
  <c r="AE177" i="10"/>
  <c r="AE139" i="10"/>
  <c r="AE95" i="10"/>
  <c r="AE57" i="10"/>
  <c r="AE19" i="10"/>
  <c r="AE492" i="10"/>
  <c r="AE454" i="10"/>
  <c r="AE410" i="10"/>
  <c r="AE372" i="10"/>
  <c r="AE334" i="10"/>
  <c r="AE296" i="10"/>
  <c r="AE252" i="10"/>
  <c r="AE214" i="10"/>
  <c r="AE176" i="10"/>
  <c r="AE138" i="10"/>
  <c r="AE94" i="10"/>
  <c r="AE56" i="10"/>
  <c r="AE18" i="10"/>
  <c r="AE475" i="10"/>
  <c r="AE431" i="10"/>
  <c r="AE381" i="10"/>
  <c r="AE331" i="10"/>
  <c r="AE281" i="10"/>
  <c r="AE237" i="10"/>
  <c r="AE187" i="10"/>
  <c r="AE137" i="10"/>
  <c r="AE87" i="10"/>
  <c r="AE43" i="10"/>
  <c r="AE524" i="10"/>
  <c r="AE474" i="10"/>
  <c r="AE430" i="10"/>
  <c r="AE380" i="10"/>
  <c r="AE330" i="10"/>
  <c r="AE280" i="10"/>
  <c r="AE236" i="10"/>
  <c r="AE186" i="10"/>
  <c r="AE136" i="10"/>
  <c r="AE86" i="10"/>
  <c r="AE42" i="10"/>
  <c r="AE523" i="10"/>
  <c r="AE473" i="10"/>
  <c r="AE429" i="10"/>
  <c r="AE379" i="10"/>
  <c r="AE329" i="10"/>
  <c r="AE279" i="10"/>
  <c r="AE235" i="10"/>
  <c r="AE185" i="10"/>
  <c r="AE135" i="10"/>
  <c r="AE85" i="10"/>
  <c r="AE41" i="10"/>
  <c r="AE522" i="10"/>
  <c r="AE472" i="10"/>
  <c r="AE428" i="10"/>
  <c r="AE378" i="10"/>
  <c r="AE328" i="10"/>
  <c r="AE278" i="10"/>
  <c r="AE234" i="10"/>
  <c r="AE184" i="10"/>
  <c r="AE134" i="10"/>
  <c r="AE84" i="10"/>
  <c r="AE40" i="10"/>
  <c r="AE521" i="10"/>
  <c r="AE471" i="10"/>
  <c r="AE427" i="10"/>
  <c r="AE371" i="10"/>
  <c r="AE327" i="10"/>
  <c r="AE277" i="10"/>
  <c r="AE233" i="10"/>
  <c r="AE183" i="10"/>
  <c r="AE127" i="10"/>
  <c r="AE83" i="10"/>
  <c r="AE39" i="10"/>
  <c r="AE520" i="10"/>
  <c r="AE470" i="10"/>
  <c r="AE426" i="10"/>
  <c r="AE370" i="10"/>
  <c r="AE326" i="10"/>
  <c r="AE276" i="10"/>
  <c r="AE232" i="10"/>
  <c r="AE182" i="10"/>
  <c r="AE126" i="10"/>
  <c r="AE82" i="10"/>
  <c r="AE38" i="10"/>
  <c r="AE502" i="10"/>
  <c r="AE446" i="10"/>
  <c r="AE402" i="10"/>
  <c r="AE358" i="10"/>
  <c r="AE308" i="10"/>
  <c r="AE264" i="10"/>
  <c r="AE208" i="10"/>
  <c r="AE158" i="10"/>
  <c r="AE114" i="10"/>
  <c r="AE70" i="10"/>
  <c r="AE14" i="10"/>
  <c r="AE499" i="10"/>
  <c r="AE443" i="10"/>
  <c r="AE399" i="10"/>
  <c r="AE349" i="10"/>
  <c r="AE305" i="10"/>
  <c r="AE249" i="10"/>
  <c r="AE205" i="10"/>
  <c r="AE155" i="10"/>
  <c r="AE111" i="10"/>
  <c r="AE55" i="10"/>
  <c r="AE11" i="10"/>
  <c r="AE498" i="10"/>
  <c r="AE442" i="10"/>
  <c r="AE398" i="10"/>
  <c r="AE348" i="10"/>
  <c r="AE304" i="10"/>
  <c r="AE248" i="10"/>
  <c r="AE204" i="10"/>
  <c r="AE154" i="10"/>
  <c r="AE110" i="10"/>
  <c r="AE54" i="10"/>
  <c r="AE10" i="10"/>
  <c r="AE477" i="10"/>
  <c r="AE406" i="10"/>
  <c r="AE344" i="10"/>
  <c r="AE273" i="10"/>
  <c r="AE207" i="10"/>
  <c r="AE146" i="10"/>
  <c r="AE75" i="10"/>
  <c r="AE7" i="10"/>
  <c r="AE476" i="10"/>
  <c r="AE405" i="10"/>
  <c r="AE343" i="10"/>
  <c r="AE272" i="10"/>
  <c r="AE206" i="10"/>
  <c r="AE145" i="10"/>
  <c r="AE74" i="10"/>
  <c r="AE6" i="10"/>
  <c r="AE469" i="10"/>
  <c r="AE404" i="10"/>
  <c r="AE342" i="10"/>
  <c r="AE271" i="10"/>
  <c r="AE203" i="10"/>
  <c r="AE144" i="10"/>
  <c r="AE73" i="10"/>
  <c r="AE468" i="10"/>
  <c r="AE403" i="10"/>
  <c r="AE341" i="10"/>
  <c r="AE270" i="10"/>
  <c r="AE202" i="10"/>
  <c r="AE125" i="10"/>
  <c r="AE72" i="10"/>
  <c r="AE467" i="10"/>
  <c r="AE401" i="10"/>
  <c r="AE340" i="10"/>
  <c r="AE269" i="10"/>
  <c r="AE201" i="10"/>
  <c r="AE124" i="10"/>
  <c r="AE71" i="10"/>
  <c r="AE466" i="10"/>
  <c r="AE400" i="10"/>
  <c r="AE333" i="10"/>
  <c r="AE268" i="10"/>
  <c r="AE200" i="10"/>
  <c r="AE123" i="10"/>
  <c r="AE63" i="10"/>
  <c r="AE465" i="10"/>
  <c r="AE397" i="10"/>
  <c r="AE332" i="10"/>
  <c r="AE267" i="10"/>
  <c r="AE199" i="10"/>
  <c r="AE122" i="10"/>
  <c r="AE62" i="10"/>
  <c r="AE464" i="10"/>
  <c r="AE396" i="10"/>
  <c r="AE319" i="10"/>
  <c r="AE266" i="10"/>
  <c r="AE198" i="10"/>
  <c r="AE121" i="10"/>
  <c r="AE53" i="10"/>
  <c r="AE463" i="10"/>
  <c r="AE395" i="10"/>
  <c r="AE318" i="10"/>
  <c r="AE265" i="10"/>
  <c r="AE191" i="10"/>
  <c r="AE120" i="10"/>
  <c r="AE52" i="10"/>
  <c r="AE462" i="10"/>
  <c r="AE394" i="10"/>
  <c r="AE317" i="10"/>
  <c r="AE251" i="10"/>
  <c r="AE190" i="10"/>
  <c r="AE119" i="10"/>
  <c r="AE51" i="10"/>
  <c r="AE461" i="10"/>
  <c r="AE393" i="10"/>
  <c r="AE316" i="10"/>
  <c r="AE250" i="10"/>
  <c r="AE189" i="10"/>
  <c r="AE118" i="10"/>
  <c r="AE50" i="10"/>
  <c r="AE518" i="10"/>
  <c r="AE447" i="10"/>
  <c r="AE391" i="10"/>
  <c r="AE314" i="10"/>
  <c r="AE246" i="10"/>
  <c r="AE175" i="10"/>
  <c r="AE505" i="10"/>
  <c r="AE437" i="10"/>
  <c r="AE366" i="10"/>
  <c r="AE306" i="10"/>
  <c r="AE239" i="10"/>
  <c r="AE168" i="10"/>
  <c r="AE106" i="10"/>
  <c r="AE29" i="10"/>
  <c r="AE504" i="10"/>
  <c r="AE436" i="10"/>
  <c r="AE365" i="10"/>
  <c r="AE303" i="10"/>
  <c r="AE238" i="10"/>
  <c r="AE167" i="10"/>
  <c r="AE93" i="10"/>
  <c r="AE28" i="10"/>
  <c r="AE500" i="10"/>
  <c r="AE433" i="10"/>
  <c r="AE362" i="10"/>
  <c r="AE294" i="10"/>
  <c r="AE223" i="10"/>
  <c r="AE157" i="10"/>
  <c r="AE90" i="10"/>
  <c r="AE25" i="10"/>
  <c r="AE423" i="10"/>
  <c r="AE286" i="10"/>
  <c r="AE159" i="10"/>
  <c r="AE44" i="10"/>
  <c r="AE422" i="10"/>
  <c r="AE285" i="10"/>
  <c r="AE156" i="10"/>
  <c r="AE31" i="10"/>
  <c r="AE409" i="10"/>
  <c r="AE284" i="10"/>
  <c r="AE153" i="10"/>
  <c r="AE30" i="10"/>
  <c r="AE519" i="10"/>
  <c r="AE408" i="10"/>
  <c r="AE283" i="10"/>
  <c r="AE152" i="10"/>
  <c r="AE27" i="10"/>
  <c r="AE511" i="10"/>
  <c r="AE407" i="10"/>
  <c r="AE282" i="10"/>
  <c r="AE151" i="10"/>
  <c r="AE26" i="10"/>
  <c r="AE510" i="10"/>
  <c r="AE392" i="10"/>
  <c r="AE275" i="10"/>
  <c r="AE150" i="10"/>
  <c r="AE24" i="10"/>
  <c r="AE509" i="10"/>
  <c r="AE390" i="10"/>
  <c r="AE274" i="10"/>
  <c r="AE149" i="10"/>
  <c r="AE17" i="10"/>
  <c r="AE508" i="10"/>
  <c r="AE383" i="10"/>
  <c r="AE247" i="10"/>
  <c r="AE148" i="10"/>
  <c r="AE16" i="10"/>
  <c r="AE507" i="10"/>
  <c r="AE382" i="10"/>
  <c r="AE245" i="10"/>
  <c r="AE147" i="10"/>
  <c r="AE15" i="10"/>
  <c r="AE506" i="10"/>
  <c r="AE369" i="10"/>
  <c r="AE244" i="10"/>
  <c r="AE117" i="10"/>
  <c r="AE13" i="10"/>
  <c r="AE503" i="10"/>
  <c r="AE368" i="10"/>
  <c r="AE243" i="10"/>
  <c r="AE116" i="10"/>
  <c r="AE12" i="10"/>
  <c r="AE501" i="10"/>
  <c r="AE367" i="10"/>
  <c r="AE242" i="10"/>
  <c r="AE115" i="10"/>
  <c r="AE9" i="10"/>
  <c r="AE491" i="10"/>
  <c r="AE364" i="10"/>
  <c r="AE241" i="10"/>
  <c r="AE113" i="10"/>
  <c r="AE8" i="10"/>
  <c r="AE490" i="10"/>
  <c r="AE363" i="10"/>
  <c r="AE240" i="10"/>
  <c r="AE112" i="10"/>
  <c r="AE478" i="10"/>
  <c r="AE347" i="10"/>
  <c r="AE213" i="10"/>
  <c r="AE89" i="10"/>
  <c r="AE460" i="10"/>
  <c r="AE346" i="10"/>
  <c r="AE212" i="10"/>
  <c r="AE88" i="10"/>
  <c r="AE444" i="10"/>
  <c r="AE315" i="10"/>
  <c r="AE210" i="10"/>
  <c r="AE80" i="10"/>
  <c r="AE440" i="10"/>
  <c r="AE173" i="10"/>
  <c r="AE439" i="10"/>
  <c r="AE172" i="10"/>
  <c r="AE438" i="10"/>
  <c r="AE171" i="10"/>
  <c r="AE435" i="10"/>
  <c r="AE170" i="10"/>
  <c r="AE434" i="10"/>
  <c r="AE169" i="10"/>
  <c r="AE432" i="10"/>
  <c r="AE166" i="10"/>
  <c r="AE425" i="10"/>
  <c r="AE109" i="10"/>
  <c r="AE424" i="10"/>
  <c r="AE108" i="10"/>
  <c r="AE361" i="10"/>
  <c r="AE107" i="10"/>
  <c r="AE360" i="10"/>
  <c r="AE92" i="10"/>
  <c r="AE359" i="10"/>
  <c r="AE91" i="10"/>
  <c r="AE351" i="10"/>
  <c r="AE81" i="10"/>
  <c r="AE350" i="10"/>
  <c r="AE79" i="10"/>
  <c r="AE345" i="10"/>
  <c r="AE78" i="10"/>
  <c r="AE313" i="10"/>
  <c r="AE77" i="10"/>
  <c r="AE302" i="10"/>
  <c r="AE45" i="10"/>
  <c r="AE295" i="10"/>
  <c r="AE231" i="10"/>
  <c r="AE230" i="10"/>
  <c r="AE46" i="10"/>
  <c r="AE489" i="10"/>
  <c r="AE488" i="10"/>
  <c r="AE487" i="10"/>
  <c r="AE486" i="10"/>
  <c r="AE479" i="10"/>
  <c r="AE445" i="10"/>
  <c r="AE311" i="10"/>
  <c r="AE287" i="10"/>
  <c r="AE222" i="10"/>
  <c r="AE220" i="10"/>
  <c r="AE188" i="10"/>
  <c r="AE174" i="10"/>
  <c r="AE76" i="10"/>
  <c r="AE49" i="10"/>
  <c r="AE48" i="10"/>
  <c r="AE47" i="10"/>
  <c r="AE309" i="10"/>
  <c r="AE441" i="10"/>
  <c r="AE312" i="10"/>
  <c r="AE310" i="10"/>
  <c r="AE307" i="10"/>
  <c r="AE221" i="10"/>
  <c r="AE211" i="10"/>
  <c r="AE209" i="10"/>
  <c r="AT1" i="10"/>
  <c r="AT6" i="10"/>
  <c r="AI1029" i="10"/>
  <c r="AI997" i="10"/>
  <c r="AI965" i="10"/>
  <c r="AI933" i="10"/>
  <c r="AI901" i="10"/>
  <c r="AI869" i="10"/>
  <c r="AI837" i="10"/>
  <c r="AI805" i="10"/>
  <c r="AI773" i="10"/>
  <c r="AI741" i="10"/>
  <c r="AI1028" i="10"/>
  <c r="AI996" i="10"/>
  <c r="AI964" i="10"/>
  <c r="AI932" i="10"/>
  <c r="AI900" i="10"/>
  <c r="AI868" i="10"/>
  <c r="AI836" i="10"/>
  <c r="AI804" i="10"/>
  <c r="AI772" i="10"/>
  <c r="AI740" i="10"/>
  <c r="AI708" i="10"/>
  <c r="AI676" i="10"/>
  <c r="AI644" i="10"/>
  <c r="AI612" i="10"/>
  <c r="AI580" i="10"/>
  <c r="AI548" i="10"/>
  <c r="AI516" i="10"/>
  <c r="AI484" i="10"/>
  <c r="AI452" i="10"/>
  <c r="AI420" i="10"/>
  <c r="AI388" i="10"/>
  <c r="AI356" i="10"/>
  <c r="AI324" i="10"/>
  <c r="AI292" i="10"/>
  <c r="AI260" i="10"/>
  <c r="AI228" i="10"/>
  <c r="AI196" i="10"/>
  <c r="AI164" i="10"/>
  <c r="AI132" i="10"/>
  <c r="AI100" i="10"/>
  <c r="AI68" i="10"/>
  <c r="AI36" i="10"/>
  <c r="AI1027" i="10"/>
  <c r="AI995" i="10"/>
  <c r="AI963" i="10"/>
  <c r="AI931" i="10"/>
  <c r="AI899" i="10"/>
  <c r="AI867" i="10"/>
  <c r="AI835" i="10"/>
  <c r="AI803" i="10"/>
  <c r="AI771" i="10"/>
  <c r="AI739" i="10"/>
  <c r="AI707" i="10"/>
  <c r="AI675" i="10"/>
  <c r="AI643" i="10"/>
  <c r="AI611" i="10"/>
  <c r="AI579" i="10"/>
  <c r="AI547" i="10"/>
  <c r="AI515" i="10"/>
  <c r="AI483" i="10"/>
  <c r="AI451" i="10"/>
  <c r="AI419" i="10"/>
  <c r="AI387" i="10"/>
  <c r="AI355" i="10"/>
  <c r="AI323" i="10"/>
  <c r="AI291" i="10"/>
  <c r="AI259" i="10"/>
  <c r="AI227" i="10"/>
  <c r="AI195" i="10"/>
  <c r="AI163" i="10"/>
  <c r="AI131" i="10"/>
  <c r="AI99" i="10"/>
  <c r="AI67" i="10"/>
  <c r="AI1026" i="10"/>
  <c r="AI994" i="10"/>
  <c r="AI962" i="10"/>
  <c r="AI930" i="10"/>
  <c r="AI898" i="10"/>
  <c r="AI866" i="10"/>
  <c r="AI834" i="10"/>
  <c r="AI802" i="10"/>
  <c r="AI770" i="10"/>
  <c r="AI738" i="10"/>
  <c r="AI706" i="10"/>
  <c r="AI674" i="10"/>
  <c r="AI642" i="10"/>
  <c r="AI610" i="10"/>
  <c r="AI578" i="10"/>
  <c r="AI546" i="10"/>
  <c r="AI514" i="10"/>
  <c r="AI482" i="10"/>
  <c r="AI450" i="10"/>
  <c r="AI418" i="10"/>
  <c r="AI386" i="10"/>
  <c r="AI354" i="10"/>
  <c r="AI322" i="10"/>
  <c r="AI290" i="10"/>
  <c r="AI258" i="10"/>
  <c r="AI226" i="10"/>
  <c r="AI194" i="10"/>
  <c r="AI1024" i="10"/>
  <c r="AI992" i="10"/>
  <c r="AI960" i="10"/>
  <c r="AI928" i="10"/>
  <c r="AI1040" i="10"/>
  <c r="AI1003" i="10"/>
  <c r="AI966" i="10"/>
  <c r="AI924" i="10"/>
  <c r="AI888" i="10"/>
  <c r="AI852" i="10"/>
  <c r="AI816" i="10"/>
  <c r="AI780" i="10"/>
  <c r="AI744" i="10"/>
  <c r="AI705" i="10"/>
  <c r="AI670" i="10"/>
  <c r="AI635" i="10"/>
  <c r="AI600" i="10"/>
  <c r="AI565" i="10"/>
  <c r="AI530" i="10"/>
  <c r="AI495" i="10"/>
  <c r="AI460" i="10"/>
  <c r="AI425" i="10"/>
  <c r="AI390" i="10"/>
  <c r="AI352" i="10"/>
  <c r="AI317" i="10"/>
  <c r="AI282" i="10"/>
  <c r="AI247" i="10"/>
  <c r="AI212" i="10"/>
  <c r="AI177" i="10"/>
  <c r="AI143" i="10"/>
  <c r="AI109" i="10"/>
  <c r="AI75" i="10"/>
  <c r="AI41" i="10"/>
  <c r="AI8" i="10"/>
  <c r="AI1039" i="10"/>
  <c r="AI1002" i="10"/>
  <c r="AI961" i="10"/>
  <c r="AI923" i="10"/>
  <c r="AI887" i="10"/>
  <c r="AI851" i="10"/>
  <c r="AI815" i="10"/>
  <c r="AI779" i="10"/>
  <c r="AI743" i="10"/>
  <c r="AI704" i="10"/>
  <c r="AI669" i="10"/>
  <c r="AI634" i="10"/>
  <c r="AI599" i="10"/>
  <c r="AI564" i="10"/>
  <c r="AI529" i="10"/>
  <c r="AI494" i="10"/>
  <c r="AI459" i="10"/>
  <c r="AI424" i="10"/>
  <c r="AI389" i="10"/>
  <c r="AI351" i="10"/>
  <c r="AI316" i="10"/>
  <c r="AI281" i="10"/>
  <c r="AI246" i="10"/>
  <c r="AI211" i="10"/>
  <c r="AI176" i="10"/>
  <c r="AI142" i="10"/>
  <c r="AI108" i="10"/>
  <c r="AI74" i="10"/>
  <c r="AI40" i="10"/>
  <c r="AI7" i="10"/>
  <c r="AI1038" i="10"/>
  <c r="AI1001" i="10"/>
  <c r="AI959" i="10"/>
  <c r="AI922" i="10"/>
  <c r="AI886" i="10"/>
  <c r="AI850" i="10"/>
  <c r="AI814" i="10"/>
  <c r="AI778" i="10"/>
  <c r="AI742" i="10"/>
  <c r="AI703" i="10"/>
  <c r="AI668" i="10"/>
  <c r="AI633" i="10"/>
  <c r="AI598" i="10"/>
  <c r="AI563" i="10"/>
  <c r="AI528" i="10"/>
  <c r="AI493" i="10"/>
  <c r="AI458" i="10"/>
  <c r="AI423" i="10"/>
  <c r="AI385" i="10"/>
  <c r="AI350" i="10"/>
  <c r="AI315" i="10"/>
  <c r="AI280" i="10"/>
  <c r="AI245" i="10"/>
  <c r="AI210" i="10"/>
  <c r="AI175" i="10"/>
  <c r="AI141" i="10"/>
  <c r="AI107" i="10"/>
  <c r="AI73" i="10"/>
  <c r="AI39" i="10"/>
  <c r="AI1037" i="10"/>
  <c r="AI1000" i="10"/>
  <c r="AI958" i="10"/>
  <c r="AI921" i="10"/>
  <c r="AI885" i="10"/>
  <c r="AI849" i="10"/>
  <c r="AI813" i="10"/>
  <c r="AI777" i="10"/>
  <c r="AI737" i="10"/>
  <c r="AI702" i="10"/>
  <c r="AI667" i="10"/>
  <c r="AI632" i="10"/>
  <c r="AI597" i="10"/>
  <c r="AI562" i="10"/>
  <c r="AI527" i="10"/>
  <c r="AI492" i="10"/>
  <c r="AI457" i="10"/>
  <c r="AI422" i="10"/>
  <c r="AI384" i="10"/>
  <c r="AI349" i="10"/>
  <c r="AI314" i="10"/>
  <c r="AI279" i="10"/>
  <c r="AI244" i="10"/>
  <c r="AI209" i="10"/>
  <c r="AI174" i="10"/>
  <c r="AI140" i="10"/>
  <c r="AI106" i="10"/>
  <c r="AI72" i="10"/>
  <c r="AI38" i="10"/>
  <c r="AI1036" i="10"/>
  <c r="AI999" i="10"/>
  <c r="AI957" i="10"/>
  <c r="AI920" i="10"/>
  <c r="AI884" i="10"/>
  <c r="AI848" i="10"/>
  <c r="AI812" i="10"/>
  <c r="AI776" i="10"/>
  <c r="AI736" i="10"/>
  <c r="AI701" i="10"/>
  <c r="AI666" i="10"/>
  <c r="AI631" i="10"/>
  <c r="AI596" i="10"/>
  <c r="AI561" i="10"/>
  <c r="AI526" i="10"/>
  <c r="AI491" i="10"/>
  <c r="AI456" i="10"/>
  <c r="AI421" i="10"/>
  <c r="AI383" i="10"/>
  <c r="AI348" i="10"/>
  <c r="AI313" i="10"/>
  <c r="AI278" i="10"/>
  <c r="AI243" i="10"/>
  <c r="AI208" i="10"/>
  <c r="AI173" i="10"/>
  <c r="AI139" i="10"/>
  <c r="AI105" i="10"/>
  <c r="AI71" i="10"/>
  <c r="AI37" i="10"/>
  <c r="AI1035" i="10"/>
  <c r="AI998" i="10"/>
  <c r="AI956" i="10"/>
  <c r="AI919" i="10"/>
  <c r="AI883" i="10"/>
  <c r="AI847" i="10"/>
  <c r="AI811" i="10"/>
  <c r="AI775" i="10"/>
  <c r="AI735" i="10"/>
  <c r="AI700" i="10"/>
  <c r="AI665" i="10"/>
  <c r="AI630" i="10"/>
  <c r="AI595" i="10"/>
  <c r="AI560" i="10"/>
  <c r="AI525" i="10"/>
  <c r="AI490" i="10"/>
  <c r="AI455" i="10"/>
  <c r="AI417" i="10"/>
  <c r="AI382" i="10"/>
  <c r="AI347" i="10"/>
  <c r="AI312" i="10"/>
  <c r="AI277" i="10"/>
  <c r="AI242" i="10"/>
  <c r="AI207" i="10"/>
  <c r="AI172" i="10"/>
  <c r="AI138" i="10"/>
  <c r="AI104" i="10"/>
  <c r="AI70" i="10"/>
  <c r="AI35" i="10"/>
  <c r="AI1019" i="10"/>
  <c r="AI982" i="10"/>
  <c r="AI945" i="10"/>
  <c r="AI908" i="10"/>
  <c r="AI872" i="10"/>
  <c r="AI832" i="10"/>
  <c r="AI1015" i="10"/>
  <c r="AI978" i="10"/>
  <c r="AI941" i="10"/>
  <c r="AI904" i="10"/>
  <c r="AI864" i="10"/>
  <c r="AI828" i="10"/>
  <c r="AI792" i="10"/>
  <c r="AI756" i="10"/>
  <c r="AI720" i="10"/>
  <c r="AI685" i="10"/>
  <c r="AI650" i="10"/>
  <c r="AI615" i="10"/>
  <c r="AI577" i="10"/>
  <c r="AI542" i="10"/>
  <c r="AI507" i="10"/>
  <c r="AI472" i="10"/>
  <c r="AI437" i="10"/>
  <c r="AI402" i="10"/>
  <c r="AI367" i="10"/>
  <c r="AI332" i="10"/>
  <c r="AI297" i="10"/>
  <c r="AI262" i="10"/>
  <c r="AI224" i="10"/>
  <c r="AI189" i="10"/>
  <c r="AI155" i="10"/>
  <c r="AI121" i="10"/>
  <c r="AI87" i="10"/>
  <c r="AI53" i="10"/>
  <c r="AI20" i="10"/>
  <c r="AI1043" i="10"/>
  <c r="AI987" i="10"/>
  <c r="AI940" i="10"/>
  <c r="AI891" i="10"/>
  <c r="AI841" i="10"/>
  <c r="AI793" i="10"/>
  <c r="AI749" i="10"/>
  <c r="AI697" i="10"/>
  <c r="AI655" i="10"/>
  <c r="AI609" i="10"/>
  <c r="AI567" i="10"/>
  <c r="AI519" i="10"/>
  <c r="AI474" i="10"/>
  <c r="AI431" i="10"/>
  <c r="AI380" i="10"/>
  <c r="AI338" i="10"/>
  <c r="AI295" i="10"/>
  <c r="AI250" i="10"/>
  <c r="AI202" i="10"/>
  <c r="AI158" i="10"/>
  <c r="AI116" i="10"/>
  <c r="AI69" i="10"/>
  <c r="AI27" i="10"/>
  <c r="AI1042" i="10"/>
  <c r="AI986" i="10"/>
  <c r="AI939" i="10"/>
  <c r="AI890" i="10"/>
  <c r="AI840" i="10"/>
  <c r="AI791" i="10"/>
  <c r="AI748" i="10"/>
  <c r="AI696" i="10"/>
  <c r="AI654" i="10"/>
  <c r="AI608" i="10"/>
  <c r="AI566" i="10"/>
  <c r="AI518" i="10"/>
  <c r="AI473" i="10"/>
  <c r="AI430" i="10"/>
  <c r="AI379" i="10"/>
  <c r="AI337" i="10"/>
  <c r="AI294" i="10"/>
  <c r="AI249" i="10"/>
  <c r="AI201" i="10"/>
  <c r="AI157" i="10"/>
  <c r="AI115" i="10"/>
  <c r="AI66" i="10"/>
  <c r="AI26" i="10"/>
  <c r="AI1041" i="10"/>
  <c r="AI985" i="10"/>
  <c r="AI938" i="10"/>
  <c r="AI889" i="10"/>
  <c r="AI839" i="10"/>
  <c r="AI790" i="10"/>
  <c r="AI747" i="10"/>
  <c r="AI695" i="10"/>
  <c r="AI653" i="10"/>
  <c r="AI607" i="10"/>
  <c r="AI559" i="10"/>
  <c r="AI517" i="10"/>
  <c r="AI471" i="10"/>
  <c r="AI429" i="10"/>
  <c r="AI378" i="10"/>
  <c r="AI336" i="10"/>
  <c r="AI293" i="10"/>
  <c r="AI248" i="10"/>
  <c r="AI200" i="10"/>
  <c r="AI156" i="10"/>
  <c r="AI114" i="10"/>
  <c r="AI65" i="10"/>
  <c r="AI25" i="10"/>
  <c r="AI1034" i="10"/>
  <c r="AI984" i="10"/>
  <c r="AI937" i="10"/>
  <c r="AI882" i="10"/>
  <c r="AI838" i="10"/>
  <c r="AI789" i="10"/>
  <c r="AI746" i="10"/>
  <c r="AI694" i="10"/>
  <c r="AI652" i="10"/>
  <c r="AI606" i="10"/>
  <c r="AI558" i="10"/>
  <c r="AI513" i="10"/>
  <c r="AI470" i="10"/>
  <c r="AI428" i="10"/>
  <c r="AI377" i="10"/>
  <c r="AI335" i="10"/>
  <c r="AI289" i="10"/>
  <c r="AI241" i="10"/>
  <c r="AI199" i="10"/>
  <c r="AI154" i="10"/>
  <c r="AI113" i="10"/>
  <c r="AI64" i="10"/>
  <c r="AI24" i="10"/>
  <c r="AI1033" i="10"/>
  <c r="AI983" i="10"/>
  <c r="AI936" i="10"/>
  <c r="AI881" i="10"/>
  <c r="AI833" i="10"/>
  <c r="AI788" i="10"/>
  <c r="AI745" i="10"/>
  <c r="AI693" i="10"/>
  <c r="AI651" i="10"/>
  <c r="AI605" i="10"/>
  <c r="AI557" i="10"/>
  <c r="AI512" i="10"/>
  <c r="AI469" i="10"/>
  <c r="AI427" i="10"/>
  <c r="AI376" i="10"/>
  <c r="AI334" i="10"/>
  <c r="AI288" i="10"/>
  <c r="AI240" i="10"/>
  <c r="AI198" i="10"/>
  <c r="AI153" i="10"/>
  <c r="AI112" i="10"/>
  <c r="AI63" i="10"/>
  <c r="AI23" i="10"/>
  <c r="AI1032" i="10"/>
  <c r="AI981" i="10"/>
  <c r="AI935" i="10"/>
  <c r="AI880" i="10"/>
  <c r="AI831" i="10"/>
  <c r="AI787" i="10"/>
  <c r="AI734" i="10"/>
  <c r="AI692" i="10"/>
  <c r="AI649" i="10"/>
  <c r="AI604" i="10"/>
  <c r="AI556" i="10"/>
  <c r="AI511" i="10"/>
  <c r="AI468" i="10"/>
  <c r="AI426" i="10"/>
  <c r="AI375" i="10"/>
  <c r="AI333" i="10"/>
  <c r="AI287" i="10"/>
  <c r="AI239" i="10"/>
  <c r="AI197" i="10"/>
  <c r="AI152" i="10"/>
  <c r="AI111" i="10"/>
  <c r="AI62" i="10"/>
  <c r="AI22" i="10"/>
  <c r="AI1009" i="10"/>
  <c r="AI953" i="10"/>
  <c r="AI907" i="10"/>
  <c r="AI858" i="10"/>
  <c r="AI808" i="10"/>
  <c r="AI761" i="10"/>
  <c r="AI717" i="10"/>
  <c r="AI672" i="10"/>
  <c r="AI624" i="10"/>
  <c r="AI582" i="10"/>
  <c r="AI536" i="10"/>
  <c r="AI488" i="10"/>
  <c r="AI443" i="10"/>
  <c r="AI400" i="10"/>
  <c r="AI358" i="10"/>
  <c r="AI307" i="10"/>
  <c r="AI265" i="10"/>
  <c r="AI1018" i="10"/>
  <c r="AI954" i="10"/>
  <c r="AI895" i="10"/>
  <c r="AI826" i="10"/>
  <c r="AI766" i="10"/>
  <c r="AI714" i="10"/>
  <c r="AI656" i="10"/>
  <c r="AI591" i="10"/>
  <c r="AI538" i="10"/>
  <c r="AI479" i="10"/>
  <c r="AI414" i="10"/>
  <c r="AI364" i="10"/>
  <c r="AI305" i="10"/>
  <c r="AI252" i="10"/>
  <c r="AI188" i="10"/>
  <c r="AI135" i="10"/>
  <c r="AI85" i="10"/>
  <c r="AI31" i="10"/>
  <c r="AI1017" i="10"/>
  <c r="AI952" i="10"/>
  <c r="AI894" i="10"/>
  <c r="AI825" i="10"/>
  <c r="AI765" i="10"/>
  <c r="AI713" i="10"/>
  <c r="AI648" i="10"/>
  <c r="AI590" i="10"/>
  <c r="AI537" i="10"/>
  <c r="AI478" i="10"/>
  <c r="AI413" i="10"/>
  <c r="AI363" i="10"/>
  <c r="AI304" i="10"/>
  <c r="AI251" i="10"/>
  <c r="AI187" i="10"/>
  <c r="AI134" i="10"/>
  <c r="AI84" i="10"/>
  <c r="AI30" i="10"/>
  <c r="AI1016" i="10"/>
  <c r="AI951" i="10"/>
  <c r="AI893" i="10"/>
  <c r="AI824" i="10"/>
  <c r="AI764" i="10"/>
  <c r="AI712" i="10"/>
  <c r="AI647" i="10"/>
  <c r="AI589" i="10"/>
  <c r="AI535" i="10"/>
  <c r="AI477" i="10"/>
  <c r="AI412" i="10"/>
  <c r="AI362" i="10"/>
  <c r="AI303" i="10"/>
  <c r="AI238" i="10"/>
  <c r="AI186" i="10"/>
  <c r="AI133" i="10"/>
  <c r="AI83" i="10"/>
  <c r="AI29" i="10"/>
  <c r="AI1014" i="10"/>
  <c r="AI950" i="10"/>
  <c r="AI892" i="10"/>
  <c r="AI823" i="10"/>
  <c r="AI763" i="10"/>
  <c r="AI711" i="10"/>
  <c r="AI646" i="10"/>
  <c r="AI588" i="10"/>
  <c r="AI534" i="10"/>
  <c r="AI476" i="10"/>
  <c r="AI411" i="10"/>
  <c r="AI361" i="10"/>
  <c r="AI302" i="10"/>
  <c r="AI237" i="10"/>
  <c r="AI185" i="10"/>
  <c r="AI130" i="10"/>
  <c r="AI82" i="10"/>
  <c r="AI28" i="10"/>
  <c r="AI1013" i="10"/>
  <c r="AI949" i="10"/>
  <c r="AI879" i="10"/>
  <c r="AI822" i="10"/>
  <c r="AI762" i="10"/>
  <c r="AI710" i="10"/>
  <c r="AI645" i="10"/>
  <c r="AI587" i="10"/>
  <c r="AI533" i="10"/>
  <c r="AI475" i="10"/>
  <c r="AI410" i="10"/>
  <c r="AI360" i="10"/>
  <c r="AI301" i="10"/>
  <c r="AI236" i="10"/>
  <c r="AI184" i="10"/>
  <c r="AI129" i="10"/>
  <c r="AI81" i="10"/>
  <c r="AI21" i="10"/>
  <c r="AI1012" i="10"/>
  <c r="AI948" i="10"/>
  <c r="AI878" i="10"/>
  <c r="AI821" i="10"/>
  <c r="AI760" i="10"/>
  <c r="AI709" i="10"/>
  <c r="AI641" i="10"/>
  <c r="AI586" i="10"/>
  <c r="AI532" i="10"/>
  <c r="AI467" i="10"/>
  <c r="AI409" i="10"/>
  <c r="AI359" i="10"/>
  <c r="AI300" i="10"/>
  <c r="AI235" i="10"/>
  <c r="AI183" i="10"/>
  <c r="AI128" i="10"/>
  <c r="AI80" i="10"/>
  <c r="AI19" i="10"/>
  <c r="AI1011" i="10"/>
  <c r="AI947" i="10"/>
  <c r="AI877" i="10"/>
  <c r="AI820" i="10"/>
  <c r="AI759" i="10"/>
  <c r="AI699" i="10"/>
  <c r="AI640" i="10"/>
  <c r="AI585" i="10"/>
  <c r="AI531" i="10"/>
  <c r="AI466" i="10"/>
  <c r="AI408" i="10"/>
  <c r="AI357" i="10"/>
  <c r="AI299" i="10"/>
  <c r="AI234" i="10"/>
  <c r="AI182" i="10"/>
  <c r="AI127" i="10"/>
  <c r="AI79" i="10"/>
  <c r="AI18" i="10"/>
  <c r="AI1010" i="10"/>
  <c r="AI946" i="10"/>
  <c r="AI876" i="10"/>
  <c r="AI819" i="10"/>
  <c r="AI758" i="10"/>
  <c r="AI698" i="10"/>
  <c r="AI639" i="10"/>
  <c r="AI584" i="10"/>
  <c r="AI524" i="10"/>
  <c r="AI465" i="10"/>
  <c r="AI407" i="10"/>
  <c r="AI353" i="10"/>
  <c r="AI298" i="10"/>
  <c r="AI233" i="10"/>
  <c r="AI181" i="10"/>
  <c r="AI126" i="10"/>
  <c r="AI78" i="10"/>
  <c r="AI17" i="10"/>
  <c r="AI1008" i="10"/>
  <c r="AI944" i="10"/>
  <c r="AI875" i="10"/>
  <c r="AI818" i="10"/>
  <c r="AI757" i="10"/>
  <c r="AI691" i="10"/>
  <c r="AI638" i="10"/>
  <c r="AI583" i="10"/>
  <c r="AI523" i="10"/>
  <c r="AI464" i="10"/>
  <c r="AI406" i="10"/>
  <c r="AI346" i="10"/>
  <c r="AI296" i="10"/>
  <c r="AI232" i="10"/>
  <c r="AI180" i="10"/>
  <c r="AI125" i="10"/>
  <c r="AI77" i="10"/>
  <c r="AI16" i="10"/>
  <c r="AI1007" i="10"/>
  <c r="AI943" i="10"/>
  <c r="AI874" i="10"/>
  <c r="AI817" i="10"/>
  <c r="AI755" i="10"/>
  <c r="AI690" i="10"/>
  <c r="AI637" i="10"/>
  <c r="AI581" i="10"/>
  <c r="AI522" i="10"/>
  <c r="AI463" i="10"/>
  <c r="AI405" i="10"/>
  <c r="AI345" i="10"/>
  <c r="AI286" i="10"/>
  <c r="AI231" i="10"/>
  <c r="AI179" i="10"/>
  <c r="AI124" i="10"/>
  <c r="AI76" i="10"/>
  <c r="AI15" i="10"/>
  <c r="AI1006" i="10"/>
  <c r="AI942" i="10"/>
  <c r="AI873" i="10"/>
  <c r="AI810" i="10"/>
  <c r="AI754" i="10"/>
  <c r="AI689" i="10"/>
  <c r="AI636" i="10"/>
  <c r="AI576" i="10"/>
  <c r="AI521" i="10"/>
  <c r="AI462" i="10"/>
  <c r="AI404" i="10"/>
  <c r="AI344" i="10"/>
  <c r="AI285" i="10"/>
  <c r="AI230" i="10"/>
  <c r="AI178" i="10"/>
  <c r="AI123" i="10"/>
  <c r="AI61" i="10"/>
  <c r="AI14" i="10"/>
  <c r="AI1005" i="10"/>
  <c r="AI934" i="10"/>
  <c r="AI871" i="10"/>
  <c r="AI809" i="10"/>
  <c r="AI753" i="10"/>
  <c r="AI688" i="10"/>
  <c r="AI629" i="10"/>
  <c r="AI575" i="10"/>
  <c r="AI520" i="10"/>
  <c r="AI461" i="10"/>
  <c r="AI403" i="10"/>
  <c r="AI343" i="10"/>
  <c r="AI284" i="10"/>
  <c r="AI229" i="10"/>
  <c r="AI171" i="10"/>
  <c r="AI122" i="10"/>
  <c r="AI60" i="10"/>
  <c r="AI13" i="10"/>
  <c r="AI1004" i="10"/>
  <c r="AI929" i="10"/>
  <c r="AI870" i="10"/>
  <c r="AI807" i="10"/>
  <c r="AI752" i="10"/>
  <c r="AI687" i="10"/>
  <c r="AI628" i="10"/>
  <c r="AI574" i="10"/>
  <c r="AI510" i="10"/>
  <c r="AI454" i="10"/>
  <c r="AI401" i="10"/>
  <c r="AI342" i="10"/>
  <c r="AI283" i="10"/>
  <c r="AI225" i="10"/>
  <c r="AI170" i="10"/>
  <c r="AI120" i="10"/>
  <c r="AI59" i="10"/>
  <c r="AI12" i="10"/>
  <c r="AI993" i="10"/>
  <c r="AI927" i="10"/>
  <c r="AI865" i="10"/>
  <c r="AI806" i="10"/>
  <c r="AI751" i="10"/>
  <c r="AI686" i="10"/>
  <c r="AI627" i="10"/>
  <c r="AI573" i="10"/>
  <c r="AI509" i="10"/>
  <c r="AI453" i="10"/>
  <c r="AI399" i="10"/>
  <c r="AI341" i="10"/>
  <c r="AI276" i="10"/>
  <c r="AI223" i="10"/>
  <c r="AI169" i="10"/>
  <c r="AI119" i="10"/>
  <c r="AI58" i="10"/>
  <c r="AI11" i="10"/>
  <c r="AI988" i="10"/>
  <c r="AI917" i="10"/>
  <c r="AI860" i="10"/>
  <c r="AI798" i="10"/>
  <c r="AI731" i="10"/>
  <c r="AI681" i="10"/>
  <c r="AI622" i="10"/>
  <c r="AI569" i="10"/>
  <c r="AI504" i="10"/>
  <c r="AI446" i="10"/>
  <c r="AI395" i="10"/>
  <c r="AI330" i="10"/>
  <c r="AI272" i="10"/>
  <c r="AI219" i="10"/>
  <c r="AI165" i="10"/>
  <c r="AI103" i="10"/>
  <c r="AI54" i="10"/>
  <c r="AI1048" i="10"/>
  <c r="AI977" i="10"/>
  <c r="AI914" i="10"/>
  <c r="AI856" i="10"/>
  <c r="AI795" i="10"/>
  <c r="AI728" i="10"/>
  <c r="AI678" i="10"/>
  <c r="AI619" i="10"/>
  <c r="AI554" i="10"/>
  <c r="AI501" i="10"/>
  <c r="AI442" i="10"/>
  <c r="AI392" i="10"/>
  <c r="AI327" i="10"/>
  <c r="AI269" i="10"/>
  <c r="AI216" i="10"/>
  <c r="AI160" i="10"/>
  <c r="AI98" i="10"/>
  <c r="AI50" i="10"/>
  <c r="AI1047" i="10"/>
  <c r="AI976" i="10"/>
  <c r="AI913" i="10"/>
  <c r="AI855" i="10"/>
  <c r="AI794" i="10"/>
  <c r="AI727" i="10"/>
  <c r="AI677" i="10"/>
  <c r="AI618" i="10"/>
  <c r="AI553" i="10"/>
  <c r="AI500" i="10"/>
  <c r="AI441" i="10"/>
  <c r="AI391" i="10"/>
  <c r="AI326" i="10"/>
  <c r="AI268" i="10"/>
  <c r="AI215" i="10"/>
  <c r="AI159" i="10"/>
  <c r="AI97" i="10"/>
  <c r="AI49" i="10"/>
  <c r="AI972" i="10"/>
  <c r="AI843" i="10"/>
  <c r="AI718" i="10"/>
  <c r="AI592" i="10"/>
  <c r="AI448" i="10"/>
  <c r="AI329" i="10"/>
  <c r="AI214" i="10"/>
  <c r="AI94" i="10"/>
  <c r="AI971" i="10"/>
  <c r="AI842" i="10"/>
  <c r="AI716" i="10"/>
  <c r="AI572" i="10"/>
  <c r="AI447" i="10"/>
  <c r="AI328" i="10"/>
  <c r="AI213" i="10"/>
  <c r="AI93" i="10"/>
  <c r="AI970" i="10"/>
  <c r="AI830" i="10"/>
  <c r="AI715" i="10"/>
  <c r="AI571" i="10"/>
  <c r="AI445" i="10"/>
  <c r="AI325" i="10"/>
  <c r="AI206" i="10"/>
  <c r="AI92" i="10"/>
  <c r="AI969" i="10"/>
  <c r="AI829" i="10"/>
  <c r="AI684" i="10"/>
  <c r="AI570" i="10"/>
  <c r="AI444" i="10"/>
  <c r="AI321" i="10"/>
  <c r="AI205" i="10"/>
  <c r="AI91" i="10"/>
  <c r="AI968" i="10"/>
  <c r="AI827" i="10"/>
  <c r="AI683" i="10"/>
  <c r="AI568" i="10"/>
  <c r="AI440" i="10"/>
  <c r="AI320" i="10"/>
  <c r="AI204" i="10"/>
  <c r="AI90" i="10"/>
  <c r="AI967" i="10"/>
  <c r="AI801" i="10"/>
  <c r="AI682" i="10"/>
  <c r="AI555" i="10"/>
  <c r="AI439" i="10"/>
  <c r="AI319" i="10"/>
  <c r="AI203" i="10"/>
  <c r="AI89" i="10"/>
  <c r="AI955" i="10"/>
  <c r="AI800" i="10"/>
  <c r="AI680" i="10"/>
  <c r="AI552" i="10"/>
  <c r="AI438" i="10"/>
  <c r="AI318" i="10"/>
  <c r="AI193" i="10"/>
  <c r="AI88" i="10"/>
  <c r="AI926" i="10"/>
  <c r="AI799" i="10"/>
  <c r="AI679" i="10"/>
  <c r="AI551" i="10"/>
  <c r="AI436" i="10"/>
  <c r="AI311" i="10"/>
  <c r="AI192" i="10"/>
  <c r="AI86" i="10"/>
  <c r="AI925" i="10"/>
  <c r="AI797" i="10"/>
  <c r="AI673" i="10"/>
  <c r="AI550" i="10"/>
  <c r="AI435" i="10"/>
  <c r="AI310" i="10"/>
  <c r="AI191" i="10"/>
  <c r="AI57" i="10"/>
  <c r="AI918" i="10"/>
  <c r="AI796" i="10"/>
  <c r="AI671" i="10"/>
  <c r="AI549" i="10"/>
  <c r="AI434" i="10"/>
  <c r="AI309" i="10"/>
  <c r="AI190" i="10"/>
  <c r="AI56" i="10"/>
  <c r="AI916" i="10"/>
  <c r="AI786" i="10"/>
  <c r="AI664" i="10"/>
  <c r="AI545" i="10"/>
  <c r="AI433" i="10"/>
  <c r="AI308" i="10"/>
  <c r="AI168" i="10"/>
  <c r="AI55" i="10"/>
  <c r="AI915" i="10"/>
  <c r="AI785" i="10"/>
  <c r="AI663" i="10"/>
  <c r="AI544" i="10"/>
  <c r="AI432" i="10"/>
  <c r="AI306" i="10"/>
  <c r="AI167" i="10"/>
  <c r="AI52" i="10"/>
  <c r="AI1050" i="10"/>
  <c r="AI912" i="10"/>
  <c r="AI784" i="10"/>
  <c r="AI662" i="10"/>
  <c r="AI543" i="10"/>
  <c r="AI416" i="10"/>
  <c r="AI275" i="10"/>
  <c r="AI166" i="10"/>
  <c r="AI51" i="10"/>
  <c r="AI1049" i="10"/>
  <c r="AI911" i="10"/>
  <c r="AI783" i="10"/>
  <c r="AI661" i="10"/>
  <c r="AI541" i="10"/>
  <c r="AI415" i="10"/>
  <c r="AI274" i="10"/>
  <c r="AI162" i="10"/>
  <c r="AI48" i="10"/>
  <c r="AI1025" i="10"/>
  <c r="AI902" i="10"/>
  <c r="AI767" i="10"/>
  <c r="AI625" i="10"/>
  <c r="AI503" i="10"/>
  <c r="AI381" i="10"/>
  <c r="AI264" i="10"/>
  <c r="AI147" i="10"/>
  <c r="AI42" i="10"/>
  <c r="AI1023" i="10"/>
  <c r="AI897" i="10"/>
  <c r="AI750" i="10"/>
  <c r="AI623" i="10"/>
  <c r="AI502" i="10"/>
  <c r="AI374" i="10"/>
  <c r="AI263" i="10"/>
  <c r="AI146" i="10"/>
  <c r="AI34" i="10"/>
  <c r="AI1020" i="10"/>
  <c r="AI862" i="10"/>
  <c r="AI730" i="10"/>
  <c r="AI617" i="10"/>
  <c r="AI497" i="10"/>
  <c r="AI371" i="10"/>
  <c r="AI256" i="10"/>
  <c r="AI137" i="10"/>
  <c r="AI10" i="10"/>
  <c r="AI905" i="10"/>
  <c r="AI621" i="10"/>
  <c r="AI370" i="10"/>
  <c r="AI117" i="10"/>
  <c r="AI903" i="10"/>
  <c r="AI620" i="10"/>
  <c r="AI369" i="10"/>
  <c r="AI110" i="10"/>
  <c r="AI896" i="10"/>
  <c r="AI616" i="10"/>
  <c r="AI368" i="10"/>
  <c r="AI102" i="10"/>
  <c r="AI863" i="10"/>
  <c r="AI614" i="10"/>
  <c r="AI366" i="10"/>
  <c r="AI101" i="10"/>
  <c r="AI861" i="10"/>
  <c r="AI613" i="10"/>
  <c r="AI365" i="10"/>
  <c r="AI96" i="10"/>
  <c r="AI859" i="10"/>
  <c r="AI603" i="10"/>
  <c r="AI340" i="10"/>
  <c r="AI95" i="10"/>
  <c r="AI857" i="10"/>
  <c r="AI602" i="10"/>
  <c r="AI339" i="10"/>
  <c r="AI47" i="10"/>
  <c r="AI854" i="10"/>
  <c r="AI601" i="10"/>
  <c r="AI331" i="10"/>
  <c r="AI46" i="10"/>
  <c r="AI853" i="10"/>
  <c r="AI594" i="10"/>
  <c r="AI273" i="10"/>
  <c r="AI45" i="10"/>
  <c r="AI846" i="10"/>
  <c r="AI593" i="10"/>
  <c r="AI271" i="10"/>
  <c r="AI44" i="10"/>
  <c r="AI845" i="10"/>
  <c r="AI540" i="10"/>
  <c r="AI270" i="10"/>
  <c r="AI43" i="10"/>
  <c r="AI844" i="10"/>
  <c r="AI539" i="10"/>
  <c r="AI267" i="10"/>
  <c r="AI33" i="10"/>
  <c r="AI782" i="10"/>
  <c r="AI508" i="10"/>
  <c r="AI266" i="10"/>
  <c r="AI32" i="10"/>
  <c r="AI781" i="10"/>
  <c r="AI506" i="10"/>
  <c r="AI261" i="10"/>
  <c r="AI9" i="10"/>
  <c r="AI1022" i="10"/>
  <c r="AI729" i="10"/>
  <c r="AI487" i="10"/>
  <c r="AI221" i="10"/>
  <c r="AI1021" i="10"/>
  <c r="AI726" i="10"/>
  <c r="AI486" i="10"/>
  <c r="AI220" i="10"/>
  <c r="AI990" i="10"/>
  <c r="AI724" i="10"/>
  <c r="AI481" i="10"/>
  <c r="AI217" i="10"/>
  <c r="AI979" i="10"/>
  <c r="AI396" i="10"/>
  <c r="AI975" i="10"/>
  <c r="AI394" i="10"/>
  <c r="AI974" i="10"/>
  <c r="AI393" i="10"/>
  <c r="AI973" i="10"/>
  <c r="AI373" i="10"/>
  <c r="AI910" i="10"/>
  <c r="AI372" i="10"/>
  <c r="AI909" i="10"/>
  <c r="AI257" i="10"/>
  <c r="AI906" i="10"/>
  <c r="AI255" i="10"/>
  <c r="AI774" i="10"/>
  <c r="AI254" i="10"/>
  <c r="AI769" i="10"/>
  <c r="AI253" i="10"/>
  <c r="AI768" i="10"/>
  <c r="AI222" i="10"/>
  <c r="AI733" i="10"/>
  <c r="AI218" i="10"/>
  <c r="AI732" i="10"/>
  <c r="AI161" i="10"/>
  <c r="AI725" i="10"/>
  <c r="AI151" i="10"/>
  <c r="AI723" i="10"/>
  <c r="AI150" i="10"/>
  <c r="AI722" i="10"/>
  <c r="AI149" i="10"/>
  <c r="AI657" i="10"/>
  <c r="AI626" i="10"/>
  <c r="AI499" i="10"/>
  <c r="AI1046" i="10"/>
  <c r="AI498" i="10"/>
  <c r="AI397" i="10"/>
  <c r="AI148" i="10"/>
  <c r="AI145" i="10"/>
  <c r="AI144" i="10"/>
  <c r="AI136" i="10"/>
  <c r="AI118" i="10"/>
  <c r="AI1045" i="10"/>
  <c r="AI1030" i="10"/>
  <c r="AI721" i="10"/>
  <c r="AI719" i="10"/>
  <c r="AI659" i="10"/>
  <c r="AI991" i="10"/>
  <c r="AI658" i="10"/>
  <c r="AI505" i="10"/>
  <c r="AI489" i="10"/>
  <c r="AI1044" i="10"/>
  <c r="AI1031" i="10"/>
  <c r="AI989" i="10"/>
  <c r="AI980" i="10"/>
  <c r="AI660" i="10"/>
  <c r="AI496" i="10"/>
  <c r="AI485" i="10"/>
  <c r="AI480" i="10"/>
  <c r="AI449" i="10"/>
  <c r="AI398" i="10"/>
  <c r="AU1" i="10"/>
  <c r="AU6" i="10"/>
  <c r="AT117" i="10"/>
  <c r="AT85" i="10"/>
  <c r="AT53" i="10"/>
  <c r="AT21" i="10"/>
  <c r="AT119" i="10"/>
  <c r="AT86" i="10"/>
  <c r="AT52" i="10"/>
  <c r="AT19" i="10"/>
  <c r="AT116" i="10"/>
  <c r="AT83" i="10"/>
  <c r="AT50" i="10"/>
  <c r="AT17" i="10"/>
  <c r="AT102" i="10"/>
  <c r="AT67" i="10"/>
  <c r="AT32" i="10"/>
  <c r="AT105" i="10"/>
  <c r="AT69" i="10"/>
  <c r="AT33" i="10"/>
  <c r="AT106" i="10"/>
  <c r="AT68" i="10"/>
  <c r="AT30" i="10"/>
  <c r="AT108" i="10"/>
  <c r="AT70" i="10"/>
  <c r="AT29" i="10"/>
  <c r="AT107" i="10"/>
  <c r="AT66" i="10"/>
  <c r="AT28" i="10"/>
  <c r="AT104" i="10"/>
  <c r="AT65" i="10"/>
  <c r="AT27" i="10"/>
  <c r="AT103" i="10"/>
  <c r="AT64" i="10"/>
  <c r="AT26" i="10"/>
  <c r="AT101" i="10"/>
  <c r="AT63" i="10"/>
  <c r="AT25" i="10"/>
  <c r="AT126" i="10"/>
  <c r="AT80" i="10"/>
  <c r="AT37" i="10"/>
  <c r="AT125" i="10"/>
  <c r="AT79" i="10"/>
  <c r="AT36" i="10"/>
  <c r="AT124" i="10"/>
  <c r="AT78" i="10"/>
  <c r="AT35" i="10"/>
  <c r="AT123" i="10"/>
  <c r="AT77" i="10"/>
  <c r="AT34" i="10"/>
  <c r="AT122" i="10"/>
  <c r="AT76" i="10"/>
  <c r="AT31" i="10"/>
  <c r="AT121" i="10"/>
  <c r="AT75" i="10"/>
  <c r="AT24" i="10"/>
  <c r="AT118" i="10"/>
  <c r="AT59" i="10"/>
  <c r="AT7" i="10"/>
  <c r="AT115" i="10"/>
  <c r="AT58" i="10"/>
  <c r="AT114" i="10"/>
  <c r="AT57" i="10"/>
  <c r="AT113" i="10"/>
  <c r="AT56" i="10"/>
  <c r="AT112" i="10"/>
  <c r="AT55" i="10"/>
  <c r="AT111" i="10"/>
  <c r="AT54" i="10"/>
  <c r="AT110" i="10"/>
  <c r="AT51" i="10"/>
  <c r="AT109" i="10"/>
  <c r="AT49" i="10"/>
  <c r="AT100" i="10"/>
  <c r="AT48" i="10"/>
  <c r="AT99" i="10"/>
  <c r="AT47" i="10"/>
  <c r="AT98" i="10"/>
  <c r="AT46" i="10"/>
  <c r="AT97" i="10"/>
  <c r="AT45" i="10"/>
  <c r="AT96" i="10"/>
  <c r="AT44" i="10"/>
  <c r="AT95" i="10"/>
  <c r="AT43" i="10"/>
  <c r="AT92" i="10"/>
  <c r="AT40" i="10"/>
  <c r="AT89" i="10"/>
  <c r="AT23" i="10"/>
  <c r="AT88" i="10"/>
  <c r="AT22" i="10"/>
  <c r="AT13" i="10"/>
  <c r="AT12" i="10"/>
  <c r="AT11" i="10"/>
  <c r="AT10" i="10"/>
  <c r="AT9" i="10"/>
  <c r="AT8" i="10"/>
  <c r="AT120" i="10"/>
  <c r="AT94" i="10"/>
  <c r="AT93" i="10"/>
  <c r="AT91" i="10"/>
  <c r="AT90" i="10"/>
  <c r="AT87" i="10"/>
  <c r="AT84" i="10"/>
  <c r="AT73" i="10"/>
  <c r="AT62" i="10"/>
  <c r="AT61" i="10"/>
  <c r="AT82" i="10"/>
  <c r="AT81" i="10"/>
  <c r="AT74" i="10"/>
  <c r="AT72" i="10"/>
  <c r="AT71" i="10"/>
  <c r="AT60" i="10"/>
  <c r="AT42" i="10"/>
  <c r="AT41" i="10"/>
  <c r="AT18" i="10"/>
  <c r="AT14" i="10"/>
  <c r="AT39" i="10"/>
  <c r="AT16" i="10"/>
  <c r="AT38" i="10"/>
  <c r="AT20" i="10"/>
  <c r="AT15" i="10"/>
  <c r="AO3" i="10"/>
  <c r="AO114" i="10"/>
  <c r="AO82" i="10"/>
  <c r="AO50" i="10"/>
  <c r="AO18" i="10"/>
  <c r="AO96" i="10"/>
  <c r="AO63" i="10"/>
  <c r="AO30" i="10"/>
  <c r="AO94" i="10"/>
  <c r="AO61" i="10"/>
  <c r="AO28" i="10"/>
  <c r="AO108" i="10"/>
  <c r="AO73" i="10"/>
  <c r="AO38" i="10"/>
  <c r="AO91" i="10"/>
  <c r="AO55" i="10"/>
  <c r="AO106" i="10"/>
  <c r="AO69" i="10"/>
  <c r="AO32" i="10"/>
  <c r="AO105" i="10"/>
  <c r="AO68" i="10"/>
  <c r="AO31" i="10"/>
  <c r="AO104" i="10"/>
  <c r="AO67" i="10"/>
  <c r="AO29" i="10"/>
  <c r="AO103" i="10"/>
  <c r="AO66" i="10"/>
  <c r="AO27" i="10"/>
  <c r="AO102" i="10"/>
  <c r="AO65" i="10"/>
  <c r="AO26" i="10"/>
  <c r="AO100" i="10"/>
  <c r="AO56" i="10"/>
  <c r="AO13" i="10"/>
  <c r="AO99" i="10"/>
  <c r="AO54" i="10"/>
  <c r="AO12" i="10"/>
  <c r="AO98" i="10"/>
  <c r="AO53" i="10"/>
  <c r="AO11" i="10"/>
  <c r="AO97" i="10"/>
  <c r="AO52" i="10"/>
  <c r="AO10" i="10"/>
  <c r="AO95" i="10"/>
  <c r="AO51" i="10"/>
  <c r="AO9" i="10"/>
  <c r="AO93" i="10"/>
  <c r="AO49" i="10"/>
  <c r="AO8" i="10"/>
  <c r="AO118" i="10"/>
  <c r="AO62" i="10"/>
  <c r="AO117" i="10"/>
  <c r="AO60" i="10"/>
  <c r="AO116" i="10"/>
  <c r="AO59" i="10"/>
  <c r="AO115" i="10"/>
  <c r="AO58" i="10"/>
  <c r="AO113" i="10"/>
  <c r="AO57" i="10"/>
  <c r="AO112" i="10"/>
  <c r="AO48" i="10"/>
  <c r="AO111" i="10"/>
  <c r="AO47" i="10"/>
  <c r="AO110" i="10"/>
  <c r="AO46" i="10"/>
  <c r="AO109" i="10"/>
  <c r="AO45" i="10"/>
  <c r="AO107" i="10"/>
  <c r="AO44" i="10"/>
  <c r="AO101" i="10"/>
  <c r="AO43" i="10"/>
  <c r="AO90" i="10"/>
  <c r="AO41" i="10"/>
  <c r="AO86" i="10"/>
  <c r="AO36" i="10"/>
  <c r="AO83" i="10"/>
  <c r="AO33" i="10"/>
  <c r="AO81" i="10"/>
  <c r="AO25" i="10"/>
  <c r="AO40" i="10"/>
  <c r="AO39" i="10"/>
  <c r="AO37" i="10"/>
  <c r="AO35" i="10"/>
  <c r="AO34" i="10"/>
  <c r="AO24" i="10"/>
  <c r="AO126" i="10"/>
  <c r="AO23" i="10"/>
  <c r="AO125" i="10"/>
  <c r="AO22" i="10"/>
  <c r="AO124" i="10"/>
  <c r="AO21" i="10"/>
  <c r="AO123" i="10"/>
  <c r="AO20" i="10"/>
  <c r="AO122" i="10"/>
  <c r="AO19" i="10"/>
  <c r="AO121" i="10"/>
  <c r="AO17" i="10"/>
  <c r="AO120" i="10"/>
  <c r="AO16" i="10"/>
  <c r="AO87" i="10"/>
  <c r="AO80" i="10"/>
  <c r="AO79" i="10"/>
  <c r="AO42" i="10"/>
  <c r="AO15" i="10"/>
  <c r="AO14" i="10"/>
  <c r="AO7" i="10"/>
  <c r="AO119" i="10"/>
  <c r="AO88" i="10"/>
  <c r="AO85" i="10"/>
  <c r="AO64" i="10"/>
  <c r="AO84" i="10"/>
  <c r="AO89" i="10"/>
  <c r="AO78" i="10"/>
  <c r="AO77" i="10"/>
  <c r="AO76" i="10"/>
  <c r="AO75" i="10"/>
  <c r="AO74" i="10"/>
  <c r="AO72" i="10"/>
  <c r="AO71" i="10"/>
  <c r="AO70" i="10"/>
  <c r="AO92" i="10"/>
  <c r="AP4" i="10"/>
  <c r="AK3" i="10"/>
  <c r="AJ4" i="10"/>
  <c r="AR4" i="10"/>
  <c r="AW109" i="10"/>
  <c r="AW77" i="10"/>
  <c r="AW45" i="10"/>
  <c r="AW13" i="10"/>
  <c r="AW114" i="10"/>
  <c r="AW81" i="10"/>
  <c r="AW48" i="10"/>
  <c r="AW15" i="10"/>
  <c r="AW93" i="10"/>
  <c r="AW59" i="10"/>
  <c r="AW25" i="10"/>
  <c r="AW125" i="10"/>
  <c r="AW91" i="10"/>
  <c r="AW57" i="10"/>
  <c r="AW23" i="10"/>
  <c r="AW99" i="10"/>
  <c r="AW63" i="10"/>
  <c r="AW27" i="10"/>
  <c r="AW113" i="10"/>
  <c r="AW75" i="10"/>
  <c r="AW38" i="10"/>
  <c r="AW88" i="10"/>
  <c r="AW50" i="10"/>
  <c r="AW10" i="10"/>
  <c r="AW126" i="10"/>
  <c r="AW87" i="10"/>
  <c r="AW49" i="10"/>
  <c r="AW9" i="10"/>
  <c r="AW123" i="10"/>
  <c r="AW85" i="10"/>
  <c r="AW46" i="10"/>
  <c r="AW7" i="10"/>
  <c r="AW120" i="10"/>
  <c r="AW78" i="10"/>
  <c r="AW35" i="10"/>
  <c r="AW119" i="10"/>
  <c r="AW76" i="10"/>
  <c r="AW34" i="10"/>
  <c r="AW118" i="10"/>
  <c r="AW74" i="10"/>
  <c r="AW33" i="10"/>
  <c r="AW117" i="10"/>
  <c r="AW73" i="10"/>
  <c r="AW32" i="10"/>
  <c r="AW116" i="10"/>
  <c r="AW72" i="10"/>
  <c r="AW31" i="10"/>
  <c r="AW101" i="10"/>
  <c r="AW58" i="10"/>
  <c r="AW111" i="10"/>
  <c r="AW62" i="10"/>
  <c r="AW11" i="10"/>
  <c r="AW110" i="10"/>
  <c r="AW61" i="10"/>
  <c r="AW8" i="10"/>
  <c r="AW108" i="10"/>
  <c r="AW60" i="10"/>
  <c r="AW107" i="10"/>
  <c r="AW56" i="10"/>
  <c r="AW106" i="10"/>
  <c r="AW55" i="10"/>
  <c r="AW105" i="10"/>
  <c r="AW54" i="10"/>
  <c r="AW66" i="10"/>
  <c r="AW65" i="10"/>
  <c r="AW64" i="10"/>
  <c r="AW53" i="10"/>
  <c r="AW124" i="10"/>
  <c r="AW52" i="10"/>
  <c r="AW122" i="10"/>
  <c r="AW51" i="10"/>
  <c r="AW121" i="10"/>
  <c r="AW47" i="10"/>
  <c r="AW115" i="10"/>
  <c r="AW44" i="10"/>
  <c r="AW112" i="10"/>
  <c r="AW43" i="10"/>
  <c r="AW104" i="10"/>
  <c r="AW42" i="10"/>
  <c r="AW103" i="10"/>
  <c r="AW41" i="10"/>
  <c r="AW102" i="10"/>
  <c r="AW40" i="10"/>
  <c r="AW100" i="10"/>
  <c r="AW39" i="10"/>
  <c r="AW98" i="10"/>
  <c r="AW37" i="10"/>
  <c r="AW95" i="10"/>
  <c r="AW29" i="10"/>
  <c r="AW90" i="10"/>
  <c r="AW24" i="10"/>
  <c r="AW89" i="10"/>
  <c r="AW22" i="10"/>
  <c r="AW26" i="10"/>
  <c r="AW21" i="10"/>
  <c r="AW20" i="10"/>
  <c r="AW19" i="10"/>
  <c r="AW18" i="10"/>
  <c r="AW17" i="10"/>
  <c r="AW16" i="10"/>
  <c r="AW14" i="10"/>
  <c r="AW12" i="10"/>
  <c r="AW92" i="10"/>
  <c r="AW83" i="10"/>
  <c r="AW82" i="10"/>
  <c r="AW71" i="10"/>
  <c r="AW70" i="10"/>
  <c r="AW69" i="10"/>
  <c r="AW68" i="10"/>
  <c r="AW67" i="10"/>
  <c r="AW36" i="10"/>
  <c r="AW30" i="10"/>
  <c r="AW28" i="10"/>
  <c r="AW94" i="10"/>
  <c r="AW86" i="10"/>
  <c r="AW84" i="10"/>
  <c r="AW80" i="10"/>
  <c r="AW79" i="10"/>
  <c r="AW97" i="10"/>
  <c r="AW96" i="10"/>
  <c r="AK4" i="10"/>
  <c r="AS4" i="10"/>
  <c r="BJ5193" i="10"/>
  <c r="BJ5161" i="10"/>
  <c r="BJ5129" i="10"/>
  <c r="BJ5097" i="10"/>
  <c r="BJ5065" i="10"/>
  <c r="BJ5033" i="10"/>
  <c r="BJ5001" i="10"/>
  <c r="BJ4969" i="10"/>
  <c r="BJ4937" i="10"/>
  <c r="BJ4905" i="10"/>
  <c r="BJ4873" i="10"/>
  <c r="BJ4841" i="10"/>
  <c r="BJ4809" i="10"/>
  <c r="BJ4777" i="10"/>
  <c r="BJ5195" i="10"/>
  <c r="BJ5162" i="10"/>
  <c r="BJ5128" i="10"/>
  <c r="BJ5095" i="10"/>
  <c r="BJ5062" i="10"/>
  <c r="BJ5029" i="10"/>
  <c r="BJ4996" i="10"/>
  <c r="BJ4963" i="10"/>
  <c r="BJ4930" i="10"/>
  <c r="BJ4897" i="10"/>
  <c r="BJ4864" i="10"/>
  <c r="BJ4831" i="10"/>
  <c r="BJ4798" i="10"/>
  <c r="BJ4765" i="10"/>
  <c r="BJ4733" i="10"/>
  <c r="BJ4701" i="10"/>
  <c r="BJ4669" i="10"/>
  <c r="BJ4637" i="10"/>
  <c r="BJ4605" i="10"/>
  <c r="BJ5204" i="10"/>
  <c r="BJ5170" i="10"/>
  <c r="BJ5136" i="10"/>
  <c r="BJ5102" i="10"/>
  <c r="BJ5068" i="10"/>
  <c r="BJ5034" i="10"/>
  <c r="BJ4999" i="10"/>
  <c r="BJ4965" i="10"/>
  <c r="BJ4931" i="10"/>
  <c r="BJ4896" i="10"/>
  <c r="BJ4862" i="10"/>
  <c r="BJ4828" i="10"/>
  <c r="BJ4794" i="10"/>
  <c r="BJ4760" i="10"/>
  <c r="BJ4727" i="10"/>
  <c r="BJ4694" i="10"/>
  <c r="BJ4661" i="10"/>
  <c r="BJ4628" i="10"/>
  <c r="BJ4595" i="10"/>
  <c r="BJ4563" i="10"/>
  <c r="BJ4531" i="10"/>
  <c r="BJ4499" i="10"/>
  <c r="BJ4467" i="10"/>
  <c r="BJ4435" i="10"/>
  <c r="BJ4403" i="10"/>
  <c r="BJ4371" i="10"/>
  <c r="BJ4339" i="10"/>
  <c r="BJ4307" i="10"/>
  <c r="BJ4275" i="10"/>
  <c r="BJ4243" i="10"/>
  <c r="BJ4211" i="10"/>
  <c r="BJ4179" i="10"/>
  <c r="BJ4147" i="10"/>
  <c r="BJ4115" i="10"/>
  <c r="BJ4083" i="10"/>
  <c r="BJ4051" i="10"/>
  <c r="BJ4019" i="10"/>
  <c r="BJ3987" i="10"/>
  <c r="BJ3955" i="10"/>
  <c r="BJ3923" i="10"/>
  <c r="BJ3891" i="10"/>
  <c r="BJ3859" i="10"/>
  <c r="BJ3827" i="10"/>
  <c r="BJ3795" i="10"/>
  <c r="BJ3763" i="10"/>
  <c r="BJ3731" i="10"/>
  <c r="BJ3699" i="10"/>
  <c r="BJ3667" i="10"/>
  <c r="BJ3635" i="10"/>
  <c r="BJ3603" i="10"/>
  <c r="BJ3571" i="10"/>
  <c r="BJ3539" i="10"/>
  <c r="BJ3507" i="10"/>
  <c r="BJ3475" i="10"/>
  <c r="BJ3443" i="10"/>
  <c r="BJ3411" i="10"/>
  <c r="BJ3379" i="10"/>
  <c r="BJ3347" i="10"/>
  <c r="BJ3315" i="10"/>
  <c r="BJ3283" i="10"/>
  <c r="BJ3251" i="10"/>
  <c r="BJ3219" i="10"/>
  <c r="BJ3187" i="10"/>
  <c r="BJ3155" i="10"/>
  <c r="BJ3123" i="10"/>
  <c r="BJ3091" i="10"/>
  <c r="BJ3059" i="10"/>
  <c r="BJ3027" i="10"/>
  <c r="BJ2995" i="10"/>
  <c r="BJ2963" i="10"/>
  <c r="BJ2931" i="10"/>
  <c r="BJ2899" i="10"/>
  <c r="BJ2867" i="10"/>
  <c r="BJ2835" i="10"/>
  <c r="BJ2803" i="10"/>
  <c r="BJ2771" i="10"/>
  <c r="BJ2739" i="10"/>
  <c r="BJ2707" i="10"/>
  <c r="BJ2675" i="10"/>
  <c r="BJ2643" i="10"/>
  <c r="BJ2611" i="10"/>
  <c r="BJ2579" i="10"/>
  <c r="BJ2547" i="10"/>
  <c r="BJ2515" i="10"/>
  <c r="BJ2483" i="10"/>
  <c r="BJ2451" i="10"/>
  <c r="BJ2419" i="10"/>
  <c r="BJ2387" i="10"/>
  <c r="BJ2355" i="10"/>
  <c r="BJ2323" i="10"/>
  <c r="BJ2291" i="10"/>
  <c r="BJ2259" i="10"/>
  <c r="BJ2227" i="10"/>
  <c r="BJ2195" i="10"/>
  <c r="BJ2163" i="10"/>
  <c r="BJ2131" i="10"/>
  <c r="BJ2099" i="10"/>
  <c r="BJ2067" i="10"/>
  <c r="BJ2035" i="10"/>
  <c r="BJ2003" i="10"/>
  <c r="BJ1971" i="10"/>
  <c r="BJ1939" i="10"/>
  <c r="BJ1907" i="10"/>
  <c r="BJ1875" i="10"/>
  <c r="BJ1843" i="10"/>
  <c r="BJ1811" i="10"/>
  <c r="BJ1779" i="10"/>
  <c r="BJ1747" i="10"/>
  <c r="BJ1715" i="10"/>
  <c r="BJ1683" i="10"/>
  <c r="BJ1651" i="10"/>
  <c r="BJ1619" i="10"/>
  <c r="BJ1587" i="10"/>
  <c r="BJ1555" i="10"/>
  <c r="BJ1523" i="10"/>
  <c r="BJ1491" i="10"/>
  <c r="BJ1459" i="10"/>
  <c r="BJ1427" i="10"/>
  <c r="BJ1395" i="10"/>
  <c r="BJ1363" i="10"/>
  <c r="BJ1331" i="10"/>
  <c r="BJ1299" i="10"/>
  <c r="BJ1267" i="10"/>
  <c r="BJ1235" i="10"/>
  <c r="BJ1203" i="10"/>
  <c r="BJ1171" i="10"/>
  <c r="BJ1139" i="10"/>
  <c r="BJ1107" i="10"/>
  <c r="BJ1075" i="10"/>
  <c r="BJ1043" i="10"/>
  <c r="BJ1011" i="10"/>
  <c r="BJ979" i="10"/>
  <c r="BJ947" i="10"/>
  <c r="BJ915" i="10"/>
  <c r="BJ883" i="10"/>
  <c r="BJ851" i="10"/>
  <c r="BJ819" i="10"/>
  <c r="BJ787" i="10"/>
  <c r="BJ755" i="10"/>
  <c r="BJ723" i="10"/>
  <c r="BJ691" i="10"/>
  <c r="BJ659" i="10"/>
  <c r="BJ627" i="10"/>
  <c r="BJ595" i="10"/>
  <c r="BJ563" i="10"/>
  <c r="BJ531" i="10"/>
  <c r="BJ499" i="10"/>
  <c r="BJ467" i="10"/>
  <c r="BJ435" i="10"/>
  <c r="BJ403" i="10"/>
  <c r="BJ371" i="10"/>
  <c r="BJ339" i="10"/>
  <c r="BJ307" i="10"/>
  <c r="BJ275" i="10"/>
  <c r="BJ243" i="10"/>
  <c r="BJ211" i="10"/>
  <c r="BJ179" i="10"/>
  <c r="BJ147" i="10"/>
  <c r="BJ115" i="10"/>
  <c r="BJ83" i="10"/>
  <c r="BJ51" i="10"/>
  <c r="BJ19" i="10"/>
  <c r="BJ5219" i="10"/>
  <c r="BJ5184" i="10"/>
  <c r="BJ5149" i="10"/>
  <c r="BJ5114" i="10"/>
  <c r="BJ5079" i="10"/>
  <c r="BJ5044" i="10"/>
  <c r="BJ5009" i="10"/>
  <c r="BJ4974" i="10"/>
  <c r="BJ4939" i="10"/>
  <c r="BJ4903" i="10"/>
  <c r="BJ4868" i="10"/>
  <c r="BJ4833" i="10"/>
  <c r="BJ4797" i="10"/>
  <c r="BJ4762" i="10"/>
  <c r="BJ4728" i="10"/>
  <c r="BJ4693" i="10"/>
  <c r="BJ4659" i="10"/>
  <c r="BJ4625" i="10"/>
  <c r="BJ4591" i="10"/>
  <c r="BJ4558" i="10"/>
  <c r="BJ4525" i="10"/>
  <c r="BJ4492" i="10"/>
  <c r="BJ4459" i="10"/>
  <c r="BJ4426" i="10"/>
  <c r="BJ4393" i="10"/>
  <c r="BJ4360" i="10"/>
  <c r="BJ4327" i="10"/>
  <c r="BJ4294" i="10"/>
  <c r="BJ4261" i="10"/>
  <c r="BJ4228" i="10"/>
  <c r="BJ4195" i="10"/>
  <c r="BJ4162" i="10"/>
  <c r="BJ4129" i="10"/>
  <c r="BJ4096" i="10"/>
  <c r="BJ4063" i="10"/>
  <c r="BJ4030" i="10"/>
  <c r="BJ3997" i="10"/>
  <c r="BJ3964" i="10"/>
  <c r="BJ3931" i="10"/>
  <c r="BJ3898" i="10"/>
  <c r="BJ3865" i="10"/>
  <c r="BJ3832" i="10"/>
  <c r="BJ3799" i="10"/>
  <c r="BJ3766" i="10"/>
  <c r="BJ3733" i="10"/>
  <c r="BJ3700" i="10"/>
  <c r="BJ3666" i="10"/>
  <c r="BJ3633" i="10"/>
  <c r="BJ3600" i="10"/>
  <c r="BJ3567" i="10"/>
  <c r="BJ3534" i="10"/>
  <c r="BJ3501" i="10"/>
  <c r="BJ3468" i="10"/>
  <c r="BJ3435" i="10"/>
  <c r="BJ3402" i="10"/>
  <c r="BJ3369" i="10"/>
  <c r="BJ3336" i="10"/>
  <c r="BJ3303" i="10"/>
  <c r="BJ3270" i="10"/>
  <c r="BJ3237" i="10"/>
  <c r="BJ3204" i="10"/>
  <c r="BJ3171" i="10"/>
  <c r="BJ3138" i="10"/>
  <c r="BJ3105" i="10"/>
  <c r="BJ3072" i="10"/>
  <c r="BJ3039" i="10"/>
  <c r="BJ3006" i="10"/>
  <c r="BJ2973" i="10"/>
  <c r="BJ2940" i="10"/>
  <c r="BJ2907" i="10"/>
  <c r="BJ2874" i="10"/>
  <c r="BJ2841" i="10"/>
  <c r="BJ2808" i="10"/>
  <c r="BJ2775" i="10"/>
  <c r="BJ2742" i="10"/>
  <c r="BJ2709" i="10"/>
  <c r="BJ2676" i="10"/>
  <c r="BJ2642" i="10"/>
  <c r="BJ2609" i="10"/>
  <c r="BJ2576" i="10"/>
  <c r="BJ2543" i="10"/>
  <c r="BJ2510" i="10"/>
  <c r="BJ2477" i="10"/>
  <c r="BJ2444" i="10"/>
  <c r="BJ2411" i="10"/>
  <c r="BJ2378" i="10"/>
  <c r="BJ2345" i="10"/>
  <c r="BJ2312" i="10"/>
  <c r="BJ2279" i="10"/>
  <c r="BJ2246" i="10"/>
  <c r="BJ2213" i="10"/>
  <c r="BJ2180" i="10"/>
  <c r="BJ2147" i="10"/>
  <c r="BJ2114" i="10"/>
  <c r="BJ2081" i="10"/>
  <c r="BJ2048" i="10"/>
  <c r="BJ2015" i="10"/>
  <c r="BJ1982" i="10"/>
  <c r="BJ1949" i="10"/>
  <c r="BJ1916" i="10"/>
  <c r="BJ1883" i="10"/>
  <c r="BJ1850" i="10"/>
  <c r="BJ1817" i="10"/>
  <c r="BJ1784" i="10"/>
  <c r="BJ1751" i="10"/>
  <c r="BJ1718" i="10"/>
  <c r="BJ1685" i="10"/>
  <c r="BJ1652" i="10"/>
  <c r="BJ1618" i="10"/>
  <c r="BJ1585" i="10"/>
  <c r="BJ1552" i="10"/>
  <c r="BJ1519" i="10"/>
  <c r="BJ1486" i="10"/>
  <c r="BJ1453" i="10"/>
  <c r="BJ1420" i="10"/>
  <c r="BJ1387" i="10"/>
  <c r="BJ1354" i="10"/>
  <c r="BJ1321" i="10"/>
  <c r="BJ1288" i="10"/>
  <c r="BJ1255" i="10"/>
  <c r="BJ1222" i="10"/>
  <c r="BJ1189" i="10"/>
  <c r="BJ1156" i="10"/>
  <c r="BJ1123" i="10"/>
  <c r="BJ1090" i="10"/>
  <c r="BJ1057" i="10"/>
  <c r="BJ1024" i="10"/>
  <c r="BJ991" i="10"/>
  <c r="BJ958" i="10"/>
  <c r="BJ925" i="10"/>
  <c r="BJ892" i="10"/>
  <c r="BJ859" i="10"/>
  <c r="BJ826" i="10"/>
  <c r="BJ793" i="10"/>
  <c r="BJ760" i="10"/>
  <c r="BJ727" i="10"/>
  <c r="BJ694" i="10"/>
  <c r="BJ661" i="10"/>
  <c r="BJ628" i="10"/>
  <c r="BJ594" i="10"/>
  <c r="BJ561" i="10"/>
  <c r="BJ528" i="10"/>
  <c r="BJ495" i="10"/>
  <c r="BJ462" i="10"/>
  <c r="BJ429" i="10"/>
  <c r="BJ396" i="10"/>
  <c r="BJ363" i="10"/>
  <c r="BJ330" i="10"/>
  <c r="BJ297" i="10"/>
  <c r="BJ264" i="10"/>
  <c r="BJ231" i="10"/>
  <c r="BJ198" i="10"/>
  <c r="BJ165" i="10"/>
  <c r="BJ132" i="10"/>
  <c r="BJ99" i="10"/>
  <c r="BJ66" i="10"/>
  <c r="BJ33" i="10"/>
  <c r="BJ5205" i="10"/>
  <c r="BJ5168" i="10"/>
  <c r="BJ5132" i="10"/>
  <c r="BJ5094" i="10"/>
  <c r="BJ5058" i="10"/>
  <c r="BJ5022" i="10"/>
  <c r="BJ4986" i="10"/>
  <c r="BJ4950" i="10"/>
  <c r="BJ4914" i="10"/>
  <c r="BJ4878" i="10"/>
  <c r="BJ4842" i="10"/>
  <c r="BJ4805" i="10"/>
  <c r="BJ4769" i="10"/>
  <c r="BJ4734" i="10"/>
  <c r="BJ4698" i="10"/>
  <c r="BJ4663" i="10"/>
  <c r="BJ4627" i="10"/>
  <c r="BJ4592" i="10"/>
  <c r="BJ4557" i="10"/>
  <c r="BJ4523" i="10"/>
  <c r="BJ4489" i="10"/>
  <c r="BJ4455" i="10"/>
  <c r="BJ4421" i="10"/>
  <c r="BJ4387" i="10"/>
  <c r="BJ4353" i="10"/>
  <c r="BJ4319" i="10"/>
  <c r="BJ4285" i="10"/>
  <c r="BJ4251" i="10"/>
  <c r="BJ4217" i="10"/>
  <c r="BJ4183" i="10"/>
  <c r="BJ4149" i="10"/>
  <c r="BJ4114" i="10"/>
  <c r="BJ4080" i="10"/>
  <c r="BJ4046" i="10"/>
  <c r="BJ4012" i="10"/>
  <c r="BJ3978" i="10"/>
  <c r="BJ3944" i="10"/>
  <c r="BJ3910" i="10"/>
  <c r="BJ3876" i="10"/>
  <c r="BJ3842" i="10"/>
  <c r="BJ3808" i="10"/>
  <c r="BJ3774" i="10"/>
  <c r="BJ3740" i="10"/>
  <c r="BJ3706" i="10"/>
  <c r="BJ3672" i="10"/>
  <c r="BJ3638" i="10"/>
  <c r="BJ3604" i="10"/>
  <c r="BJ3569" i="10"/>
  <c r="BJ3535" i="10"/>
  <c r="BJ3500" i="10"/>
  <c r="BJ3466" i="10"/>
  <c r="BJ3432" i="10"/>
  <c r="BJ3398" i="10"/>
  <c r="BJ3364" i="10"/>
  <c r="BJ3330" i="10"/>
  <c r="BJ3296" i="10"/>
  <c r="BJ3262" i="10"/>
  <c r="BJ3228" i="10"/>
  <c r="BJ3194" i="10"/>
  <c r="BJ3160" i="10"/>
  <c r="BJ3126" i="10"/>
  <c r="BJ3092" i="10"/>
  <c r="BJ3057" i="10"/>
  <c r="BJ3023" i="10"/>
  <c r="BJ2989" i="10"/>
  <c r="BJ2955" i="10"/>
  <c r="BJ2921" i="10"/>
  <c r="BJ2887" i="10"/>
  <c r="BJ2853" i="10"/>
  <c r="BJ2819" i="10"/>
  <c r="BJ2785" i="10"/>
  <c r="BJ2751" i="10"/>
  <c r="BJ2717" i="10"/>
  <c r="BJ2683" i="10"/>
  <c r="BJ2649" i="10"/>
  <c r="BJ2615" i="10"/>
  <c r="BJ2581" i="10"/>
  <c r="BJ2546" i="10"/>
  <c r="BJ2512" i="10"/>
  <c r="BJ2478" i="10"/>
  <c r="BJ2443" i="10"/>
  <c r="BJ2409" i="10"/>
  <c r="BJ2375" i="10"/>
  <c r="BJ2341" i="10"/>
  <c r="BJ2307" i="10"/>
  <c r="BJ2273" i="10"/>
  <c r="BJ2239" i="10"/>
  <c r="BJ2205" i="10"/>
  <c r="BJ5202" i="10"/>
  <c r="BJ5166" i="10"/>
  <c r="BJ5130" i="10"/>
  <c r="BJ5092" i="10"/>
  <c r="BJ5056" i="10"/>
  <c r="BJ5020" i="10"/>
  <c r="BJ4984" i="10"/>
  <c r="BJ4948" i="10"/>
  <c r="BJ4912" i="10"/>
  <c r="BJ4876" i="10"/>
  <c r="BJ4839" i="10"/>
  <c r="BJ4803" i="10"/>
  <c r="BJ4767" i="10"/>
  <c r="BJ4731" i="10"/>
  <c r="BJ4696" i="10"/>
  <c r="BJ4660" i="10"/>
  <c r="BJ4624" i="10"/>
  <c r="BJ4589" i="10"/>
  <c r="BJ4555" i="10"/>
  <c r="BJ4521" i="10"/>
  <c r="BJ4487" i="10"/>
  <c r="BJ4453" i="10"/>
  <c r="BJ4419" i="10"/>
  <c r="BJ4385" i="10"/>
  <c r="BJ4351" i="10"/>
  <c r="BJ4317" i="10"/>
  <c r="BJ4283" i="10"/>
  <c r="BJ4249" i="10"/>
  <c r="BJ4215" i="10"/>
  <c r="BJ4181" i="10"/>
  <c r="BJ4146" i="10"/>
  <c r="BJ4112" i="10"/>
  <c r="BJ4078" i="10"/>
  <c r="BJ4044" i="10"/>
  <c r="BJ4010" i="10"/>
  <c r="BJ3976" i="10"/>
  <c r="BJ3942" i="10"/>
  <c r="BJ3908" i="10"/>
  <c r="BJ3874" i="10"/>
  <c r="BJ3840" i="10"/>
  <c r="BJ3806" i="10"/>
  <c r="BJ3772" i="10"/>
  <c r="BJ3738" i="10"/>
  <c r="BJ3704" i="10"/>
  <c r="BJ3670" i="10"/>
  <c r="BJ3636" i="10"/>
  <c r="BJ3601" i="10"/>
  <c r="BJ3566" i="10"/>
  <c r="BJ3532" i="10"/>
  <c r="BJ3498" i="10"/>
  <c r="BJ3464" i="10"/>
  <c r="BJ3430" i="10"/>
  <c r="BJ3396" i="10"/>
  <c r="BJ3362" i="10"/>
  <c r="BJ3328" i="10"/>
  <c r="BJ3294" i="10"/>
  <c r="BJ3260" i="10"/>
  <c r="BJ3226" i="10"/>
  <c r="BJ3192" i="10"/>
  <c r="BJ3158" i="10"/>
  <c r="BJ3124" i="10"/>
  <c r="BJ3089" i="10"/>
  <c r="BJ3055" i="10"/>
  <c r="BJ3021" i="10"/>
  <c r="BJ2987" i="10"/>
  <c r="BJ2953" i="10"/>
  <c r="BJ2919" i="10"/>
  <c r="BJ2885" i="10"/>
  <c r="BJ2851" i="10"/>
  <c r="BJ2817" i="10"/>
  <c r="BJ2783" i="10"/>
  <c r="BJ2749" i="10"/>
  <c r="BJ2715" i="10"/>
  <c r="BJ2681" i="10"/>
  <c r="BJ2647" i="10"/>
  <c r="BJ2613" i="10"/>
  <c r="BJ2578" i="10"/>
  <c r="BJ2544" i="10"/>
  <c r="BJ2509" i="10"/>
  <c r="BJ2475" i="10"/>
  <c r="BJ2441" i="10"/>
  <c r="BJ2407" i="10"/>
  <c r="BJ2373" i="10"/>
  <c r="BJ2339" i="10"/>
  <c r="BJ2305" i="10"/>
  <c r="BJ2271" i="10"/>
  <c r="BJ2237" i="10"/>
  <c r="BJ2203" i="10"/>
  <c r="BJ5194" i="10"/>
  <c r="BJ5155" i="10"/>
  <c r="BJ5117" i="10"/>
  <c r="BJ5078" i="10"/>
  <c r="BJ5040" i="10"/>
  <c r="BJ5002" i="10"/>
  <c r="BJ4961" i="10"/>
  <c r="BJ4923" i="10"/>
  <c r="BJ4885" i="10"/>
  <c r="BJ4847" i="10"/>
  <c r="BJ4808" i="10"/>
  <c r="BJ4770" i="10"/>
  <c r="BJ4730" i="10"/>
  <c r="BJ4691" i="10"/>
  <c r="BJ4654" i="10"/>
  <c r="BJ4617" i="10"/>
  <c r="BJ4580" i="10"/>
  <c r="BJ4544" i="10"/>
  <c r="BJ4508" i="10"/>
  <c r="BJ4472" i="10"/>
  <c r="BJ4436" i="10"/>
  <c r="BJ4399" i="10"/>
  <c r="BJ4363" i="10"/>
  <c r="BJ4326" i="10"/>
  <c r="BJ4290" i="10"/>
  <c r="BJ4254" i="10"/>
  <c r="BJ4218" i="10"/>
  <c r="BJ4180" i="10"/>
  <c r="BJ4143" i="10"/>
  <c r="BJ4107" i="10"/>
  <c r="BJ4071" i="10"/>
  <c r="BJ4035" i="10"/>
  <c r="BJ3999" i="10"/>
  <c r="BJ3962" i="10"/>
  <c r="BJ3926" i="10"/>
  <c r="BJ3889" i="10"/>
  <c r="BJ3853" i="10"/>
  <c r="BJ3817" i="10"/>
  <c r="BJ3781" i="10"/>
  <c r="BJ3745" i="10"/>
  <c r="BJ3709" i="10"/>
  <c r="BJ3673" i="10"/>
  <c r="BJ3634" i="10"/>
  <c r="BJ3597" i="10"/>
  <c r="BJ3561" i="10"/>
  <c r="BJ3525" i="10"/>
  <c r="BJ3489" i="10"/>
  <c r="BJ3453" i="10"/>
  <c r="BJ3417" i="10"/>
  <c r="BJ3381" i="10"/>
  <c r="BJ3344" i="10"/>
  <c r="BJ3308" i="10"/>
  <c r="BJ3272" i="10"/>
  <c r="BJ3235" i="10"/>
  <c r="BJ3199" i="10"/>
  <c r="BJ3163" i="10"/>
  <c r="BJ3127" i="10"/>
  <c r="BJ3088" i="10"/>
  <c r="BJ3052" i="10"/>
  <c r="BJ3016" i="10"/>
  <c r="BJ2980" i="10"/>
  <c r="BJ2944" i="10"/>
  <c r="BJ2908" i="10"/>
  <c r="BJ2871" i="10"/>
  <c r="BJ2834" i="10"/>
  <c r="BJ2798" i="10"/>
  <c r="BJ2762" i="10"/>
  <c r="BJ2726" i="10"/>
  <c r="BJ2690" i="10"/>
  <c r="BJ2654" i="10"/>
  <c r="BJ2618" i="10"/>
  <c r="BJ2582" i="10"/>
  <c r="BJ2542" i="10"/>
  <c r="BJ2506" i="10"/>
  <c r="BJ2470" i="10"/>
  <c r="BJ2434" i="10"/>
  <c r="BJ2398" i="10"/>
  <c r="BJ2362" i="10"/>
  <c r="BJ2326" i="10"/>
  <c r="BJ2289" i="10"/>
  <c r="BJ2253" i="10"/>
  <c r="BJ2217" i="10"/>
  <c r="BJ2181" i="10"/>
  <c r="BJ2146" i="10"/>
  <c r="BJ2112" i="10"/>
  <c r="BJ2078" i="10"/>
  <c r="BJ2044" i="10"/>
  <c r="BJ2010" i="10"/>
  <c r="BJ1976" i="10"/>
  <c r="BJ1942" i="10"/>
  <c r="BJ1908" i="10"/>
  <c r="BJ1873" i="10"/>
  <c r="BJ1839" i="10"/>
  <c r="BJ1805" i="10"/>
  <c r="BJ1771" i="10"/>
  <c r="BJ1737" i="10"/>
  <c r="BJ1703" i="10"/>
  <c r="BJ1669" i="10"/>
  <c r="BJ1635" i="10"/>
  <c r="BJ1601" i="10"/>
  <c r="BJ1567" i="10"/>
  <c r="BJ1533" i="10"/>
  <c r="BJ1499" i="10"/>
  <c r="BJ1465" i="10"/>
  <c r="BJ1431" i="10"/>
  <c r="BJ1397" i="10"/>
  <c r="BJ1362" i="10"/>
  <c r="BJ1328" i="10"/>
  <c r="BJ1294" i="10"/>
  <c r="BJ1260" i="10"/>
  <c r="BJ1226" i="10"/>
  <c r="BJ1192" i="10"/>
  <c r="BJ1158" i="10"/>
  <c r="BJ1124" i="10"/>
  <c r="BJ1089" i="10"/>
  <c r="BJ1055" i="10"/>
  <c r="BJ1021" i="10"/>
  <c r="BJ987" i="10"/>
  <c r="BJ953" i="10"/>
  <c r="BJ919" i="10"/>
  <c r="BJ885" i="10"/>
  <c r="BJ850" i="10"/>
  <c r="BJ816" i="10"/>
  <c r="BJ782" i="10"/>
  <c r="BJ748" i="10"/>
  <c r="BJ714" i="10"/>
  <c r="BJ680" i="10"/>
  <c r="BJ646" i="10"/>
  <c r="BJ612" i="10"/>
  <c r="BJ578" i="10"/>
  <c r="BJ544" i="10"/>
  <c r="BJ510" i="10"/>
  <c r="BJ476" i="10"/>
  <c r="BJ442" i="10"/>
  <c r="BJ408" i="10"/>
  <c r="BJ374" i="10"/>
  <c r="BJ340" i="10"/>
  <c r="BJ305" i="10"/>
  <c r="BJ271" i="10"/>
  <c r="BJ237" i="10"/>
  <c r="BJ203" i="10"/>
  <c r="BJ169" i="10"/>
  <c r="BJ135" i="10"/>
  <c r="BJ101" i="10"/>
  <c r="BJ67" i="10"/>
  <c r="BJ32" i="10"/>
  <c r="BJ5191" i="10"/>
  <c r="BJ5153" i="10"/>
  <c r="BJ5115" i="10"/>
  <c r="BJ5076" i="10"/>
  <c r="BJ5038" i="10"/>
  <c r="BJ4998" i="10"/>
  <c r="BJ4959" i="10"/>
  <c r="BJ4921" i="10"/>
  <c r="BJ4883" i="10"/>
  <c r="BJ4845" i="10"/>
  <c r="BJ4806" i="10"/>
  <c r="BJ4766" i="10"/>
  <c r="BJ4726" i="10"/>
  <c r="BJ4689" i="10"/>
  <c r="BJ4652" i="10"/>
  <c r="BJ4615" i="10"/>
  <c r="BJ4578" i="10"/>
  <c r="BJ4542" i="10"/>
  <c r="BJ4506" i="10"/>
  <c r="BJ4470" i="10"/>
  <c r="BJ4433" i="10"/>
  <c r="BJ4397" i="10"/>
  <c r="BJ4361" i="10"/>
  <c r="BJ4324" i="10"/>
  <c r="BJ4288" i="10"/>
  <c r="BJ4252" i="10"/>
  <c r="BJ4214" i="10"/>
  <c r="BJ4177" i="10"/>
  <c r="BJ4141" i="10"/>
  <c r="BJ4105" i="10"/>
  <c r="BJ4069" i="10"/>
  <c r="BJ4033" i="10"/>
  <c r="BJ3996" i="10"/>
  <c r="BJ3960" i="10"/>
  <c r="BJ3924" i="10"/>
  <c r="BJ3887" i="10"/>
  <c r="BJ3851" i="10"/>
  <c r="BJ3815" i="10"/>
  <c r="BJ3779" i="10"/>
  <c r="BJ3743" i="10"/>
  <c r="BJ3707" i="10"/>
  <c r="BJ3669" i="10"/>
  <c r="BJ3631" i="10"/>
  <c r="BJ3595" i="10"/>
  <c r="BJ3559" i="10"/>
  <c r="BJ3523" i="10"/>
  <c r="BJ3487" i="10"/>
  <c r="BJ3451" i="10"/>
  <c r="BJ3415" i="10"/>
  <c r="BJ3378" i="10"/>
  <c r="BJ3342" i="10"/>
  <c r="BJ3306" i="10"/>
  <c r="BJ3269" i="10"/>
  <c r="BJ3233" i="10"/>
  <c r="BJ3197" i="10"/>
  <c r="BJ3161" i="10"/>
  <c r="BJ3122" i="10"/>
  <c r="BJ3086" i="10"/>
  <c r="BJ3050" i="10"/>
  <c r="BJ3014" i="10"/>
  <c r="BJ2978" i="10"/>
  <c r="BJ2942" i="10"/>
  <c r="BJ2905" i="10"/>
  <c r="BJ2869" i="10"/>
  <c r="BJ2832" i="10"/>
  <c r="BJ2796" i="10"/>
  <c r="BJ2760" i="10"/>
  <c r="BJ2724" i="10"/>
  <c r="BJ2688" i="10"/>
  <c r="BJ2652" i="10"/>
  <c r="BJ2616" i="10"/>
  <c r="BJ2577" i="10"/>
  <c r="BJ2540" i="10"/>
  <c r="BJ2504" i="10"/>
  <c r="BJ2468" i="10"/>
  <c r="BJ2432" i="10"/>
  <c r="BJ2396" i="10"/>
  <c r="BJ2360" i="10"/>
  <c r="BJ2324" i="10"/>
  <c r="BJ2287" i="10"/>
  <c r="BJ2251" i="10"/>
  <c r="BJ2215" i="10"/>
  <c r="BJ2178" i="10"/>
  <c r="BJ2144" i="10"/>
  <c r="BJ2110" i="10"/>
  <c r="BJ2076" i="10"/>
  <c r="BJ2042" i="10"/>
  <c r="BJ2008" i="10"/>
  <c r="BJ1974" i="10"/>
  <c r="BJ1940" i="10"/>
  <c r="BJ1905" i="10"/>
  <c r="BJ1871" i="10"/>
  <c r="BJ1837" i="10"/>
  <c r="BJ1803" i="10"/>
  <c r="BJ1769" i="10"/>
  <c r="BJ1735" i="10"/>
  <c r="BJ1701" i="10"/>
  <c r="BJ1667" i="10"/>
  <c r="BJ1633" i="10"/>
  <c r="BJ1599" i="10"/>
  <c r="BJ1565" i="10"/>
  <c r="BJ1531" i="10"/>
  <c r="BJ1497" i="10"/>
  <c r="BJ1463" i="10"/>
  <c r="BJ1429" i="10"/>
  <c r="BJ1394" i="10"/>
  <c r="BJ1360" i="10"/>
  <c r="BJ1326" i="10"/>
  <c r="BJ1292" i="10"/>
  <c r="BJ1258" i="10"/>
  <c r="BJ1224" i="10"/>
  <c r="BJ1190" i="10"/>
  <c r="BJ1155" i="10"/>
  <c r="BJ1121" i="10"/>
  <c r="BJ1087" i="10"/>
  <c r="BJ1053" i="10"/>
  <c r="BJ1019" i="10"/>
  <c r="BJ985" i="10"/>
  <c r="BJ951" i="10"/>
  <c r="BJ917" i="10"/>
  <c r="BJ882" i="10"/>
  <c r="BJ848" i="10"/>
  <c r="BJ814" i="10"/>
  <c r="BJ780" i="10"/>
  <c r="BJ746" i="10"/>
  <c r="BJ712" i="10"/>
  <c r="BJ678" i="10"/>
  <c r="BJ644" i="10"/>
  <c r="BJ610" i="10"/>
  <c r="BJ576" i="10"/>
  <c r="BJ542" i="10"/>
  <c r="BJ508" i="10"/>
  <c r="BJ474" i="10"/>
  <c r="BJ440" i="10"/>
  <c r="BJ406" i="10"/>
  <c r="BJ372" i="10"/>
  <c r="BJ337" i="10"/>
  <c r="BJ303" i="10"/>
  <c r="BJ269" i="10"/>
  <c r="BJ235" i="10"/>
  <c r="BJ201" i="10"/>
  <c r="BJ167" i="10"/>
  <c r="BJ133" i="10"/>
  <c r="BJ98" i="10"/>
  <c r="BJ64" i="10"/>
  <c r="BJ30" i="10"/>
  <c r="BJ5186" i="10"/>
  <c r="BJ5145" i="10"/>
  <c r="BJ5105" i="10"/>
  <c r="BJ5063" i="10"/>
  <c r="BJ5021" i="10"/>
  <c r="BJ4980" i="10"/>
  <c r="BJ4940" i="10"/>
  <c r="BJ4898" i="10"/>
  <c r="BJ4856" i="10"/>
  <c r="BJ4816" i="10"/>
  <c r="BJ4775" i="10"/>
  <c r="BJ4736" i="10"/>
  <c r="BJ4692" i="10"/>
  <c r="BJ4651" i="10"/>
  <c r="BJ4612" i="10"/>
  <c r="BJ4573" i="10"/>
  <c r="BJ4535" i="10"/>
  <c r="BJ4496" i="10"/>
  <c r="BJ4457" i="10"/>
  <c r="BJ4417" i="10"/>
  <c r="BJ4379" i="10"/>
  <c r="BJ4341" i="10"/>
  <c r="BJ4302" i="10"/>
  <c r="BJ4264" i="10"/>
  <c r="BJ4225" i="10"/>
  <c r="BJ4187" i="10"/>
  <c r="BJ4148" i="10"/>
  <c r="BJ4108" i="10"/>
  <c r="BJ4068" i="10"/>
  <c r="BJ4029" i="10"/>
  <c r="BJ3991" i="10"/>
  <c r="BJ3952" i="10"/>
  <c r="BJ3914" i="10"/>
  <c r="BJ3875" i="10"/>
  <c r="BJ3836" i="10"/>
  <c r="BJ3797" i="10"/>
  <c r="BJ3758" i="10"/>
  <c r="BJ3720" i="10"/>
  <c r="BJ3682" i="10"/>
  <c r="BJ3644" i="10"/>
  <c r="BJ3606" i="10"/>
  <c r="BJ3564" i="10"/>
  <c r="BJ3526" i="10"/>
  <c r="BJ3486" i="10"/>
  <c r="BJ3448" i="10"/>
  <c r="BJ3409" i="10"/>
  <c r="BJ3371" i="10"/>
  <c r="BJ3332" i="10"/>
  <c r="BJ3292" i="10"/>
  <c r="BJ3254" i="10"/>
  <c r="BJ3215" i="10"/>
  <c r="BJ3177" i="10"/>
  <c r="BJ3139" i="10"/>
  <c r="BJ3100" i="10"/>
  <c r="BJ3062" i="10"/>
  <c r="BJ3022" i="10"/>
  <c r="BJ2983" i="10"/>
  <c r="BJ2945" i="10"/>
  <c r="BJ2904" i="10"/>
  <c r="BJ2865" i="10"/>
  <c r="BJ2827" i="10"/>
  <c r="BJ2789" i="10"/>
  <c r="BJ2750" i="10"/>
  <c r="BJ2711" i="10"/>
  <c r="BJ2671" i="10"/>
  <c r="BJ2633" i="10"/>
  <c r="BJ2595" i="10"/>
  <c r="BJ2557" i="10"/>
  <c r="BJ2519" i="10"/>
  <c r="BJ2480" i="10"/>
  <c r="BJ2439" i="10"/>
  <c r="BJ2401" i="10"/>
  <c r="BJ2363" i="10"/>
  <c r="BJ2322" i="10"/>
  <c r="BJ2284" i="10"/>
  <c r="BJ2245" i="10"/>
  <c r="BJ2207" i="10"/>
  <c r="BJ2169" i="10"/>
  <c r="BJ2133" i="10"/>
  <c r="BJ2096" i="10"/>
  <c r="BJ2060" i="10"/>
  <c r="BJ2024" i="10"/>
  <c r="BJ1988" i="10"/>
  <c r="BJ1952" i="10"/>
  <c r="BJ1915" i="10"/>
  <c r="BJ1879" i="10"/>
  <c r="BJ1842" i="10"/>
  <c r="BJ1806" i="10"/>
  <c r="BJ1768" i="10"/>
  <c r="BJ1732" i="10"/>
  <c r="BJ1696" i="10"/>
  <c r="BJ1660" i="10"/>
  <c r="BJ1624" i="10"/>
  <c r="BJ1588" i="10"/>
  <c r="BJ1550" i="10"/>
  <c r="BJ1514" i="10"/>
  <c r="BJ1478" i="10"/>
  <c r="BJ1442" i="10"/>
  <c r="BJ1406" i="10"/>
  <c r="BJ1370" i="10"/>
  <c r="BJ1334" i="10"/>
  <c r="BJ1297" i="10"/>
  <c r="BJ1261" i="10"/>
  <c r="BJ1223" i="10"/>
  <c r="BJ1186" i="10"/>
  <c r="BJ1150" i="10"/>
  <c r="BJ1114" i="10"/>
  <c r="BJ1078" i="10"/>
  <c r="BJ1041" i="10"/>
  <c r="BJ1005" i="10"/>
  <c r="BJ969" i="10"/>
  <c r="BJ933" i="10"/>
  <c r="BJ897" i="10"/>
  <c r="BJ861" i="10"/>
  <c r="BJ824" i="10"/>
  <c r="BJ788" i="10"/>
  <c r="BJ751" i="10"/>
  <c r="BJ715" i="10"/>
  <c r="BJ677" i="10"/>
  <c r="BJ641" i="10"/>
  <c r="BJ605" i="10"/>
  <c r="BJ569" i="10"/>
  <c r="BJ533" i="10"/>
  <c r="BJ496" i="10"/>
  <c r="BJ459" i="10"/>
  <c r="BJ423" i="10"/>
  <c r="BJ387" i="10"/>
  <c r="BJ351" i="10"/>
  <c r="BJ315" i="10"/>
  <c r="BJ279" i="10"/>
  <c r="BJ242" i="10"/>
  <c r="BJ206" i="10"/>
  <c r="BJ170" i="10"/>
  <c r="BJ131" i="10"/>
  <c r="BJ95" i="10"/>
  <c r="BJ59" i="10"/>
  <c r="BJ23" i="10"/>
  <c r="BJ5206" i="10"/>
  <c r="BJ5197" i="10"/>
  <c r="BJ5152" i="10"/>
  <c r="BJ5110" i="10"/>
  <c r="BJ5069" i="10"/>
  <c r="BJ5025" i="10"/>
  <c r="BJ4982" i="10"/>
  <c r="BJ4941" i="10"/>
  <c r="BJ4895" i="10"/>
  <c r="BJ4854" i="10"/>
  <c r="BJ4813" i="10"/>
  <c r="BJ4771" i="10"/>
  <c r="BJ4724" i="10"/>
  <c r="BJ4684" i="10"/>
  <c r="BJ4644" i="10"/>
  <c r="BJ4603" i="10"/>
  <c r="BJ4564" i="10"/>
  <c r="BJ4522" i="10"/>
  <c r="BJ4482" i="10"/>
  <c r="BJ4443" i="10"/>
  <c r="BJ4404" i="10"/>
  <c r="BJ4364" i="10"/>
  <c r="BJ4322" i="10"/>
  <c r="BJ4281" i="10"/>
  <c r="BJ4241" i="10"/>
  <c r="BJ4202" i="10"/>
  <c r="BJ4163" i="10"/>
  <c r="BJ4123" i="10"/>
  <c r="BJ4084" i="10"/>
  <c r="BJ4042" i="10"/>
  <c r="BJ4003" i="10"/>
  <c r="BJ3963" i="10"/>
  <c r="BJ3921" i="10"/>
  <c r="BJ3882" i="10"/>
  <c r="BJ3843" i="10"/>
  <c r="BJ3802" i="10"/>
  <c r="BJ3761" i="10"/>
  <c r="BJ3722" i="10"/>
  <c r="BJ3683" i="10"/>
  <c r="BJ3643" i="10"/>
  <c r="BJ3602" i="10"/>
  <c r="BJ3560" i="10"/>
  <c r="BJ3520" i="10"/>
  <c r="BJ3481" i="10"/>
  <c r="BJ3441" i="10"/>
  <c r="BJ3401" i="10"/>
  <c r="BJ3360" i="10"/>
  <c r="BJ3321" i="10"/>
  <c r="BJ3281" i="10"/>
  <c r="BJ3242" i="10"/>
  <c r="BJ3202" i="10"/>
  <c r="BJ3162" i="10"/>
  <c r="BJ3119" i="10"/>
  <c r="BJ3080" i="10"/>
  <c r="BJ3041" i="10"/>
  <c r="BJ3001" i="10"/>
  <c r="BJ2961" i="10"/>
  <c r="BJ2922" i="10"/>
  <c r="BJ2881" i="10"/>
  <c r="BJ2842" i="10"/>
  <c r="BJ2801" i="10"/>
  <c r="BJ2761" i="10"/>
  <c r="BJ2721" i="10"/>
  <c r="BJ2680" i="10"/>
  <c r="BJ2639" i="10"/>
  <c r="BJ2600" i="10"/>
  <c r="BJ2561" i="10"/>
  <c r="BJ2522" i="10"/>
  <c r="BJ2482" i="10"/>
  <c r="BJ2440" i="10"/>
  <c r="BJ2400" i="10"/>
  <c r="BJ2359" i="10"/>
  <c r="BJ2319" i="10"/>
  <c r="BJ2280" i="10"/>
  <c r="BJ2240" i="10"/>
  <c r="BJ2199" i="10"/>
  <c r="BJ2161" i="10"/>
  <c r="BJ2124" i="10"/>
  <c r="BJ2087" i="10"/>
  <c r="BJ2050" i="10"/>
  <c r="BJ2012" i="10"/>
  <c r="BJ1973" i="10"/>
  <c r="BJ1935" i="10"/>
  <c r="BJ1898" i="10"/>
  <c r="BJ1861" i="10"/>
  <c r="BJ1824" i="10"/>
  <c r="BJ1787" i="10"/>
  <c r="BJ1749" i="10"/>
  <c r="BJ1711" i="10"/>
  <c r="BJ1674" i="10"/>
  <c r="BJ1637" i="10"/>
  <c r="BJ1598" i="10"/>
  <c r="BJ1561" i="10"/>
  <c r="BJ1524" i="10"/>
  <c r="BJ1485" i="10"/>
  <c r="BJ1448" i="10"/>
  <c r="BJ1411" i="10"/>
  <c r="BJ1374" i="10"/>
  <c r="BJ1337" i="10"/>
  <c r="BJ1300" i="10"/>
  <c r="BJ1262" i="10"/>
  <c r="BJ1221" i="10"/>
  <c r="BJ1184" i="10"/>
  <c r="BJ1147" i="10"/>
  <c r="BJ1110" i="10"/>
  <c r="BJ1072" i="10"/>
  <c r="BJ1035" i="10"/>
  <c r="BJ998" i="10"/>
  <c r="BJ961" i="10"/>
  <c r="BJ923" i="10"/>
  <c r="BJ886" i="10"/>
  <c r="BJ846" i="10"/>
  <c r="BJ809" i="10"/>
  <c r="BJ772" i="10"/>
  <c r="BJ735" i="10"/>
  <c r="BJ698" i="10"/>
  <c r="BJ660" i="10"/>
  <c r="BJ622" i="10"/>
  <c r="BJ585" i="10"/>
  <c r="BJ548" i="10"/>
  <c r="BJ511" i="10"/>
  <c r="BJ472" i="10"/>
  <c r="BJ434" i="10"/>
  <c r="BJ397" i="10"/>
  <c r="BJ359" i="10"/>
  <c r="BJ322" i="10"/>
  <c r="BJ285" i="10"/>
  <c r="BJ248" i="10"/>
  <c r="BJ210" i="10"/>
  <c r="BJ173" i="10"/>
  <c r="BJ136" i="10"/>
  <c r="BJ96" i="10"/>
  <c r="BJ58" i="10"/>
  <c r="BJ21" i="10"/>
  <c r="BJ5192" i="10"/>
  <c r="BJ5150" i="10"/>
  <c r="BJ5108" i="10"/>
  <c r="BJ5066" i="10"/>
  <c r="BJ5023" i="10"/>
  <c r="BJ4979" i="10"/>
  <c r="BJ4936" i="10"/>
  <c r="BJ4893" i="10"/>
  <c r="BJ4852" i="10"/>
  <c r="BJ4811" i="10"/>
  <c r="BJ4764" i="10"/>
  <c r="BJ4722" i="10"/>
  <c r="BJ4682" i="10"/>
  <c r="BJ4642" i="10"/>
  <c r="BJ4601" i="10"/>
  <c r="BJ4561" i="10"/>
  <c r="BJ4519" i="10"/>
  <c r="BJ4480" i="10"/>
  <c r="BJ4441" i="10"/>
  <c r="BJ4401" i="10"/>
  <c r="BJ4359" i="10"/>
  <c r="BJ4320" i="10"/>
  <c r="BJ4279" i="10"/>
  <c r="BJ4239" i="10"/>
  <c r="BJ4200" i="10"/>
  <c r="BJ4160" i="10"/>
  <c r="BJ4121" i="10"/>
  <c r="BJ4081" i="10"/>
  <c r="BJ4040" i="10"/>
  <c r="BJ4001" i="10"/>
  <c r="BJ3959" i="10"/>
  <c r="BJ3919" i="10"/>
  <c r="BJ3880" i="10"/>
  <c r="BJ3839" i="10"/>
  <c r="BJ3800" i="10"/>
  <c r="BJ3759" i="10"/>
  <c r="BJ3719" i="10"/>
  <c r="BJ3680" i="10"/>
  <c r="BJ3641" i="10"/>
  <c r="BJ3598" i="10"/>
  <c r="BJ3557" i="10"/>
  <c r="BJ3518" i="10"/>
  <c r="BJ3479" i="10"/>
  <c r="BJ3439" i="10"/>
  <c r="BJ3399" i="10"/>
  <c r="BJ3358" i="10"/>
  <c r="BJ3319" i="10"/>
  <c r="BJ3279" i="10"/>
  <c r="BJ3240" i="10"/>
  <c r="BJ3200" i="10"/>
  <c r="BJ3157" i="10"/>
  <c r="BJ3117" i="10"/>
  <c r="BJ3078" i="10"/>
  <c r="BJ3038" i="10"/>
  <c r="BJ2999" i="10"/>
  <c r="BJ2959" i="10"/>
  <c r="BJ2918" i="10"/>
  <c r="BJ2879" i="10"/>
  <c r="BJ2839" i="10"/>
  <c r="BJ2799" i="10"/>
  <c r="BJ2758" i="10"/>
  <c r="BJ2719" i="10"/>
  <c r="BJ2678" i="10"/>
  <c r="BJ2637" i="10"/>
  <c r="BJ2598" i="10"/>
  <c r="BJ2559" i="10"/>
  <c r="BJ2520" i="10"/>
  <c r="BJ2479" i="10"/>
  <c r="BJ2437" i="10"/>
  <c r="BJ2397" i="10"/>
  <c r="BJ2357" i="10"/>
  <c r="BJ2317" i="10"/>
  <c r="BJ2277" i="10"/>
  <c r="BJ2236" i="10"/>
  <c r="BJ2197" i="10"/>
  <c r="BJ2159" i="10"/>
  <c r="BJ2122" i="10"/>
  <c r="BJ2085" i="10"/>
  <c r="BJ2047" i="10"/>
  <c r="BJ2009" i="10"/>
  <c r="BJ1970" i="10"/>
  <c r="BJ1933" i="10"/>
  <c r="BJ1896" i="10"/>
  <c r="BJ1859" i="10"/>
  <c r="BJ1822" i="10"/>
  <c r="BJ1785" i="10"/>
  <c r="BJ1746" i="10"/>
  <c r="BJ1709" i="10"/>
  <c r="BJ1672" i="10"/>
  <c r="BJ1634" i="10"/>
  <c r="BJ1596" i="10"/>
  <c r="BJ1559" i="10"/>
  <c r="BJ1521" i="10"/>
  <c r="BJ1483" i="10"/>
  <c r="BJ1446" i="10"/>
  <c r="BJ1409" i="10"/>
  <c r="BJ1372" i="10"/>
  <c r="BJ1335" i="10"/>
  <c r="BJ1296" i="10"/>
  <c r="BJ1257" i="10"/>
  <c r="BJ1219" i="10"/>
  <c r="BJ1182" i="10"/>
  <c r="BJ1145" i="10"/>
  <c r="BJ1108" i="10"/>
  <c r="BJ1070" i="10"/>
  <c r="BJ1033" i="10"/>
  <c r="BJ996" i="10"/>
  <c r="BJ959" i="10"/>
  <c r="BJ921" i="10"/>
  <c r="BJ881" i="10"/>
  <c r="BJ844" i="10"/>
  <c r="BJ807" i="10"/>
  <c r="BJ770" i="10"/>
  <c r="BJ733" i="10"/>
  <c r="BJ696" i="10"/>
  <c r="BJ657" i="10"/>
  <c r="BJ620" i="10"/>
  <c r="BJ583" i="10"/>
  <c r="BJ546" i="10"/>
  <c r="BJ507" i="10"/>
  <c r="BJ470" i="10"/>
  <c r="BJ432" i="10"/>
  <c r="BJ394" i="10"/>
  <c r="BJ357" i="10"/>
  <c r="BJ320" i="10"/>
  <c r="BJ283" i="10"/>
  <c r="BJ246" i="10"/>
  <c r="BJ208" i="10"/>
  <c r="BJ171" i="10"/>
  <c r="BJ130" i="10"/>
  <c r="BJ93" i="10"/>
  <c r="BJ56" i="10"/>
  <c r="BJ18" i="10"/>
  <c r="BJ5214" i="10"/>
  <c r="BJ5172" i="10"/>
  <c r="BJ5126" i="10"/>
  <c r="BJ5085" i="10"/>
  <c r="BJ5043" i="10"/>
  <c r="BJ5000" i="10"/>
  <c r="BJ4956" i="10"/>
  <c r="BJ4915" i="10"/>
  <c r="BJ4871" i="10"/>
  <c r="BJ4827" i="10"/>
  <c r="BJ4786" i="10"/>
  <c r="BJ4745" i="10"/>
  <c r="BJ4705" i="10"/>
  <c r="BJ4664" i="10"/>
  <c r="BJ4620" i="10"/>
  <c r="BJ4579" i="10"/>
  <c r="BJ4539" i="10"/>
  <c r="BJ4500" i="10"/>
  <c r="BJ4460" i="10"/>
  <c r="BJ4418" i="10"/>
  <c r="BJ4378" i="10"/>
  <c r="BJ4338" i="10"/>
  <c r="BJ4299" i="10"/>
  <c r="BJ4259" i="10"/>
  <c r="BJ4220" i="10"/>
  <c r="BJ4176" i="10"/>
  <c r="BJ4137" i="10"/>
  <c r="BJ4098" i="10"/>
  <c r="BJ4058" i="10"/>
  <c r="BJ4018" i="10"/>
  <c r="BJ3979" i="10"/>
  <c r="BJ3938" i="10"/>
  <c r="BJ3899" i="10"/>
  <c r="BJ3858" i="10"/>
  <c r="BJ3819" i="10"/>
  <c r="BJ3778" i="10"/>
  <c r="BJ3737" i="10"/>
  <c r="BJ3696" i="10"/>
  <c r="BJ3657" i="10"/>
  <c r="BJ3618" i="10"/>
  <c r="BJ3579" i="10"/>
  <c r="BJ3540" i="10"/>
  <c r="BJ3497" i="10"/>
  <c r="BJ3458" i="10"/>
  <c r="BJ3419" i="10"/>
  <c r="BJ3377" i="10"/>
  <c r="BJ3338" i="10"/>
  <c r="BJ3298" i="10"/>
  <c r="BJ3257" i="10"/>
  <c r="BJ3217" i="10"/>
  <c r="BJ3178" i="10"/>
  <c r="BJ3137" i="10"/>
  <c r="BJ3098" i="10"/>
  <c r="BJ3058" i="10"/>
  <c r="BJ3017" i="10"/>
  <c r="BJ2976" i="10"/>
  <c r="BJ2936" i="10"/>
  <c r="BJ2896" i="10"/>
  <c r="BJ2857" i="10"/>
  <c r="BJ2816" i="10"/>
  <c r="BJ2777" i="10"/>
  <c r="BJ2736" i="10"/>
  <c r="BJ2697" i="10"/>
  <c r="BJ2658" i="10"/>
  <c r="BJ2619" i="10"/>
  <c r="BJ2574" i="10"/>
  <c r="BJ2535" i="10"/>
  <c r="BJ5209" i="10"/>
  <c r="BJ5159" i="10"/>
  <c r="BJ5112" i="10"/>
  <c r="BJ5064" i="10"/>
  <c r="BJ5016" i="10"/>
  <c r="BJ4971" i="10"/>
  <c r="BJ4924" i="10"/>
  <c r="BJ4877" i="10"/>
  <c r="BJ4829" i="10"/>
  <c r="BJ4783" i="10"/>
  <c r="BJ4739" i="10"/>
  <c r="BJ4688" i="10"/>
  <c r="BJ4645" i="10"/>
  <c r="BJ4599" i="10"/>
  <c r="BJ4553" i="10"/>
  <c r="BJ4511" i="10"/>
  <c r="BJ4466" i="10"/>
  <c r="BJ4423" i="10"/>
  <c r="BJ4377" i="10"/>
  <c r="BJ4334" i="10"/>
  <c r="BJ4291" i="10"/>
  <c r="BJ4245" i="10"/>
  <c r="BJ4201" i="10"/>
  <c r="BJ4157" i="10"/>
  <c r="BJ4113" i="10"/>
  <c r="BJ4067" i="10"/>
  <c r="BJ4024" i="10"/>
  <c r="BJ3981" i="10"/>
  <c r="BJ3936" i="10"/>
  <c r="BJ3893" i="10"/>
  <c r="BJ3848" i="10"/>
  <c r="BJ3804" i="10"/>
  <c r="BJ3757" i="10"/>
  <c r="BJ3715" i="10"/>
  <c r="BJ3671" i="10"/>
  <c r="BJ3625" i="10"/>
  <c r="BJ3583" i="10"/>
  <c r="BJ3541" i="10"/>
  <c r="BJ3494" i="10"/>
  <c r="BJ3450" i="10"/>
  <c r="BJ3406" i="10"/>
  <c r="BJ3361" i="10"/>
  <c r="BJ3317" i="10"/>
  <c r="BJ3274" i="10"/>
  <c r="BJ3229" i="10"/>
  <c r="BJ3184" i="10"/>
  <c r="BJ3142" i="10"/>
  <c r="BJ3097" i="10"/>
  <c r="BJ3051" i="10"/>
  <c r="BJ3008" i="10"/>
  <c r="BJ2965" i="10"/>
  <c r="BJ2920" i="10"/>
  <c r="BJ2876" i="10"/>
  <c r="BJ2830" i="10"/>
  <c r="BJ2787" i="10"/>
  <c r="BJ2743" i="10"/>
  <c r="BJ2699" i="10"/>
  <c r="BJ2656" i="10"/>
  <c r="BJ2608" i="10"/>
  <c r="BJ2566" i="10"/>
  <c r="BJ2524" i="10"/>
  <c r="BJ2481" i="10"/>
  <c r="BJ2435" i="10"/>
  <c r="BJ2392" i="10"/>
  <c r="BJ2350" i="10"/>
  <c r="BJ2308" i="10"/>
  <c r="BJ2265" i="10"/>
  <c r="BJ2223" i="10"/>
  <c r="BJ2182" i="10"/>
  <c r="BJ2140" i="10"/>
  <c r="BJ2101" i="10"/>
  <c r="BJ2061" i="10"/>
  <c r="BJ2021" i="10"/>
  <c r="BJ1981" i="10"/>
  <c r="BJ1941" i="10"/>
  <c r="BJ1900" i="10"/>
  <c r="BJ1860" i="10"/>
  <c r="BJ1820" i="10"/>
  <c r="BJ1780" i="10"/>
  <c r="BJ1740" i="10"/>
  <c r="BJ1699" i="10"/>
  <c r="BJ1659" i="10"/>
  <c r="BJ1620" i="10"/>
  <c r="BJ1579" i="10"/>
  <c r="BJ1540" i="10"/>
  <c r="BJ1501" i="10"/>
  <c r="BJ1460" i="10"/>
  <c r="BJ1419" i="10"/>
  <c r="BJ1380" i="10"/>
  <c r="BJ1341" i="10"/>
  <c r="BJ1302" i="10"/>
  <c r="BJ1259" i="10"/>
  <c r="BJ1217" i="10"/>
  <c r="BJ1178" i="10"/>
  <c r="BJ1138" i="10"/>
  <c r="BJ1099" i="10"/>
  <c r="BJ1060" i="10"/>
  <c r="BJ1018" i="10"/>
  <c r="BJ978" i="10"/>
  <c r="BJ939" i="10"/>
  <c r="BJ900" i="10"/>
  <c r="BJ860" i="10"/>
  <c r="BJ820" i="10"/>
  <c r="BJ778" i="10"/>
  <c r="BJ739" i="10"/>
  <c r="BJ700" i="10"/>
  <c r="BJ658" i="10"/>
  <c r="BJ618" i="10"/>
  <c r="BJ579" i="10"/>
  <c r="BJ538" i="10"/>
  <c r="BJ498" i="10"/>
  <c r="BJ457" i="10"/>
  <c r="BJ418" i="10"/>
  <c r="BJ379" i="10"/>
  <c r="BJ338" i="10"/>
  <c r="BJ298" i="10"/>
  <c r="BJ258" i="10"/>
  <c r="BJ219" i="10"/>
  <c r="BJ180" i="10"/>
  <c r="BJ140" i="10"/>
  <c r="BJ100" i="10"/>
  <c r="BJ57" i="10"/>
  <c r="BJ16" i="10"/>
  <c r="BJ5207" i="10"/>
  <c r="BJ5157" i="10"/>
  <c r="BJ5109" i="10"/>
  <c r="BJ5060" i="10"/>
  <c r="BJ5014" i="10"/>
  <c r="BJ4968" i="10"/>
  <c r="BJ4920" i="10"/>
  <c r="BJ4874" i="10"/>
  <c r="BJ4825" i="10"/>
  <c r="BJ4781" i="10"/>
  <c r="BJ4737" i="10"/>
  <c r="BJ4686" i="10"/>
  <c r="BJ4641" i="10"/>
  <c r="BJ4597" i="10"/>
  <c r="BJ4551" i="10"/>
  <c r="BJ4509" i="10"/>
  <c r="BJ4464" i="10"/>
  <c r="BJ4420" i="10"/>
  <c r="BJ4375" i="10"/>
  <c r="BJ4332" i="10"/>
  <c r="BJ4287" i="10"/>
  <c r="BJ4242" i="10"/>
  <c r="BJ4198" i="10"/>
  <c r="BJ4155" i="10"/>
  <c r="BJ4110" i="10"/>
  <c r="BJ4065" i="10"/>
  <c r="BJ4022" i="10"/>
  <c r="BJ3977" i="10"/>
  <c r="BJ3934" i="10"/>
  <c r="BJ3890" i="10"/>
  <c r="BJ3846" i="10"/>
  <c r="BJ3801" i="10"/>
  <c r="BJ3755" i="10"/>
  <c r="BJ3713" i="10"/>
  <c r="BJ3665" i="10"/>
  <c r="BJ3623" i="10"/>
  <c r="BJ3581" i="10"/>
  <c r="BJ3537" i="10"/>
  <c r="BJ3492" i="10"/>
  <c r="BJ3447" i="10"/>
  <c r="BJ3404" i="10"/>
  <c r="BJ3357" i="10"/>
  <c r="BJ3314" i="10"/>
  <c r="BJ3271" i="10"/>
  <c r="BJ3225" i="10"/>
  <c r="BJ3182" i="10"/>
  <c r="BJ3140" i="10"/>
  <c r="BJ3095" i="10"/>
  <c r="BJ3048" i="10"/>
  <c r="BJ3005" i="10"/>
  <c r="BJ2962" i="10"/>
  <c r="BJ2916" i="10"/>
  <c r="BJ2873" i="10"/>
  <c r="BJ2828" i="10"/>
  <c r="BJ2784" i="10"/>
  <c r="BJ2740" i="10"/>
  <c r="BJ2696" i="10"/>
  <c r="BJ2653" i="10"/>
  <c r="BJ2606" i="10"/>
  <c r="BJ2564" i="10"/>
  <c r="BJ2521" i="10"/>
  <c r="BJ2474" i="10"/>
  <c r="BJ2431" i="10"/>
  <c r="BJ2390" i="10"/>
  <c r="BJ2348" i="10"/>
  <c r="BJ2304" i="10"/>
  <c r="BJ2263" i="10"/>
  <c r="BJ2221" i="10"/>
  <c r="BJ2177" i="10"/>
  <c r="BJ2138" i="10"/>
  <c r="BJ2098" i="10"/>
  <c r="BJ2058" i="10"/>
  <c r="BJ2019" i="10"/>
  <c r="BJ1979" i="10"/>
  <c r="BJ1937" i="10"/>
  <c r="BJ1897" i="10"/>
  <c r="BJ1857" i="10"/>
  <c r="BJ1818" i="10"/>
  <c r="BJ1777" i="10"/>
  <c r="BJ1738" i="10"/>
  <c r="BJ1697" i="10"/>
  <c r="BJ1657" i="10"/>
  <c r="BJ1616" i="10"/>
  <c r="BJ1577" i="10"/>
  <c r="BJ1538" i="10"/>
  <c r="BJ1498" i="10"/>
  <c r="BJ1457" i="10"/>
  <c r="BJ1417" i="10"/>
  <c r="BJ1378" i="10"/>
  <c r="BJ1339" i="10"/>
  <c r="BJ1298" i="10"/>
  <c r="BJ1254" i="10"/>
  <c r="BJ1215" i="10"/>
  <c r="BJ1176" i="10"/>
  <c r="BJ1136" i="10"/>
  <c r="BJ1097" i="10"/>
  <c r="BJ1058" i="10"/>
  <c r="BJ1016" i="10"/>
  <c r="BJ976" i="10"/>
  <c r="BJ937" i="10"/>
  <c r="BJ898" i="10"/>
  <c r="BJ857" i="10"/>
  <c r="BJ817" i="10"/>
  <c r="BJ776" i="10"/>
  <c r="BJ737" i="10"/>
  <c r="BJ697" i="10"/>
  <c r="BJ655" i="10"/>
  <c r="BJ616" i="10"/>
  <c r="BJ575" i="10"/>
  <c r="BJ536" i="10"/>
  <c r="BJ494" i="10"/>
  <c r="BJ455" i="10"/>
  <c r="BJ416" i="10"/>
  <c r="BJ377" i="10"/>
  <c r="BJ335" i="10"/>
  <c r="BJ295" i="10"/>
  <c r="BJ256" i="10"/>
  <c r="BJ217" i="10"/>
  <c r="BJ177" i="10"/>
  <c r="BJ138" i="10"/>
  <c r="BJ94" i="10"/>
  <c r="BJ54" i="10"/>
  <c r="BJ14" i="10"/>
  <c r="BJ5178" i="10"/>
  <c r="BJ5133" i="10"/>
  <c r="BJ5084" i="10"/>
  <c r="BJ5037" i="10"/>
  <c r="BJ4990" i="10"/>
  <c r="BJ4944" i="10"/>
  <c r="BJ4894" i="10"/>
  <c r="BJ4849" i="10"/>
  <c r="BJ4800" i="10"/>
  <c r="BJ4753" i="10"/>
  <c r="BJ4710" i="10"/>
  <c r="BJ4666" i="10"/>
  <c r="BJ4618" i="10"/>
  <c r="BJ4572" i="10"/>
  <c r="BJ4529" i="10"/>
  <c r="BJ4484" i="10"/>
  <c r="BJ4440" i="10"/>
  <c r="BJ4395" i="10"/>
  <c r="BJ4350" i="10"/>
  <c r="BJ4308" i="10"/>
  <c r="BJ4265" i="10"/>
  <c r="BJ4221" i="10"/>
  <c r="BJ4173" i="10"/>
  <c r="BJ4131" i="10"/>
  <c r="BJ4088" i="10"/>
  <c r="BJ4043" i="10"/>
  <c r="BJ3998" i="10"/>
  <c r="BJ3953" i="10"/>
  <c r="BJ3909" i="10"/>
  <c r="BJ3866" i="10"/>
  <c r="BJ3822" i="10"/>
  <c r="BJ3777" i="10"/>
  <c r="BJ3732" i="10"/>
  <c r="BJ3689" i="10"/>
  <c r="BJ3647" i="10"/>
  <c r="BJ3599" i="10"/>
  <c r="BJ3554" i="10"/>
  <c r="BJ3512" i="10"/>
  <c r="BJ3469" i="10"/>
  <c r="BJ3424" i="10"/>
  <c r="BJ3382" i="10"/>
  <c r="BJ3335" i="10"/>
  <c r="BJ3290" i="10"/>
  <c r="BJ3247" i="10"/>
  <c r="BJ3205" i="10"/>
  <c r="BJ3156" i="10"/>
  <c r="BJ3113" i="10"/>
  <c r="BJ3070" i="10"/>
  <c r="BJ3028" i="10"/>
  <c r="BJ2982" i="10"/>
  <c r="BJ2937" i="10"/>
  <c r="BJ2893" i="10"/>
  <c r="BJ2849" i="10"/>
  <c r="BJ2806" i="10"/>
  <c r="BJ2763" i="10"/>
  <c r="BJ2716" i="10"/>
  <c r="BJ2670" i="10"/>
  <c r="BJ2628" i="10"/>
  <c r="BJ2586" i="10"/>
  <c r="BJ2538" i="10"/>
  <c r="BJ2496" i="10"/>
  <c r="BJ2455" i="10"/>
  <c r="BJ2413" i="10"/>
  <c r="BJ2369" i="10"/>
  <c r="BJ2328" i="10"/>
  <c r="BJ2283" i="10"/>
  <c r="BJ2241" i="10"/>
  <c r="BJ2196" i="10"/>
  <c r="BJ2156" i="10"/>
  <c r="BJ2117" i="10"/>
  <c r="BJ2075" i="10"/>
  <c r="BJ2036" i="10"/>
  <c r="BJ1996" i="10"/>
  <c r="BJ1957" i="10"/>
  <c r="BJ1918" i="10"/>
  <c r="BJ1877" i="10"/>
  <c r="BJ1835" i="10"/>
  <c r="BJ1796" i="10"/>
  <c r="BJ1757" i="10"/>
  <c r="BJ1717" i="10"/>
  <c r="BJ1677" i="10"/>
  <c r="BJ1638" i="10"/>
  <c r="BJ1595" i="10"/>
  <c r="BJ1556" i="10"/>
  <c r="BJ1515" i="10"/>
  <c r="BJ1475" i="10"/>
  <c r="BJ1436" i="10"/>
  <c r="BJ1396" i="10"/>
  <c r="BJ1355" i="10"/>
  <c r="BJ1315" i="10"/>
  <c r="BJ1276" i="10"/>
  <c r="BJ1237" i="10"/>
  <c r="BJ1197" i="10"/>
  <c r="BJ1157" i="10"/>
  <c r="BJ1116" i="10"/>
  <c r="BJ5180" i="10"/>
  <c r="BJ5127" i="10"/>
  <c r="BJ5077" i="10"/>
  <c r="BJ5026" i="10"/>
  <c r="BJ4973" i="10"/>
  <c r="BJ4919" i="10"/>
  <c r="BJ4867" i="10"/>
  <c r="BJ4818" i="10"/>
  <c r="BJ4761" i="10"/>
  <c r="BJ4714" i="10"/>
  <c r="BJ4667" i="10"/>
  <c r="BJ4613" i="10"/>
  <c r="BJ4566" i="10"/>
  <c r="BJ4515" i="10"/>
  <c r="BJ4468" i="10"/>
  <c r="BJ4415" i="10"/>
  <c r="BJ4369" i="10"/>
  <c r="BJ4318" i="10"/>
  <c r="BJ4271" i="10"/>
  <c r="BJ4224" i="10"/>
  <c r="BJ4172" i="10"/>
  <c r="BJ4126" i="10"/>
  <c r="BJ4076" i="10"/>
  <c r="BJ4027" i="10"/>
  <c r="BJ3980" i="10"/>
  <c r="BJ3930" i="10"/>
  <c r="BJ3881" i="10"/>
  <c r="BJ3831" i="10"/>
  <c r="BJ3785" i="10"/>
  <c r="BJ3735" i="10"/>
  <c r="BJ3687" i="10"/>
  <c r="BJ3639" i="10"/>
  <c r="BJ3588" i="10"/>
  <c r="BJ3543" i="10"/>
  <c r="BJ3491" i="10"/>
  <c r="BJ3442" i="10"/>
  <c r="BJ3392" i="10"/>
  <c r="BJ3346" i="10"/>
  <c r="BJ3297" i="10"/>
  <c r="BJ3248" i="10"/>
  <c r="BJ3198" i="10"/>
  <c r="BJ3149" i="10"/>
  <c r="BJ3103" i="10"/>
  <c r="BJ3053" i="10"/>
  <c r="BJ3003" i="10"/>
  <c r="BJ2954" i="10"/>
  <c r="BJ2906" i="10"/>
  <c r="BJ2858" i="10"/>
  <c r="BJ2810" i="10"/>
  <c r="BJ2759" i="10"/>
  <c r="BJ2710" i="10"/>
  <c r="BJ2663" i="10"/>
  <c r="BJ2614" i="10"/>
  <c r="BJ2565" i="10"/>
  <c r="BJ2516" i="10"/>
  <c r="BJ2466" i="10"/>
  <c r="BJ2422" i="10"/>
  <c r="BJ2376" i="10"/>
  <c r="BJ2330" i="10"/>
  <c r="BJ2281" i="10"/>
  <c r="BJ2232" i="10"/>
  <c r="BJ2187" i="10"/>
  <c r="BJ2142" i="10"/>
  <c r="BJ2097" i="10"/>
  <c r="BJ2054" i="10"/>
  <c r="BJ2007" i="10"/>
  <c r="BJ1964" i="10"/>
  <c r="BJ1922" i="10"/>
  <c r="BJ1878" i="10"/>
  <c r="BJ1832" i="10"/>
  <c r="BJ1790" i="10"/>
  <c r="BJ1744" i="10"/>
  <c r="BJ1700" i="10"/>
  <c r="BJ1655" i="10"/>
  <c r="BJ1611" i="10"/>
  <c r="BJ1569" i="10"/>
  <c r="BJ1525" i="10"/>
  <c r="BJ1479" i="10"/>
  <c r="BJ1435" i="10"/>
  <c r="BJ1390" i="10"/>
  <c r="BJ1347" i="10"/>
  <c r="BJ1305" i="10"/>
  <c r="BJ1256" i="10"/>
  <c r="BJ1212" i="10"/>
  <c r="BJ1169" i="10"/>
  <c r="BJ1127" i="10"/>
  <c r="BJ1082" i="10"/>
  <c r="BJ1039" i="10"/>
  <c r="BJ997" i="10"/>
  <c r="BJ954" i="10"/>
  <c r="BJ910" i="10"/>
  <c r="BJ869" i="10"/>
  <c r="BJ828" i="10"/>
  <c r="BJ784" i="10"/>
  <c r="BJ741" i="10"/>
  <c r="BJ699" i="10"/>
  <c r="BJ653" i="10"/>
  <c r="BJ611" i="10"/>
  <c r="BJ568" i="10"/>
  <c r="BJ525" i="10"/>
  <c r="BJ484" i="10"/>
  <c r="BJ443" i="10"/>
  <c r="BJ399" i="10"/>
  <c r="BJ355" i="10"/>
  <c r="BJ313" i="10"/>
  <c r="BJ270" i="10"/>
  <c r="BJ227" i="10"/>
  <c r="BJ186" i="10"/>
  <c r="BJ144" i="10"/>
  <c r="BJ103" i="10"/>
  <c r="BJ55" i="10"/>
  <c r="BJ12" i="10"/>
  <c r="BJ5217" i="10"/>
  <c r="BJ5165" i="10"/>
  <c r="BJ5113" i="10"/>
  <c r="BJ5057" i="10"/>
  <c r="BJ5008" i="10"/>
  <c r="BJ4955" i="10"/>
  <c r="BJ4906" i="10"/>
  <c r="BJ4853" i="10"/>
  <c r="BJ4799" i="10"/>
  <c r="BJ4749" i="10"/>
  <c r="BJ4702" i="10"/>
  <c r="BJ4648" i="10"/>
  <c r="BJ4598" i="10"/>
  <c r="BJ4548" i="10"/>
  <c r="BJ4501" i="10"/>
  <c r="BJ4450" i="10"/>
  <c r="BJ4405" i="10"/>
  <c r="BJ4354" i="10"/>
  <c r="BJ4305" i="10"/>
  <c r="BJ4257" i="10"/>
  <c r="BJ4207" i="10"/>
  <c r="BJ4159" i="10"/>
  <c r="BJ4109" i="10"/>
  <c r="BJ4060" i="10"/>
  <c r="BJ4013" i="10"/>
  <c r="BJ3966" i="10"/>
  <c r="BJ3915" i="10"/>
  <c r="BJ3867" i="10"/>
  <c r="BJ3818" i="10"/>
  <c r="BJ3769" i="10"/>
  <c r="BJ3721" i="10"/>
  <c r="BJ3674" i="10"/>
  <c r="BJ3621" i="10"/>
  <c r="BJ3575" i="10"/>
  <c r="BJ3524" i="10"/>
  <c r="BJ3476" i="10"/>
  <c r="BJ3427" i="10"/>
  <c r="BJ3380" i="10"/>
  <c r="BJ3329" i="10"/>
  <c r="BJ3282" i="10"/>
  <c r="BJ3232" i="10"/>
  <c r="BJ3183" i="10"/>
  <c r="BJ3134" i="10"/>
  <c r="BJ3084" i="10"/>
  <c r="BJ3036" i="10"/>
  <c r="BJ2990" i="10"/>
  <c r="BJ2939" i="10"/>
  <c r="BJ2891" i="10"/>
  <c r="BJ2844" i="10"/>
  <c r="BJ2793" i="10"/>
  <c r="BJ2745" i="10"/>
  <c r="BJ2695" i="10"/>
  <c r="BJ2646" i="10"/>
  <c r="BJ2597" i="10"/>
  <c r="BJ2551" i="10"/>
  <c r="BJ2500" i="10"/>
  <c r="BJ2456" i="10"/>
  <c r="BJ5211" i="10"/>
  <c r="BJ5156" i="10"/>
  <c r="BJ5103" i="10"/>
  <c r="BJ5210" i="10"/>
  <c r="BJ5154" i="10"/>
  <c r="BJ5101" i="10"/>
  <c r="BJ5050" i="10"/>
  <c r="BJ4997" i="10"/>
  <c r="BJ4947" i="10"/>
  <c r="BJ4892" i="10"/>
  <c r="BJ4843" i="10"/>
  <c r="BJ4790" i="10"/>
  <c r="BJ4742" i="10"/>
  <c r="BJ4687" i="10"/>
  <c r="BJ4638" i="10"/>
  <c r="BJ4587" i="10"/>
  <c r="BJ4540" i="10"/>
  <c r="BJ5196" i="10"/>
  <c r="BJ5138" i="10"/>
  <c r="BJ5080" i="10"/>
  <c r="BJ5018" i="10"/>
  <c r="BJ4962" i="10"/>
  <c r="BJ4907" i="10"/>
  <c r="BJ4848" i="10"/>
  <c r="BJ4789" i="10"/>
  <c r="BJ4735" i="10"/>
  <c r="BJ4677" i="10"/>
  <c r="BJ4623" i="10"/>
  <c r="BJ4569" i="10"/>
  <c r="BJ4514" i="10"/>
  <c r="BJ4462" i="10"/>
  <c r="BJ4410" i="10"/>
  <c r="BJ4357" i="10"/>
  <c r="BJ4306" i="10"/>
  <c r="BJ4255" i="10"/>
  <c r="BJ4203" i="10"/>
  <c r="BJ4151" i="10"/>
  <c r="BJ4097" i="10"/>
  <c r="BJ4048" i="10"/>
  <c r="BJ3993" i="10"/>
  <c r="BJ3943" i="10"/>
  <c r="BJ3892" i="10"/>
  <c r="BJ3837" i="10"/>
  <c r="BJ3787" i="10"/>
  <c r="BJ3734" i="10"/>
  <c r="BJ3684" i="10"/>
  <c r="BJ3628" i="10"/>
  <c r="BJ3578" i="10"/>
  <c r="BJ3527" i="10"/>
  <c r="BJ3473" i="10"/>
  <c r="BJ3422" i="10"/>
  <c r="BJ3370" i="10"/>
  <c r="BJ3318" i="10"/>
  <c r="BJ3265" i="10"/>
  <c r="BJ3213" i="10"/>
  <c r="BJ3165" i="10"/>
  <c r="BJ3110" i="10"/>
  <c r="BJ3061" i="10"/>
  <c r="BJ3007" i="10"/>
  <c r="BJ2952" i="10"/>
  <c r="BJ2901" i="10"/>
  <c r="BJ2850" i="10"/>
  <c r="BJ2797" i="10"/>
  <c r="BJ2746" i="10"/>
  <c r="BJ2693" i="10"/>
  <c r="BJ2640" i="10"/>
  <c r="BJ2590" i="10"/>
  <c r="BJ2536" i="10"/>
  <c r="BJ2489" i="10"/>
  <c r="BJ2436" i="10"/>
  <c r="BJ2386" i="10"/>
  <c r="BJ2338" i="10"/>
  <c r="BJ2293" i="10"/>
  <c r="BJ2243" i="10"/>
  <c r="BJ2192" i="10"/>
  <c r="BJ2149" i="10"/>
  <c r="BJ2103" i="10"/>
  <c r="BJ2056" i="10"/>
  <c r="BJ2011" i="10"/>
  <c r="BJ1963" i="10"/>
  <c r="BJ1920" i="10"/>
  <c r="BJ1872" i="10"/>
  <c r="BJ1828" i="10"/>
  <c r="BJ1782" i="10"/>
  <c r="BJ1734" i="10"/>
  <c r="BJ1690" i="10"/>
  <c r="BJ1645" i="10"/>
  <c r="BJ1602" i="10"/>
  <c r="BJ1553" i="10"/>
  <c r="BJ1508" i="10"/>
  <c r="BJ1464" i="10"/>
  <c r="BJ1416" i="10"/>
  <c r="BJ1371" i="10"/>
  <c r="BJ1324" i="10"/>
  <c r="BJ1280" i="10"/>
  <c r="BJ1236" i="10"/>
  <c r="BJ1191" i="10"/>
  <c r="BJ1143" i="10"/>
  <c r="BJ1098" i="10"/>
  <c r="BJ1052" i="10"/>
  <c r="BJ1009" i="10"/>
  <c r="BJ966" i="10"/>
  <c r="BJ922" i="10"/>
  <c r="BJ876" i="10"/>
  <c r="BJ834" i="10"/>
  <c r="BJ791" i="10"/>
  <c r="BJ745" i="10"/>
  <c r="BJ703" i="10"/>
  <c r="BJ656" i="10"/>
  <c r="BJ613" i="10"/>
  <c r="BJ567" i="10"/>
  <c r="BJ523" i="10"/>
  <c r="BJ481" i="10"/>
  <c r="BJ437" i="10"/>
  <c r="BJ391" i="10"/>
  <c r="BJ348" i="10"/>
  <c r="BJ304" i="10"/>
  <c r="BJ5190" i="10"/>
  <c r="BJ5137" i="10"/>
  <c r="BJ5075" i="10"/>
  <c r="BJ5017" i="10"/>
  <c r="BJ4960" i="10"/>
  <c r="BJ4904" i="10"/>
  <c r="BJ4846" i="10"/>
  <c r="BJ4788" i="10"/>
  <c r="BJ4732" i="10"/>
  <c r="BJ4676" i="10"/>
  <c r="BJ4622" i="10"/>
  <c r="BJ4568" i="10"/>
  <c r="BJ4513" i="10"/>
  <c r="BJ4461" i="10"/>
  <c r="BJ4409" i="10"/>
  <c r="BJ4356" i="10"/>
  <c r="BJ4304" i="10"/>
  <c r="BJ4253" i="10"/>
  <c r="BJ4199" i="10"/>
  <c r="BJ4150" i="10"/>
  <c r="BJ4095" i="10"/>
  <c r="BJ4047" i="10"/>
  <c r="BJ3992" i="10"/>
  <c r="BJ3941" i="10"/>
  <c r="BJ3888" i="10"/>
  <c r="BJ3835" i="10"/>
  <c r="BJ3786" i="10"/>
  <c r="BJ3730" i="10"/>
  <c r="BJ3681" i="10"/>
  <c r="BJ3627" i="10"/>
  <c r="BJ3577" i="10"/>
  <c r="BJ3522" i="10"/>
  <c r="BJ3472" i="10"/>
  <c r="BJ3421" i="10"/>
  <c r="BJ3368" i="10"/>
  <c r="BJ3316" i="10"/>
  <c r="BJ3264" i="10"/>
  <c r="BJ3212" i="10"/>
  <c r="BJ3164" i="10"/>
  <c r="BJ3109" i="10"/>
  <c r="BJ3060" i="10"/>
  <c r="BJ3004" i="10"/>
  <c r="BJ2951" i="10"/>
  <c r="BJ2900" i="10"/>
  <c r="BJ2848" i="10"/>
  <c r="BJ2795" i="10"/>
  <c r="BJ2744" i="10"/>
  <c r="BJ2692" i="10"/>
  <c r="BJ2638" i="10"/>
  <c r="BJ2589" i="10"/>
  <c r="BJ2534" i="10"/>
  <c r="BJ2488" i="10"/>
  <c r="BJ2433" i="10"/>
  <c r="BJ2385" i="10"/>
  <c r="BJ2337" i="10"/>
  <c r="BJ2292" i="10"/>
  <c r="BJ2242" i="10"/>
  <c r="BJ2191" i="10"/>
  <c r="BJ2148" i="10"/>
  <c r="BJ2102" i="10"/>
  <c r="BJ2055" i="10"/>
  <c r="BJ2006" i="10"/>
  <c r="BJ1962" i="10"/>
  <c r="BJ1919" i="10"/>
  <c r="BJ1870" i="10"/>
  <c r="BJ1827" i="10"/>
  <c r="BJ1781" i="10"/>
  <c r="BJ1733" i="10"/>
  <c r="BJ1689" i="10"/>
  <c r="BJ1644" i="10"/>
  <c r="BJ1600" i="10"/>
  <c r="BJ1551" i="10"/>
  <c r="BJ1507" i="10"/>
  <c r="BJ1462" i="10"/>
  <c r="BJ1415" i="10"/>
  <c r="BJ1369" i="10"/>
  <c r="BJ1323" i="10"/>
  <c r="BJ1279" i="10"/>
  <c r="BJ1234" i="10"/>
  <c r="BJ1188" i="10"/>
  <c r="BJ1142" i="10"/>
  <c r="BJ1096" i="10"/>
  <c r="BJ1051" i="10"/>
  <c r="BJ1008" i="10"/>
  <c r="BJ965" i="10"/>
  <c r="BJ920" i="10"/>
  <c r="BJ875" i="10"/>
  <c r="BJ833" i="10"/>
  <c r="BJ790" i="10"/>
  <c r="BJ744" i="10"/>
  <c r="BJ702" i="10"/>
  <c r="BJ654" i="10"/>
  <c r="BJ609" i="10"/>
  <c r="BJ566" i="10"/>
  <c r="BJ522" i="10"/>
  <c r="BJ480" i="10"/>
  <c r="BJ436" i="10"/>
  <c r="BJ390" i="10"/>
  <c r="BJ347" i="10"/>
  <c r="BJ302" i="10"/>
  <c r="BJ259" i="10"/>
  <c r="BJ215" i="10"/>
  <c r="BJ168" i="10"/>
  <c r="BJ124" i="10"/>
  <c r="BJ81" i="10"/>
  <c r="BJ39" i="10"/>
  <c r="BJ5188" i="10"/>
  <c r="BJ5134" i="10"/>
  <c r="BJ5073" i="10"/>
  <c r="BJ5013" i="10"/>
  <c r="BJ4957" i="10"/>
  <c r="BJ4901" i="10"/>
  <c r="BJ4840" i="10"/>
  <c r="BJ4785" i="10"/>
  <c r="BJ4725" i="10"/>
  <c r="BJ4674" i="10"/>
  <c r="BJ4619" i="10"/>
  <c r="BJ4565" i="10"/>
  <c r="BJ4510" i="10"/>
  <c r="BJ4456" i="10"/>
  <c r="BJ4407" i="10"/>
  <c r="BJ4352" i="10"/>
  <c r="BJ4301" i="10"/>
  <c r="BJ4248" i="10"/>
  <c r="BJ4196" i="10"/>
  <c r="BJ4144" i="10"/>
  <c r="BJ4093" i="10"/>
  <c r="BJ4041" i="10"/>
  <c r="BJ3989" i="10"/>
  <c r="BJ3939" i="10"/>
  <c r="BJ3885" i="10"/>
  <c r="BJ3833" i="10"/>
  <c r="BJ3783" i="10"/>
  <c r="BJ3728" i="10"/>
  <c r="BJ3678" i="10"/>
  <c r="BJ3624" i="10"/>
  <c r="BJ3574" i="10"/>
  <c r="BJ3519" i="10"/>
  <c r="BJ3470" i="10"/>
  <c r="BJ3418" i="10"/>
  <c r="BJ3366" i="10"/>
  <c r="BJ3312" i="10"/>
  <c r="BJ3261" i="10"/>
  <c r="BJ3210" i="10"/>
  <c r="BJ3154" i="10"/>
  <c r="BJ3107" i="10"/>
  <c r="BJ3054" i="10"/>
  <c r="BJ3000" i="10"/>
  <c r="BJ2949" i="10"/>
  <c r="BJ2897" i="10"/>
  <c r="BJ2846" i="10"/>
  <c r="BJ2792" i="10"/>
  <c r="BJ2738" i="10"/>
  <c r="BJ2689" i="10"/>
  <c r="BJ2635" i="10"/>
  <c r="BJ2587" i="10"/>
  <c r="BJ2532" i="10"/>
  <c r="BJ2486" i="10"/>
  <c r="BJ2429" i="10"/>
  <c r="BJ2383" i="10"/>
  <c r="BJ2335" i="10"/>
  <c r="BJ2288" i="10"/>
  <c r="BJ2235" i="10"/>
  <c r="BJ2189" i="10"/>
  <c r="BJ2143" i="10"/>
  <c r="BJ2095" i="10"/>
  <c r="BJ2052" i="10"/>
  <c r="BJ2004" i="10"/>
  <c r="BJ1960" i="10"/>
  <c r="BJ1914" i="10"/>
  <c r="BJ1868" i="10"/>
  <c r="BJ1825" i="10"/>
  <c r="BJ1776" i="10"/>
  <c r="BJ1730" i="10"/>
  <c r="BJ1687" i="10"/>
  <c r="BJ1642" i="10"/>
  <c r="BJ1594" i="10"/>
  <c r="BJ1548" i="10"/>
  <c r="BJ1505" i="10"/>
  <c r="BJ1458" i="10"/>
  <c r="BJ1413" i="10"/>
  <c r="BJ1367" i="10"/>
  <c r="BJ1320" i="10"/>
  <c r="BJ1277" i="10"/>
  <c r="BJ1232" i="10"/>
  <c r="BJ1185" i="10"/>
  <c r="BJ1140" i="10"/>
  <c r="BJ1094" i="10"/>
  <c r="BJ1049" i="10"/>
  <c r="BJ1006" i="10"/>
  <c r="BJ963" i="10"/>
  <c r="BJ916" i="10"/>
  <c r="BJ873" i="10"/>
  <c r="BJ831" i="10"/>
  <c r="BJ786" i="10"/>
  <c r="BJ742" i="10"/>
  <c r="BJ695" i="10"/>
  <c r="BJ651" i="10"/>
  <c r="BJ607" i="10"/>
  <c r="BJ564" i="10"/>
  <c r="BJ520" i="10"/>
  <c r="BJ478" i="10"/>
  <c r="BJ431" i="10"/>
  <c r="BJ388" i="10"/>
  <c r="BJ345" i="10"/>
  <c r="BJ300" i="10"/>
  <c r="BJ255" i="10"/>
  <c r="BJ213" i="10"/>
  <c r="BJ164" i="10"/>
  <c r="BJ122" i="10"/>
  <c r="BJ79" i="10"/>
  <c r="BJ37" i="10"/>
  <c r="BJ5182" i="10"/>
  <c r="BJ5120" i="10"/>
  <c r="BJ5052" i="10"/>
  <c r="BJ4991" i="10"/>
  <c r="BJ4928" i="10"/>
  <c r="BJ4865" i="10"/>
  <c r="BJ4802" i="10"/>
  <c r="BJ4743" i="10"/>
  <c r="BJ4678" i="10"/>
  <c r="BJ4614" i="10"/>
  <c r="BJ4554" i="10"/>
  <c r="BJ4495" i="10"/>
  <c r="BJ4439" i="10"/>
  <c r="BJ4383" i="10"/>
  <c r="BJ4328" i="10"/>
  <c r="BJ4269" i="10"/>
  <c r="BJ4210" i="10"/>
  <c r="BJ4154" i="10"/>
  <c r="BJ4094" i="10"/>
  <c r="BJ4037" i="10"/>
  <c r="BJ3982" i="10"/>
  <c r="BJ3922" i="10"/>
  <c r="BJ3864" i="10"/>
  <c r="BJ3810" i="10"/>
  <c r="BJ3751" i="10"/>
  <c r="BJ3694" i="10"/>
  <c r="BJ3640" i="10"/>
  <c r="BJ3582" i="10"/>
  <c r="BJ3517" i="10"/>
  <c r="BJ3462" i="10"/>
  <c r="BJ3407" i="10"/>
  <c r="BJ3350" i="10"/>
  <c r="BJ3291" i="10"/>
  <c r="BJ3236" i="10"/>
  <c r="BJ3176" i="10"/>
  <c r="BJ3120" i="10"/>
  <c r="BJ3066" i="10"/>
  <c r="BJ3009" i="10"/>
  <c r="BJ2947" i="10"/>
  <c r="BJ2889" i="10"/>
  <c r="BJ2831" i="10"/>
  <c r="BJ2774" i="10"/>
  <c r="BJ2720" i="10"/>
  <c r="BJ2662" i="10"/>
  <c r="BJ2603" i="10"/>
  <c r="BJ2549" i="10"/>
  <c r="BJ2492" i="10"/>
  <c r="BJ2430" i="10"/>
  <c r="BJ2380" i="10"/>
  <c r="BJ2327" i="10"/>
  <c r="BJ2270" i="10"/>
  <c r="BJ2219" i="10"/>
  <c r="BJ2167" i="10"/>
  <c r="BJ2118" i="10"/>
  <c r="BJ2068" i="10"/>
  <c r="BJ2018" i="10"/>
  <c r="BJ1966" i="10"/>
  <c r="BJ1913" i="10"/>
  <c r="BJ1864" i="10"/>
  <c r="BJ1813" i="10"/>
  <c r="BJ1763" i="10"/>
  <c r="BJ1714" i="10"/>
  <c r="BJ1664" i="10"/>
  <c r="BJ1613" i="10"/>
  <c r="BJ1564" i="10"/>
  <c r="BJ1512" i="10"/>
  <c r="BJ1466" i="10"/>
  <c r="BJ1410" i="10"/>
  <c r="BJ1359" i="10"/>
  <c r="BJ1311" i="10"/>
  <c r="BJ1264" i="10"/>
  <c r="BJ1209" i="10"/>
  <c r="BJ1162" i="10"/>
  <c r="BJ1111" i="10"/>
  <c r="BJ1063" i="10"/>
  <c r="BJ1013" i="10"/>
  <c r="BJ964" i="10"/>
  <c r="BJ912" i="10"/>
  <c r="BJ866" i="10"/>
  <c r="BJ815" i="10"/>
  <c r="BJ767" i="10"/>
  <c r="BJ720" i="10"/>
  <c r="BJ672" i="10"/>
  <c r="BJ625" i="10"/>
  <c r="BJ574" i="10"/>
  <c r="BJ526" i="10"/>
  <c r="BJ477" i="10"/>
  <c r="BJ426" i="10"/>
  <c r="BJ380" i="10"/>
  <c r="BJ329" i="10"/>
  <c r="BJ282" i="10"/>
  <c r="BJ234" i="10"/>
  <c r="BJ189" i="10"/>
  <c r="BJ143" i="10"/>
  <c r="BJ91" i="10"/>
  <c r="BJ46" i="10"/>
  <c r="BJ2" i="10"/>
  <c r="BJ5179" i="10"/>
  <c r="BJ5118" i="10"/>
  <c r="BJ5049" i="10"/>
  <c r="BJ4988" i="10"/>
  <c r="BJ4926" i="10"/>
  <c r="BJ4861" i="10"/>
  <c r="BJ4796" i="10"/>
  <c r="BJ4740" i="10"/>
  <c r="BJ4673" i="10"/>
  <c r="BJ4610" i="10"/>
  <c r="BJ4550" i="10"/>
  <c r="BJ4493" i="10"/>
  <c r="BJ4437" i="10"/>
  <c r="BJ4381" i="10"/>
  <c r="BJ4323" i="10"/>
  <c r="BJ4267" i="10"/>
  <c r="BJ4208" i="10"/>
  <c r="BJ4152" i="10"/>
  <c r="BJ4091" i="10"/>
  <c r="BJ4034" i="10"/>
  <c r="BJ3974" i="10"/>
  <c r="BJ3918" i="10"/>
  <c r="BJ3862" i="10"/>
  <c r="BJ3807" i="10"/>
  <c r="BJ3749" i="10"/>
  <c r="BJ3692" i="10"/>
  <c r="BJ3632" i="10"/>
  <c r="BJ3576" i="10"/>
  <c r="BJ3515" i="10"/>
  <c r="BJ3460" i="10"/>
  <c r="BJ3403" i="10"/>
  <c r="BJ3348" i="10"/>
  <c r="BJ3288" i="10"/>
  <c r="BJ3231" i="10"/>
  <c r="BJ3174" i="10"/>
  <c r="BJ3116" i="10"/>
  <c r="BJ3064" i="10"/>
  <c r="BJ2998" i="10"/>
  <c r="BJ2943" i="10"/>
  <c r="BJ2886" i="10"/>
  <c r="BJ2826" i="10"/>
  <c r="BJ2772" i="10"/>
  <c r="BJ2714" i="10"/>
  <c r="BJ2660" i="10"/>
  <c r="BJ2601" i="10"/>
  <c r="BJ2545" i="10"/>
  <c r="BJ2490" i="10"/>
  <c r="BJ2427" i="10"/>
  <c r="BJ2377" i="10"/>
  <c r="BJ2321" i="10"/>
  <c r="BJ2268" i="10"/>
  <c r="BJ2216" i="10"/>
  <c r="BJ2165" i="10"/>
  <c r="BJ2115" i="10"/>
  <c r="BJ2065" i="10"/>
  <c r="BJ2016" i="10"/>
  <c r="BJ1961" i="10"/>
  <c r="BJ1911" i="10"/>
  <c r="BJ1862" i="10"/>
  <c r="BJ1810" i="10"/>
  <c r="BJ1761" i="10"/>
  <c r="BJ1712" i="10"/>
  <c r="BJ1662" i="10"/>
  <c r="BJ1610" i="10"/>
  <c r="BJ1562" i="10"/>
  <c r="BJ1510" i="10"/>
  <c r="BJ1456" i="10"/>
  <c r="BJ1407" i="10"/>
  <c r="BJ1357" i="10"/>
  <c r="BJ1309" i="10"/>
  <c r="BJ1253" i="10"/>
  <c r="BJ1207" i="10"/>
  <c r="BJ1160" i="10"/>
  <c r="BJ1106" i="10"/>
  <c r="BJ1061" i="10"/>
  <c r="BJ1010" i="10"/>
  <c r="BJ960" i="10"/>
  <c r="BJ909" i="10"/>
  <c r="BJ864" i="10"/>
  <c r="BJ812" i="10"/>
  <c r="BJ765" i="10"/>
  <c r="BJ718" i="10"/>
  <c r="BJ670" i="10"/>
  <c r="BJ623" i="10"/>
  <c r="BJ572" i="10"/>
  <c r="BJ521" i="10"/>
  <c r="BJ473" i="10"/>
  <c r="BJ424" i="10"/>
  <c r="BJ376" i="10"/>
  <c r="BJ327" i="10"/>
  <c r="BJ280" i="10"/>
  <c r="BJ232" i="10"/>
  <c r="BJ187" i="10"/>
  <c r="BJ141" i="10"/>
  <c r="BJ89" i="10"/>
  <c r="BJ44" i="10"/>
  <c r="BJ5177" i="10"/>
  <c r="BJ5116" i="10"/>
  <c r="BJ5048" i="10"/>
  <c r="BJ4987" i="10"/>
  <c r="BJ4925" i="10"/>
  <c r="BJ4860" i="10"/>
  <c r="BJ4795" i="10"/>
  <c r="BJ4738" i="10"/>
  <c r="BJ4672" i="10"/>
  <c r="BJ4609" i="10"/>
  <c r="BJ4549" i="10"/>
  <c r="BJ4491" i="10"/>
  <c r="BJ4434" i="10"/>
  <c r="BJ4380" i="10"/>
  <c r="BJ4321" i="10"/>
  <c r="BJ4266" i="10"/>
  <c r="BJ4206" i="10"/>
  <c r="BJ4145" i="10"/>
  <c r="BJ4090" i="10"/>
  <c r="BJ4032" i="10"/>
  <c r="BJ3973" i="10"/>
  <c r="BJ3917" i="10"/>
  <c r="BJ3861" i="10"/>
  <c r="BJ3805" i="10"/>
  <c r="BJ3748" i="10"/>
  <c r="BJ3691" i="10"/>
  <c r="BJ3630" i="10"/>
  <c r="BJ3573" i="10"/>
  <c r="BJ3514" i="10"/>
  <c r="BJ3459" i="10"/>
  <c r="BJ3400" i="10"/>
  <c r="BJ3345" i="10"/>
  <c r="BJ3287" i="10"/>
  <c r="BJ3230" i="10"/>
  <c r="BJ3173" i="10"/>
  <c r="BJ3115" i="10"/>
  <c r="BJ3063" i="10"/>
  <c r="BJ2997" i="10"/>
  <c r="BJ2941" i="10"/>
  <c r="BJ2884" i="10"/>
  <c r="BJ2825" i="10"/>
  <c r="BJ2770" i="10"/>
  <c r="BJ2713" i="10"/>
  <c r="BJ2659" i="10"/>
  <c r="BJ2599" i="10"/>
  <c r="BJ2541" i="10"/>
  <c r="BJ2487" i="10"/>
  <c r="BJ2426" i="10"/>
  <c r="BJ2374" i="10"/>
  <c r="BJ2320" i="10"/>
  <c r="BJ2267" i="10"/>
  <c r="BJ2214" i="10"/>
  <c r="BJ2164" i="10"/>
  <c r="BJ2113" i="10"/>
  <c r="BJ2064" i="10"/>
  <c r="BJ2014" i="10"/>
  <c r="BJ1959" i="10"/>
  <c r="BJ1910" i="10"/>
  <c r="BJ1858" i="10"/>
  <c r="BJ1809" i="10"/>
  <c r="BJ1760" i="10"/>
  <c r="BJ1710" i="10"/>
  <c r="BJ1661" i="10"/>
  <c r="BJ1609" i="10"/>
  <c r="BJ1560" i="10"/>
  <c r="BJ1509" i="10"/>
  <c r="BJ1455" i="10"/>
  <c r="BJ1405" i="10"/>
  <c r="BJ1356" i="10"/>
  <c r="BJ1308" i="10"/>
  <c r="BJ1252" i="10"/>
  <c r="BJ1206" i="10"/>
  <c r="BJ1159" i="10"/>
  <c r="BJ1105" i="10"/>
  <c r="BJ1059" i="10"/>
  <c r="BJ1007" i="10"/>
  <c r="BJ957" i="10"/>
  <c r="BJ908" i="10"/>
  <c r="BJ863" i="10"/>
  <c r="BJ811" i="10"/>
  <c r="BJ764" i="10"/>
  <c r="BJ717" i="10"/>
  <c r="BJ669" i="10"/>
  <c r="BJ621" i="10"/>
  <c r="BJ571" i="10"/>
  <c r="BJ519" i="10"/>
  <c r="BJ471" i="10"/>
  <c r="BJ422" i="10"/>
  <c r="BJ375" i="10"/>
  <c r="BJ326" i="10"/>
  <c r="BJ278" i="10"/>
  <c r="BJ230" i="10"/>
  <c r="BJ185" i="10"/>
  <c r="BJ139" i="10"/>
  <c r="BJ88" i="10"/>
  <c r="BJ43" i="10"/>
  <c r="BJ5173" i="10"/>
  <c r="BJ5104" i="10"/>
  <c r="BJ5215" i="10"/>
  <c r="BJ5140" i="10"/>
  <c r="BJ5061" i="10"/>
  <c r="BJ4993" i="10"/>
  <c r="BJ4922" i="10"/>
  <c r="BJ4855" i="10"/>
  <c r="BJ4780" i="10"/>
  <c r="BJ4713" i="10"/>
  <c r="BJ4647" i="10"/>
  <c r="BJ4582" i="10"/>
  <c r="BJ4517" i="10"/>
  <c r="BJ4449" i="10"/>
  <c r="BJ4389" i="10"/>
  <c r="BJ4329" i="10"/>
  <c r="BJ4262" i="10"/>
  <c r="BJ4193" i="10"/>
  <c r="BJ4133" i="10"/>
  <c r="BJ4072" i="10"/>
  <c r="BJ4008" i="10"/>
  <c r="BJ3947" i="10"/>
  <c r="BJ3879" i="10"/>
  <c r="BJ3820" i="10"/>
  <c r="BJ3754" i="10"/>
  <c r="BJ3693" i="10"/>
  <c r="BJ3622" i="10"/>
  <c r="BJ3562" i="10"/>
  <c r="BJ3503" i="10"/>
  <c r="BJ3437" i="10"/>
  <c r="BJ3375" i="10"/>
  <c r="BJ3310" i="10"/>
  <c r="BJ3249" i="10"/>
  <c r="BJ3186" i="10"/>
  <c r="BJ3125" i="10"/>
  <c r="BJ3056" i="10"/>
  <c r="BJ2992" i="10"/>
  <c r="BJ2929" i="10"/>
  <c r="BJ2866" i="10"/>
  <c r="BJ2807" i="10"/>
  <c r="BJ2737" i="10"/>
  <c r="BJ2677" i="10"/>
  <c r="BJ2620" i="10"/>
  <c r="BJ2554" i="10"/>
  <c r="BJ2493" i="10"/>
  <c r="BJ2424" i="10"/>
  <c r="BJ2367" i="10"/>
  <c r="BJ2309" i="10"/>
  <c r="BJ2252" i="10"/>
  <c r="BJ2190" i="10"/>
  <c r="BJ2134" i="10"/>
  <c r="BJ2080" i="10"/>
  <c r="BJ2027" i="10"/>
  <c r="BJ1969" i="10"/>
  <c r="BJ1912" i="10"/>
  <c r="BJ1854" i="10"/>
  <c r="BJ1800" i="10"/>
  <c r="BJ1748" i="10"/>
  <c r="BJ1691" i="10"/>
  <c r="BJ1632" i="10"/>
  <c r="BJ1580" i="10"/>
  <c r="BJ1527" i="10"/>
  <c r="BJ1471" i="10"/>
  <c r="BJ1414" i="10"/>
  <c r="BJ5208" i="10"/>
  <c r="BJ5131" i="10"/>
  <c r="BJ5054" i="10"/>
  <c r="BJ4985" i="10"/>
  <c r="BJ4916" i="10"/>
  <c r="BJ4844" i="10"/>
  <c r="BJ4776" i="10"/>
  <c r="BJ4709" i="10"/>
  <c r="BJ4640" i="10"/>
  <c r="BJ4576" i="10"/>
  <c r="BJ4507" i="10"/>
  <c r="BJ4446" i="10"/>
  <c r="BJ4384" i="10"/>
  <c r="BJ4315" i="10"/>
  <c r="BJ4256" i="10"/>
  <c r="BJ4190" i="10"/>
  <c r="BJ4128" i="10"/>
  <c r="BJ4064" i="10"/>
  <c r="BJ4005" i="10"/>
  <c r="BJ3940" i="10"/>
  <c r="BJ3873" i="10"/>
  <c r="BJ3813" i="10"/>
  <c r="BJ3750" i="10"/>
  <c r="BJ3686" i="10"/>
  <c r="BJ3617" i="10"/>
  <c r="BJ3555" i="10"/>
  <c r="BJ3496" i="10"/>
  <c r="BJ3433" i="10"/>
  <c r="BJ3372" i="10"/>
  <c r="BJ3305" i="10"/>
  <c r="BJ3244" i="10"/>
  <c r="BJ3180" i="10"/>
  <c r="BJ3114" i="10"/>
  <c r="BJ3046" i="10"/>
  <c r="BJ2986" i="10"/>
  <c r="BJ2926" i="10"/>
  <c r="BJ2862" i="10"/>
  <c r="BJ2802" i="10"/>
  <c r="BJ2733" i="10"/>
  <c r="BJ2672" i="10"/>
  <c r="BJ2610" i="10"/>
  <c r="BJ2550" i="10"/>
  <c r="BJ2484" i="10"/>
  <c r="BJ2420" i="10"/>
  <c r="BJ2364" i="10"/>
  <c r="BJ2302" i="10"/>
  <c r="BJ2248" i="10"/>
  <c r="BJ2185" i="10"/>
  <c r="BJ2129" i="10"/>
  <c r="BJ2074" i="10"/>
  <c r="BJ2023" i="10"/>
  <c r="BJ1965" i="10"/>
  <c r="BJ1904" i="10"/>
  <c r="BJ1851" i="10"/>
  <c r="BJ1797" i="10"/>
  <c r="BJ1742" i="10"/>
  <c r="BJ1684" i="10"/>
  <c r="BJ1629" i="10"/>
  <c r="BJ1575" i="10"/>
  <c r="BJ1520" i="10"/>
  <c r="BJ1468" i="10"/>
  <c r="BJ1404" i="10"/>
  <c r="BJ1350" i="10"/>
  <c r="BJ1293" i="10"/>
  <c r="BJ1242" i="10"/>
  <c r="BJ1183" i="10"/>
  <c r="BJ1130" i="10"/>
  <c r="BJ1076" i="10"/>
  <c r="BJ1025" i="10"/>
  <c r="BJ971" i="10"/>
  <c r="BJ913" i="10"/>
  <c r="BJ858" i="10"/>
  <c r="BJ804" i="10"/>
  <c r="BJ754" i="10"/>
  <c r="BJ701" i="10"/>
  <c r="BJ643" i="10"/>
  <c r="BJ592" i="10"/>
  <c r="BJ540" i="10"/>
  <c r="BJ487" i="10"/>
  <c r="BJ430" i="10"/>
  <c r="BJ378" i="10"/>
  <c r="BJ323" i="10"/>
  <c r="BJ268" i="10"/>
  <c r="BJ220" i="10"/>
  <c r="BJ162" i="10"/>
  <c r="BJ114" i="10"/>
  <c r="BJ65" i="10"/>
  <c r="BJ10" i="10"/>
  <c r="BJ5198" i="10"/>
  <c r="BJ5121" i="10"/>
  <c r="BJ5045" i="10"/>
  <c r="BJ4976" i="10"/>
  <c r="BJ4908" i="10"/>
  <c r="BJ4834" i="10"/>
  <c r="BJ4763" i="10"/>
  <c r="BJ4703" i="10"/>
  <c r="BJ4633" i="10"/>
  <c r="BJ4567" i="10"/>
  <c r="BJ4498" i="10"/>
  <c r="BJ4432" i="10"/>
  <c r="BJ4372" i="10"/>
  <c r="BJ4310" i="10"/>
  <c r="BJ4240" i="10"/>
  <c r="BJ4184" i="10"/>
  <c r="BJ4120" i="10"/>
  <c r="BJ4056" i="10"/>
  <c r="BJ3994" i="10"/>
  <c r="BJ3929" i="10"/>
  <c r="BJ3868" i="10"/>
  <c r="BJ3798" i="10"/>
  <c r="BJ3741" i="10"/>
  <c r="BJ3675" i="10"/>
  <c r="BJ3612" i="10"/>
  <c r="BJ3549" i="10"/>
  <c r="BJ3485" i="10"/>
  <c r="BJ3425" i="10"/>
  <c r="BJ3356" i="10"/>
  <c r="BJ3299" i="10"/>
  <c r="BJ3234" i="10"/>
  <c r="BJ3169" i="10"/>
  <c r="BJ3104" i="10"/>
  <c r="BJ3040" i="10"/>
  <c r="BJ2977" i="10"/>
  <c r="BJ5187" i="10"/>
  <c r="BJ5111" i="10"/>
  <c r="BJ5041" i="10"/>
  <c r="BJ4972" i="10"/>
  <c r="BJ4900" i="10"/>
  <c r="BJ4830" i="10"/>
  <c r="BJ4758" i="10"/>
  <c r="BJ4699" i="10"/>
  <c r="BJ4631" i="10"/>
  <c r="BJ4560" i="10"/>
  <c r="BJ4494" i="10"/>
  <c r="BJ4430" i="10"/>
  <c r="BJ4368" i="10"/>
  <c r="BJ4303" i="10"/>
  <c r="BJ4237" i="10"/>
  <c r="BJ4178" i="10"/>
  <c r="BJ4118" i="10"/>
  <c r="BJ4054" i="10"/>
  <c r="BJ3988" i="10"/>
  <c r="BJ3927" i="10"/>
  <c r="BJ3860" i="10"/>
  <c r="BJ3794" i="10"/>
  <c r="BJ3736" i="10"/>
  <c r="BJ5185" i="10"/>
  <c r="BJ5107" i="10"/>
  <c r="BJ5039" i="10"/>
  <c r="BJ4970" i="10"/>
  <c r="BJ4899" i="10"/>
  <c r="BJ4826" i="10"/>
  <c r="BJ4757" i="10"/>
  <c r="BJ4697" i="10"/>
  <c r="BJ4630" i="10"/>
  <c r="BJ4559" i="10"/>
  <c r="BJ4490" i="10"/>
  <c r="BJ4429" i="10"/>
  <c r="BJ4367" i="10"/>
  <c r="BJ4300" i="10"/>
  <c r="BJ4236" i="10"/>
  <c r="BJ4175" i="10"/>
  <c r="BJ4117" i="10"/>
  <c r="BJ4053" i="10"/>
  <c r="BJ3986" i="10"/>
  <c r="BJ3925" i="10"/>
  <c r="BJ3857" i="10"/>
  <c r="BJ3793" i="10"/>
  <c r="BJ3729" i="10"/>
  <c r="BJ5181" i="10"/>
  <c r="BJ5091" i="10"/>
  <c r="BJ5011" i="10"/>
  <c r="BJ4933" i="10"/>
  <c r="BJ4850" i="10"/>
  <c r="BJ4759" i="10"/>
  <c r="BJ4681" i="10"/>
  <c r="BJ4602" i="10"/>
  <c r="BJ4528" i="10"/>
  <c r="BJ4451" i="10"/>
  <c r="BJ4374" i="10"/>
  <c r="BJ4296" i="10"/>
  <c r="BJ4227" i="10"/>
  <c r="BJ4153" i="10"/>
  <c r="BJ4075" i="10"/>
  <c r="BJ4004" i="10"/>
  <c r="BJ3920" i="10"/>
  <c r="BJ3849" i="10"/>
  <c r="BJ3773" i="10"/>
  <c r="BJ3702" i="10"/>
  <c r="BJ3629" i="10"/>
  <c r="BJ3556" i="10"/>
  <c r="BJ3490" i="10"/>
  <c r="BJ3420" i="10"/>
  <c r="BJ3351" i="10"/>
  <c r="BJ3278" i="10"/>
  <c r="BJ3209" i="10"/>
  <c r="BJ3143" i="10"/>
  <c r="BJ3074" i="10"/>
  <c r="BJ3002" i="10"/>
  <c r="BJ2930" i="10"/>
  <c r="BJ2863" i="10"/>
  <c r="BJ2794" i="10"/>
  <c r="BJ2729" i="10"/>
  <c r="BJ2664" i="10"/>
  <c r="BJ2592" i="10"/>
  <c r="BJ2526" i="10"/>
  <c r="BJ2460" i="10"/>
  <c r="BJ2399" i="10"/>
  <c r="BJ2334" i="10"/>
  <c r="BJ2269" i="10"/>
  <c r="BJ2208" i="10"/>
  <c r="BJ2150" i="10"/>
  <c r="BJ2088" i="10"/>
  <c r="BJ2030" i="10"/>
  <c r="BJ1972" i="10"/>
  <c r="BJ1906" i="10"/>
  <c r="BJ1848" i="10"/>
  <c r="BJ1792" i="10"/>
  <c r="BJ1728" i="10"/>
  <c r="BJ1673" i="10"/>
  <c r="BJ1614" i="10"/>
  <c r="BJ1549" i="10"/>
  <c r="BJ1493" i="10"/>
  <c r="BJ1437" i="10"/>
  <c r="BJ1379" i="10"/>
  <c r="BJ1318" i="10"/>
  <c r="BJ1266" i="10"/>
  <c r="BJ1204" i="10"/>
  <c r="BJ1148" i="10"/>
  <c r="BJ1088" i="10"/>
  <c r="BJ1034" i="10"/>
  <c r="BJ981" i="10"/>
  <c r="BJ928" i="10"/>
  <c r="BJ870" i="10"/>
  <c r="BJ810" i="10"/>
  <c r="BJ758" i="10"/>
  <c r="BJ705" i="10"/>
  <c r="BJ645" i="10"/>
  <c r="BJ591" i="10"/>
  <c r="BJ537" i="10"/>
  <c r="BJ483" i="10"/>
  <c r="BJ421" i="10"/>
  <c r="BJ367" i="10"/>
  <c r="BJ314" i="10"/>
  <c r="BJ260" i="10"/>
  <c r="BJ204" i="10"/>
  <c r="BJ153" i="10"/>
  <c r="BJ104" i="10"/>
  <c r="BJ45" i="10"/>
  <c r="BJ5175" i="10"/>
  <c r="BJ5089" i="10"/>
  <c r="BJ5007" i="10"/>
  <c r="BJ4929" i="10"/>
  <c r="BJ4837" i="10"/>
  <c r="BJ4755" i="10"/>
  <c r="BJ4679" i="10"/>
  <c r="BJ4596" i="10"/>
  <c r="BJ4526" i="10"/>
  <c r="BJ4447" i="10"/>
  <c r="BJ4370" i="10"/>
  <c r="BJ4293" i="10"/>
  <c r="BJ4223" i="10"/>
  <c r="BJ4140" i="10"/>
  <c r="BJ4073" i="10"/>
  <c r="BJ4000" i="10"/>
  <c r="BJ3913" i="10"/>
  <c r="BJ3845" i="10"/>
  <c r="BJ3770" i="10"/>
  <c r="BJ3698" i="10"/>
  <c r="BJ3620" i="10"/>
  <c r="BJ3552" i="10"/>
  <c r="BJ3484" i="10"/>
  <c r="BJ3414" i="10"/>
  <c r="BJ3343" i="10"/>
  <c r="BJ3276" i="10"/>
  <c r="BJ3207" i="10"/>
  <c r="BJ3136" i="10"/>
  <c r="BJ3071" i="10"/>
  <c r="BJ2994" i="10"/>
  <c r="BJ2927" i="10"/>
  <c r="BJ2860" i="10"/>
  <c r="BJ2790" i="10"/>
  <c r="BJ2727" i="10"/>
  <c r="BJ2657" i="10"/>
  <c r="BJ2588" i="10"/>
  <c r="BJ2523" i="10"/>
  <c r="BJ2458" i="10"/>
  <c r="BJ2394" i="10"/>
  <c r="BJ2332" i="10"/>
  <c r="BJ2264" i="10"/>
  <c r="BJ2204" i="10"/>
  <c r="BJ2141" i="10"/>
  <c r="BJ2084" i="10"/>
  <c r="BJ2028" i="10"/>
  <c r="BJ1967" i="10"/>
  <c r="BJ1902" i="10"/>
  <c r="BJ1846" i="10"/>
  <c r="BJ1789" i="10"/>
  <c r="BJ1726" i="10"/>
  <c r="BJ1670" i="10"/>
  <c r="BJ1608" i="10"/>
  <c r="BJ1546" i="10"/>
  <c r="BJ1490" i="10"/>
  <c r="BJ1433" i="10"/>
  <c r="BJ1376" i="10"/>
  <c r="BJ1316" i="10"/>
  <c r="BJ1263" i="10"/>
  <c r="BJ1201" i="10"/>
  <c r="BJ1144" i="10"/>
  <c r="BJ1085" i="10"/>
  <c r="BJ1031" i="10"/>
  <c r="BJ977" i="10"/>
  <c r="BJ926" i="10"/>
  <c r="BJ867" i="10"/>
  <c r="BJ806" i="10"/>
  <c r="BJ756" i="10"/>
  <c r="BJ693" i="10"/>
  <c r="BJ640" i="10"/>
  <c r="BJ589" i="10"/>
  <c r="BJ534" i="10"/>
  <c r="BJ479" i="10"/>
  <c r="BJ419" i="10"/>
  <c r="BJ365" i="10"/>
  <c r="BJ311" i="10"/>
  <c r="BJ254" i="10"/>
  <c r="BJ200" i="10"/>
  <c r="BJ151" i="10"/>
  <c r="BJ97" i="10"/>
  <c r="BJ41" i="10"/>
  <c r="BJ5169" i="10"/>
  <c r="BJ5086" i="10"/>
  <c r="BJ5004" i="10"/>
  <c r="BJ4917" i="10"/>
  <c r="BJ4832" i="10"/>
  <c r="BJ4751" i="10"/>
  <c r="BJ4670" i="10"/>
  <c r="BJ4590" i="10"/>
  <c r="BJ4518" i="10"/>
  <c r="BJ4442" i="10"/>
  <c r="BJ4362" i="10"/>
  <c r="BJ4286" i="10"/>
  <c r="BJ4216" i="10"/>
  <c r="BJ4136" i="10"/>
  <c r="BJ4062" i="10"/>
  <c r="BJ3985" i="10"/>
  <c r="BJ3907" i="10"/>
  <c r="BJ3838" i="10"/>
  <c r="BJ3765" i="10"/>
  <c r="BJ3690" i="10"/>
  <c r="BJ3615" i="10"/>
  <c r="BJ3548" i="10"/>
  <c r="BJ3480" i="10"/>
  <c r="BJ3410" i="10"/>
  <c r="BJ3339" i="10"/>
  <c r="BJ3268" i="10"/>
  <c r="BJ3201" i="10"/>
  <c r="BJ3132" i="10"/>
  <c r="BJ3067" i="10"/>
  <c r="BJ2988" i="10"/>
  <c r="BJ2923" i="10"/>
  <c r="BJ2855" i="10"/>
  <c r="BJ2782" i="10"/>
  <c r="BJ2722" i="10"/>
  <c r="BJ2650" i="10"/>
  <c r="BJ2583" i="10"/>
  <c r="BJ2514" i="10"/>
  <c r="BJ2453" i="10"/>
  <c r="BJ2389" i="10"/>
  <c r="BJ2325" i="10"/>
  <c r="BJ2260" i="10"/>
  <c r="BJ2200" i="10"/>
  <c r="BJ2136" i="10"/>
  <c r="BJ2079" i="10"/>
  <c r="BJ5160" i="10"/>
  <c r="BJ5074" i="10"/>
  <c r="BJ4992" i="10"/>
  <c r="BJ4909" i="10"/>
  <c r="BJ4821" i="10"/>
  <c r="BJ4746" i="10"/>
  <c r="BJ4658" i="10"/>
  <c r="BJ4584" i="10"/>
  <c r="BJ4504" i="10"/>
  <c r="BJ4427" i="10"/>
  <c r="BJ4348" i="10"/>
  <c r="BJ4278" i="10"/>
  <c r="BJ4205" i="10"/>
  <c r="BJ4130" i="10"/>
  <c r="BJ4055" i="10"/>
  <c r="BJ3972" i="10"/>
  <c r="BJ3903" i="10"/>
  <c r="BJ3828" i="10"/>
  <c r="BJ3756" i="10"/>
  <c r="BJ3677" i="10"/>
  <c r="BJ3610" i="10"/>
  <c r="BJ3544" i="10"/>
  <c r="BJ3471" i="10"/>
  <c r="BJ3395" i="10"/>
  <c r="BJ3331" i="10"/>
  <c r="BJ3259" i="10"/>
  <c r="BJ3191" i="10"/>
  <c r="BJ3128" i="10"/>
  <c r="BJ3045" i="10"/>
  <c r="BJ2979" i="10"/>
  <c r="BJ2913" i="10"/>
  <c r="BJ2845" i="10"/>
  <c r="BJ2778" i="10"/>
  <c r="BJ2706" i="10"/>
  <c r="BJ2641" i="10"/>
  <c r="BJ2572" i="10"/>
  <c r="BJ2507" i="10"/>
  <c r="BJ2448" i="10"/>
  <c r="BJ2381" i="10"/>
  <c r="BJ2314" i="10"/>
  <c r="BJ2255" i="10"/>
  <c r="BJ2188" i="10"/>
  <c r="BJ2128" i="10"/>
  <c r="BJ2071" i="10"/>
  <c r="BJ5148" i="10"/>
  <c r="BJ5070" i="10"/>
  <c r="BJ4981" i="10"/>
  <c r="BJ4890" i="10"/>
  <c r="BJ4817" i="10"/>
  <c r="BJ4729" i="10"/>
  <c r="BJ4655" i="10"/>
  <c r="BJ4577" i="10"/>
  <c r="BJ4497" i="10"/>
  <c r="BJ4422" i="10"/>
  <c r="BJ4345" i="10"/>
  <c r="BJ5167" i="10"/>
  <c r="BJ5067" i="10"/>
  <c r="BJ4964" i="10"/>
  <c r="BJ4872" i="10"/>
  <c r="BJ4774" i="10"/>
  <c r="BJ4675" i="10"/>
  <c r="BJ4583" i="10"/>
  <c r="BJ4483" i="10"/>
  <c r="BJ4400" i="10"/>
  <c r="BJ4313" i="10"/>
  <c r="BJ4230" i="10"/>
  <c r="BJ4138" i="10"/>
  <c r="BJ4052" i="10"/>
  <c r="BJ3967" i="10"/>
  <c r="BJ3884" i="10"/>
  <c r="BJ3792" i="10"/>
  <c r="BJ3712" i="10"/>
  <c r="BJ3642" i="10"/>
  <c r="BJ3550" i="10"/>
  <c r="BJ3467" i="10"/>
  <c r="BJ3389" i="10"/>
  <c r="BJ3311" i="10"/>
  <c r="BJ3227" i="10"/>
  <c r="BJ3150" i="10"/>
  <c r="BJ3076" i="10"/>
  <c r="BJ2991" i="10"/>
  <c r="BJ2912" i="10"/>
  <c r="BJ2836" i="10"/>
  <c r="BJ2757" i="10"/>
  <c r="BJ2684" i="10"/>
  <c r="BJ2605" i="10"/>
  <c r="BJ2528" i="10"/>
  <c r="BJ2454" i="10"/>
  <c r="BJ2379" i="10"/>
  <c r="BJ2303" i="10"/>
  <c r="BJ2231" i="10"/>
  <c r="BJ2166" i="10"/>
  <c r="BJ2094" i="10"/>
  <c r="BJ2032" i="10"/>
  <c r="BJ1968" i="10"/>
  <c r="BJ1899" i="10"/>
  <c r="BJ1840" i="10"/>
  <c r="BJ1774" i="10"/>
  <c r="BJ1716" i="10"/>
  <c r="BJ1649" i="10"/>
  <c r="BJ1586" i="10"/>
  <c r="BJ1528" i="10"/>
  <c r="BJ1461" i="10"/>
  <c r="BJ1398" i="10"/>
  <c r="BJ1338" i="10"/>
  <c r="BJ1275" i="10"/>
  <c r="BJ1214" i="10"/>
  <c r="BJ1153" i="10"/>
  <c r="BJ1092" i="10"/>
  <c r="BJ1032" i="10"/>
  <c r="BJ974" i="10"/>
  <c r="BJ911" i="10"/>
  <c r="BJ853" i="10"/>
  <c r="BJ797" i="10"/>
  <c r="BJ734" i="10"/>
  <c r="BJ679" i="10"/>
  <c r="BJ619" i="10"/>
  <c r="BJ557" i="10"/>
  <c r="BJ502" i="10"/>
  <c r="BJ446" i="10"/>
  <c r="BJ384" i="10"/>
  <c r="BJ324" i="10"/>
  <c r="BJ265" i="10"/>
  <c r="BJ207" i="10"/>
  <c r="BJ5164" i="10"/>
  <c r="BJ5059" i="10"/>
  <c r="BJ4958" i="10"/>
  <c r="BJ4870" i="10"/>
  <c r="BJ4773" i="10"/>
  <c r="BJ4671" i="10"/>
  <c r="BJ4581" i="10"/>
  <c r="BJ4481" i="10"/>
  <c r="BJ4398" i="10"/>
  <c r="BJ4312" i="10"/>
  <c r="BJ4229" i="10"/>
  <c r="BJ4135" i="10"/>
  <c r="BJ4050" i="10"/>
  <c r="BJ3965" i="10"/>
  <c r="BJ3883" i="10"/>
  <c r="BJ3791" i="10"/>
  <c r="BJ3711" i="10"/>
  <c r="BJ3637" i="10"/>
  <c r="BJ3547" i="10"/>
  <c r="BJ3465" i="10"/>
  <c r="BJ3388" i="10"/>
  <c r="BJ3309" i="10"/>
  <c r="BJ3224" i="10"/>
  <c r="BJ3148" i="10"/>
  <c r="BJ3075" i="10"/>
  <c r="BJ2985" i="10"/>
  <c r="BJ2911" i="10"/>
  <c r="BJ2833" i="10"/>
  <c r="BJ2756" i="10"/>
  <c r="BJ2682" i="10"/>
  <c r="BJ2604" i="10"/>
  <c r="BJ2527" i="10"/>
  <c r="BJ2452" i="10"/>
  <c r="BJ2372" i="10"/>
  <c r="BJ2301" i="10"/>
  <c r="BJ2230" i="10"/>
  <c r="BJ2162" i="10"/>
  <c r="BJ2093" i="10"/>
  <c r="BJ2031" i="10"/>
  <c r="BJ1958" i="10"/>
  <c r="BJ1895" i="10"/>
  <c r="BJ1838" i="10"/>
  <c r="BJ1773" i="10"/>
  <c r="BJ1713" i="10"/>
  <c r="BJ1648" i="10"/>
  <c r="BJ1584" i="10"/>
  <c r="BJ1526" i="10"/>
  <c r="BJ1454" i="10"/>
  <c r="BJ1393" i="10"/>
  <c r="BJ1336" i="10"/>
  <c r="BJ1274" i="10"/>
  <c r="BJ1213" i="10"/>
  <c r="BJ1152" i="10"/>
  <c r="BJ1091" i="10"/>
  <c r="BJ1030" i="10"/>
  <c r="BJ973" i="10"/>
  <c r="BJ907" i="10"/>
  <c r="BJ852" i="10"/>
  <c r="BJ796" i="10"/>
  <c r="BJ732" i="10"/>
  <c r="BJ676" i="10"/>
  <c r="BJ617" i="10"/>
  <c r="BJ556" i="10"/>
  <c r="BJ501" i="10"/>
  <c r="BJ445" i="10"/>
  <c r="BJ383" i="10"/>
  <c r="BJ321" i="10"/>
  <c r="BJ263" i="10"/>
  <c r="BJ205" i="10"/>
  <c r="BJ150" i="10"/>
  <c r="BJ87" i="10"/>
  <c r="BJ34" i="10"/>
  <c r="BJ5163" i="10"/>
  <c r="BJ5055" i="10"/>
  <c r="BJ4954" i="10"/>
  <c r="BJ4869" i="10"/>
  <c r="BJ4772" i="10"/>
  <c r="BJ4668" i="10"/>
  <c r="BJ4575" i="10"/>
  <c r="BJ4479" i="10"/>
  <c r="BJ4396" i="10"/>
  <c r="BJ4311" i="10"/>
  <c r="BJ4226" i="10"/>
  <c r="BJ4134" i="10"/>
  <c r="BJ4049" i="10"/>
  <c r="BJ3961" i="10"/>
  <c r="BJ3878" i="10"/>
  <c r="BJ3790" i="10"/>
  <c r="BJ3710" i="10"/>
  <c r="BJ3626" i="10"/>
  <c r="BJ3546" i="10"/>
  <c r="BJ3463" i="10"/>
  <c r="BJ3387" i="10"/>
  <c r="BJ3307" i="10"/>
  <c r="BJ3223" i="10"/>
  <c r="BJ3147" i="10"/>
  <c r="BJ3073" i="10"/>
  <c r="BJ2984" i="10"/>
  <c r="BJ2910" i="10"/>
  <c r="BJ2829" i="10"/>
  <c r="BJ2755" i="10"/>
  <c r="BJ2679" i="10"/>
  <c r="BJ2602" i="10"/>
  <c r="BJ2525" i="10"/>
  <c r="BJ2450" i="10"/>
  <c r="BJ2371" i="10"/>
  <c r="BJ2300" i="10"/>
  <c r="BJ2229" i="10"/>
  <c r="BJ2160" i="10"/>
  <c r="BJ2092" i="10"/>
  <c r="BJ2029" i="10"/>
  <c r="BJ1956" i="10"/>
  <c r="BJ1894" i="10"/>
  <c r="BJ1836" i="10"/>
  <c r="BJ1772" i="10"/>
  <c r="BJ1708" i="10"/>
  <c r="BJ1647" i="10"/>
  <c r="BJ1583" i="10"/>
  <c r="BJ1522" i="10"/>
  <c r="BJ1452" i="10"/>
  <c r="BJ1392" i="10"/>
  <c r="BJ1333" i="10"/>
  <c r="BJ1273" i="10"/>
  <c r="BJ1211" i="10"/>
  <c r="BJ5158" i="10"/>
  <c r="BJ5053" i="10"/>
  <c r="BJ4953" i="10"/>
  <c r="BJ4866" i="10"/>
  <c r="BJ4768" i="10"/>
  <c r="BJ4665" i="10"/>
  <c r="BJ4574" i="10"/>
  <c r="BJ4478" i="10"/>
  <c r="BJ4394" i="10"/>
  <c r="BJ4309" i="10"/>
  <c r="BJ4222" i="10"/>
  <c r="BJ4132" i="10"/>
  <c r="BJ4045" i="10"/>
  <c r="BJ3958" i="10"/>
  <c r="BJ3877" i="10"/>
  <c r="BJ3789" i="10"/>
  <c r="BJ3708" i="10"/>
  <c r="BJ3619" i="10"/>
  <c r="BJ3545" i="10"/>
  <c r="BJ3461" i="10"/>
  <c r="BJ3386" i="10"/>
  <c r="BJ3304" i="10"/>
  <c r="BJ3222" i="10"/>
  <c r="BJ3146" i="10"/>
  <c r="BJ3069" i="10"/>
  <c r="BJ2981" i="10"/>
  <c r="BJ2909" i="10"/>
  <c r="BJ2824" i="10"/>
  <c r="BJ2754" i="10"/>
  <c r="BJ2674" i="10"/>
  <c r="BJ2596" i="10"/>
  <c r="BJ2518" i="10"/>
  <c r="BJ2449" i="10"/>
  <c r="BJ2370" i="10"/>
  <c r="BJ2299" i="10"/>
  <c r="BJ2228" i="10"/>
  <c r="BJ2158" i="10"/>
  <c r="BJ2091" i="10"/>
  <c r="BJ2026" i="10"/>
  <c r="BJ1955" i="10"/>
  <c r="BJ1893" i="10"/>
  <c r="BJ1834" i="10"/>
  <c r="BJ1770" i="10"/>
  <c r="BJ1707" i="10"/>
  <c r="BJ1646" i="10"/>
  <c r="BJ1582" i="10"/>
  <c r="BJ1518" i="10"/>
  <c r="BJ1451" i="10"/>
  <c r="BJ1391" i="10"/>
  <c r="BJ1332" i="10"/>
  <c r="BJ1272" i="10"/>
  <c r="BJ1210" i="10"/>
  <c r="BJ1149" i="10"/>
  <c r="BJ1084" i="10"/>
  <c r="BJ1028" i="10"/>
  <c r="BJ970" i="10"/>
  <c r="BJ905" i="10"/>
  <c r="BJ847" i="10"/>
  <c r="BJ794" i="10"/>
  <c r="BJ730" i="10"/>
  <c r="BJ674" i="10"/>
  <c r="BJ614" i="10"/>
  <c r="BJ554" i="10"/>
  <c r="BJ497" i="10"/>
  <c r="BJ441" i="10"/>
  <c r="BJ381" i="10"/>
  <c r="BJ318" i="10"/>
  <c r="BJ261" i="10"/>
  <c r="BJ199" i="10"/>
  <c r="BJ148" i="10"/>
  <c r="BJ85" i="10"/>
  <c r="BJ29" i="10"/>
  <c r="BJ5151" i="10"/>
  <c r="BJ5051" i="10"/>
  <c r="BJ4952" i="10"/>
  <c r="BJ4863" i="10"/>
  <c r="BJ4756" i="10"/>
  <c r="BJ4662" i="10"/>
  <c r="BJ4571" i="10"/>
  <c r="BJ4477" i="10"/>
  <c r="BJ4392" i="10"/>
  <c r="BJ4298" i="10"/>
  <c r="BJ4219" i="10"/>
  <c r="BJ4127" i="10"/>
  <c r="BJ4039" i="10"/>
  <c r="BJ3957" i="10"/>
  <c r="BJ3872" i="10"/>
  <c r="BJ3788" i="10"/>
  <c r="BJ3705" i="10"/>
  <c r="BJ3616" i="10"/>
  <c r="BJ3542" i="10"/>
  <c r="BJ3457" i="10"/>
  <c r="BJ3385" i="10"/>
  <c r="BJ3302" i="10"/>
  <c r="BJ3221" i="10"/>
  <c r="BJ3145" i="10"/>
  <c r="BJ3068" i="10"/>
  <c r="BJ2975" i="10"/>
  <c r="BJ2903" i="10"/>
  <c r="BJ2823" i="10"/>
  <c r="BJ2753" i="10"/>
  <c r="BJ2673" i="10"/>
  <c r="BJ2594" i="10"/>
  <c r="BJ2517" i="10"/>
  <c r="BJ2447" i="10"/>
  <c r="BJ2368" i="10"/>
  <c r="BJ2298" i="10"/>
  <c r="BJ2226" i="10"/>
  <c r="BJ2157" i="10"/>
  <c r="BJ2090" i="10"/>
  <c r="BJ2025" i="10"/>
  <c r="BJ1954" i="10"/>
  <c r="BJ1892" i="10"/>
  <c r="BJ1833" i="10"/>
  <c r="BJ1767" i="10"/>
  <c r="BJ1706" i="10"/>
  <c r="BJ1643" i="10"/>
  <c r="BJ1581" i="10"/>
  <c r="BJ1517" i="10"/>
  <c r="BJ1450" i="10"/>
  <c r="BJ1389" i="10"/>
  <c r="BJ1330" i="10"/>
  <c r="BJ1271" i="10"/>
  <c r="BJ5147" i="10"/>
  <c r="BJ5047" i="10"/>
  <c r="BJ4951" i="10"/>
  <c r="BJ4859" i="10"/>
  <c r="BJ4754" i="10"/>
  <c r="BJ4657" i="10"/>
  <c r="BJ4570" i="10"/>
  <c r="BJ4476" i="10"/>
  <c r="BJ4391" i="10"/>
  <c r="BJ4297" i="10"/>
  <c r="BJ4213" i="10"/>
  <c r="BJ4125" i="10"/>
  <c r="BJ4038" i="10"/>
  <c r="BJ3956" i="10"/>
  <c r="BJ3871" i="10"/>
  <c r="BJ3784" i="10"/>
  <c r="BJ3703" i="10"/>
  <c r="BJ3614" i="10"/>
  <c r="BJ3538" i="10"/>
  <c r="BJ3456" i="10"/>
  <c r="BJ3384" i="10"/>
  <c r="BJ3301" i="10"/>
  <c r="BJ3220" i="10"/>
  <c r="BJ3144" i="10"/>
  <c r="BJ3065" i="10"/>
  <c r="BJ2974" i="10"/>
  <c r="BJ2902" i="10"/>
  <c r="BJ2822" i="10"/>
  <c r="BJ2752" i="10"/>
  <c r="BJ2669" i="10"/>
  <c r="BJ2593" i="10"/>
  <c r="BJ2513" i="10"/>
  <c r="BJ2446" i="10"/>
  <c r="BJ2366" i="10"/>
  <c r="BJ2297" i="10"/>
  <c r="BJ2225" i="10"/>
  <c r="BJ2155" i="10"/>
  <c r="BJ2089" i="10"/>
  <c r="BJ2022" i="10"/>
  <c r="BJ1953" i="10"/>
  <c r="BJ1891" i="10"/>
  <c r="BJ1831" i="10"/>
  <c r="BJ1766" i="10"/>
  <c r="BJ1705" i="10"/>
  <c r="BJ5220" i="10"/>
  <c r="BJ5090" i="10"/>
  <c r="BJ4967" i="10"/>
  <c r="BJ4836" i="10"/>
  <c r="BJ4718" i="10"/>
  <c r="BJ4608" i="10"/>
  <c r="BJ4502" i="10"/>
  <c r="BJ4386" i="10"/>
  <c r="BJ4274" i="10"/>
  <c r="BJ4170" i="10"/>
  <c r="BJ4074" i="10"/>
  <c r="BJ3954" i="10"/>
  <c r="BJ3852" i="10"/>
  <c r="BJ3747" i="10"/>
  <c r="BJ3653" i="10"/>
  <c r="BJ3553" i="10"/>
  <c r="BJ3446" i="10"/>
  <c r="BJ3353" i="10"/>
  <c r="BJ3255" i="10"/>
  <c r="BJ3159" i="10"/>
  <c r="BJ3044" i="10"/>
  <c r="BJ2960" i="10"/>
  <c r="BJ2868" i="10"/>
  <c r="BJ2769" i="10"/>
  <c r="BJ2668" i="10"/>
  <c r="BJ2571" i="10"/>
  <c r="BJ2485" i="10"/>
  <c r="BJ2403" i="10"/>
  <c r="BJ2310" i="10"/>
  <c r="BJ2212" i="10"/>
  <c r="BJ2127" i="10"/>
  <c r="BJ2046" i="10"/>
  <c r="BJ1980" i="10"/>
  <c r="BJ1888" i="10"/>
  <c r="BJ1814" i="10"/>
  <c r="BJ1739" i="10"/>
  <c r="BJ1663" i="10"/>
  <c r="BJ1589" i="10"/>
  <c r="BJ1504" i="10"/>
  <c r="BJ1434" i="10"/>
  <c r="BJ1361" i="10"/>
  <c r="BJ1287" i="10"/>
  <c r="BJ1220" i="10"/>
  <c r="BJ1146" i="10"/>
  <c r="BJ1079" i="10"/>
  <c r="BJ1015" i="10"/>
  <c r="BJ946" i="10"/>
  <c r="BJ888" i="10"/>
  <c r="BJ823" i="10"/>
  <c r="BJ757" i="10"/>
  <c r="BJ687" i="10"/>
  <c r="BJ630" i="10"/>
  <c r="BJ558" i="10"/>
  <c r="BJ492" i="10"/>
  <c r="BJ427" i="10"/>
  <c r="BJ361" i="10"/>
  <c r="BJ294" i="10"/>
  <c r="BJ236" i="10"/>
  <c r="BJ174" i="10"/>
  <c r="BJ112" i="10"/>
  <c r="BJ50" i="10"/>
  <c r="BJ5218" i="10"/>
  <c r="BJ5088" i="10"/>
  <c r="BJ4966" i="10"/>
  <c r="BJ4835" i="10"/>
  <c r="BJ4717" i="10"/>
  <c r="BJ4607" i="10"/>
  <c r="BJ4488" i="10"/>
  <c r="BJ4382" i="10"/>
  <c r="BJ4273" i="10"/>
  <c r="BJ4169" i="10"/>
  <c r="BJ4070" i="10"/>
  <c r="BJ3951" i="10"/>
  <c r="BJ3850" i="10"/>
  <c r="BJ3746" i="10"/>
  <c r="BJ3652" i="10"/>
  <c r="BJ3551" i="10"/>
  <c r="BJ3445" i="10"/>
  <c r="BJ3352" i="10"/>
  <c r="BJ3253" i="10"/>
  <c r="BJ3153" i="10"/>
  <c r="BJ3043" i="10"/>
  <c r="BJ2958" i="10"/>
  <c r="BJ2864" i="10"/>
  <c r="BJ2768" i="10"/>
  <c r="BJ2667" i="10"/>
  <c r="BJ2570" i="10"/>
  <c r="BJ2476" i="10"/>
  <c r="BJ2402" i="10"/>
  <c r="BJ2306" i="10"/>
  <c r="BJ2211" i="10"/>
  <c r="BJ2126" i="10"/>
  <c r="BJ2045" i="10"/>
  <c r="BJ1978" i="10"/>
  <c r="BJ1887" i="10"/>
  <c r="BJ1812" i="10"/>
  <c r="BJ1736" i="10"/>
  <c r="BJ1658" i="10"/>
  <c r="BJ1578" i="10"/>
  <c r="BJ1503" i="10"/>
  <c r="BJ1432" i="10"/>
  <c r="BJ1358" i="10"/>
  <c r="BJ1286" i="10"/>
  <c r="BJ1218" i="10"/>
  <c r="BJ1141" i="10"/>
  <c r="BJ1077" i="10"/>
  <c r="BJ1014" i="10"/>
  <c r="BJ945" i="10"/>
  <c r="BJ887" i="10"/>
  <c r="BJ822" i="10"/>
  <c r="BJ753" i="10"/>
  <c r="BJ686" i="10"/>
  <c r="BJ629" i="10"/>
  <c r="BJ555" i="10"/>
  <c r="BJ491" i="10"/>
  <c r="BJ425" i="10"/>
  <c r="BJ360" i="10"/>
  <c r="BJ293" i="10"/>
  <c r="BJ233" i="10"/>
  <c r="BJ172" i="10"/>
  <c r="BJ111" i="10"/>
  <c r="BJ49" i="10"/>
  <c r="BJ5216" i="10"/>
  <c r="BJ5087" i="10"/>
  <c r="BJ4949" i="10"/>
  <c r="BJ4824" i="10"/>
  <c r="BJ4716" i="10"/>
  <c r="BJ4606" i="10"/>
  <c r="BJ4486" i="10"/>
  <c r="BJ4376" i="10"/>
  <c r="BJ4272" i="10"/>
  <c r="BJ4168" i="10"/>
  <c r="BJ4066" i="10"/>
  <c r="BJ3950" i="10"/>
  <c r="BJ3847" i="10"/>
  <c r="BJ3744" i="10"/>
  <c r="BJ3651" i="10"/>
  <c r="BJ3536" i="10"/>
  <c r="BJ3444" i="10"/>
  <c r="BJ3349" i="10"/>
  <c r="BJ3252" i="10"/>
  <c r="BJ3152" i="10"/>
  <c r="BJ3042" i="10"/>
  <c r="BJ2957" i="10"/>
  <c r="BJ2861" i="10"/>
  <c r="BJ2767" i="10"/>
  <c r="BJ2666" i="10"/>
  <c r="BJ2569" i="10"/>
  <c r="BJ2473" i="10"/>
  <c r="BJ2395" i="10"/>
  <c r="BJ2296" i="10"/>
  <c r="BJ2210" i="10"/>
  <c r="BJ2125" i="10"/>
  <c r="BJ2043" i="10"/>
  <c r="BJ1977" i="10"/>
  <c r="BJ1886" i="10"/>
  <c r="BJ1808" i="10"/>
  <c r="BJ1731" i="10"/>
  <c r="BJ1656" i="10"/>
  <c r="BJ1576" i="10"/>
  <c r="BJ1502" i="10"/>
  <c r="BJ1430" i="10"/>
  <c r="BJ1353" i="10"/>
  <c r="BJ1285" i="10"/>
  <c r="BJ1216" i="10"/>
  <c r="BJ1137" i="10"/>
  <c r="BJ1074" i="10"/>
  <c r="BJ1012" i="10"/>
  <c r="BJ944" i="10"/>
  <c r="BJ884" i="10"/>
  <c r="BJ821" i="10"/>
  <c r="BJ752" i="10"/>
  <c r="BJ685" i="10"/>
  <c r="BJ626" i="10"/>
  <c r="BJ553" i="10"/>
  <c r="BJ490" i="10"/>
  <c r="BJ420" i="10"/>
  <c r="BJ358" i="10"/>
  <c r="BJ292" i="10"/>
  <c r="BJ229" i="10"/>
  <c r="BJ166" i="10"/>
  <c r="BJ110" i="10"/>
  <c r="BJ48" i="10"/>
  <c r="BJ5213" i="10"/>
  <c r="BJ5083" i="10"/>
  <c r="BJ4946" i="10"/>
  <c r="BJ4823" i="10"/>
  <c r="BJ4715" i="10"/>
  <c r="BJ4604" i="10"/>
  <c r="BJ4485" i="10"/>
  <c r="BJ4373" i="10"/>
  <c r="BJ4270" i="10"/>
  <c r="BJ4167" i="10"/>
  <c r="BJ4061" i="10"/>
  <c r="BJ3949" i="10"/>
  <c r="BJ3844" i="10"/>
  <c r="BJ3742" i="10"/>
  <c r="BJ3650" i="10"/>
  <c r="BJ3533" i="10"/>
  <c r="BJ3440" i="10"/>
  <c r="BJ3341" i="10"/>
  <c r="BJ3250" i="10"/>
  <c r="BJ3151" i="10"/>
  <c r="BJ3037" i="10"/>
  <c r="BJ2956" i="10"/>
  <c r="BJ2859" i="10"/>
  <c r="BJ2766" i="10"/>
  <c r="BJ2665" i="10"/>
  <c r="BJ2568" i="10"/>
  <c r="BJ2472" i="10"/>
  <c r="BJ2393" i="10"/>
  <c r="BJ2295" i="10"/>
  <c r="BJ2209" i="10"/>
  <c r="BJ2123" i="10"/>
  <c r="BJ2041" i="10"/>
  <c r="BJ1975" i="10"/>
  <c r="BJ1885" i="10"/>
  <c r="BJ1807" i="10"/>
  <c r="BJ1729" i="10"/>
  <c r="BJ1654" i="10"/>
  <c r="BJ1574" i="10"/>
  <c r="BJ1500" i="10"/>
  <c r="BJ1428" i="10"/>
  <c r="BJ1352" i="10"/>
  <c r="BJ1284" i="10"/>
  <c r="BJ1208" i="10"/>
  <c r="BJ1135" i="10"/>
  <c r="BJ1073" i="10"/>
  <c r="BJ1004" i="10"/>
  <c r="BJ943" i="10"/>
  <c r="BJ880" i="10"/>
  <c r="BJ818" i="10"/>
  <c r="BJ750" i="10"/>
  <c r="BJ684" i="10"/>
  <c r="BJ624" i="10"/>
  <c r="BJ552" i="10"/>
  <c r="BJ489" i="10"/>
  <c r="BJ417" i="10"/>
  <c r="BJ356" i="10"/>
  <c r="BJ291" i="10"/>
  <c r="BJ228" i="10"/>
  <c r="BJ163" i="10"/>
  <c r="BJ109" i="10"/>
  <c r="BJ47" i="10"/>
  <c r="BJ5212" i="10"/>
  <c r="BJ5082" i="10"/>
  <c r="BJ4945" i="10"/>
  <c r="BJ4822" i="10"/>
  <c r="BJ4712" i="10"/>
  <c r="BJ4600" i="10"/>
  <c r="BJ4475" i="10"/>
  <c r="BJ4366" i="10"/>
  <c r="BJ4268" i="10"/>
  <c r="BJ4166" i="10"/>
  <c r="BJ4059" i="10"/>
  <c r="BJ3948" i="10"/>
  <c r="BJ3841" i="10"/>
  <c r="BJ3739" i="10"/>
  <c r="BJ3649" i="10"/>
  <c r="BJ3531" i="10"/>
  <c r="BJ3438" i="10"/>
  <c r="BJ3340" i="10"/>
  <c r="BJ3246" i="10"/>
  <c r="BJ3141" i="10"/>
  <c r="BJ3035" i="10"/>
  <c r="BJ2950" i="10"/>
  <c r="BJ2856" i="10"/>
  <c r="BJ2765" i="10"/>
  <c r="BJ2661" i="10"/>
  <c r="BJ2567" i="10"/>
  <c r="BJ2471" i="10"/>
  <c r="BJ2391" i="10"/>
  <c r="BJ2294" i="10"/>
  <c r="BJ2206" i="10"/>
  <c r="BJ2121" i="10"/>
  <c r="BJ2040" i="10"/>
  <c r="BJ1951" i="10"/>
  <c r="BJ1884" i="10"/>
  <c r="BJ1804" i="10"/>
  <c r="BJ1727" i="10"/>
  <c r="BJ1653" i="10"/>
  <c r="BJ1573" i="10"/>
  <c r="BJ1496" i="10"/>
  <c r="BJ1426" i="10"/>
  <c r="BJ1351" i="10"/>
  <c r="BJ1283" i="10"/>
  <c r="BJ1205" i="10"/>
  <c r="BJ1134" i="10"/>
  <c r="BJ1071" i="10"/>
  <c r="BJ1003" i="10"/>
  <c r="BJ942" i="10"/>
  <c r="BJ879" i="10"/>
  <c r="BJ813" i="10"/>
  <c r="BJ749" i="10"/>
  <c r="BJ683" i="10"/>
  <c r="BJ615" i="10"/>
  <c r="BJ551" i="10"/>
  <c r="BJ488" i="10"/>
  <c r="BJ415" i="10"/>
  <c r="BJ354" i="10"/>
  <c r="BJ290" i="10"/>
  <c r="BJ226" i="10"/>
  <c r="BJ161" i="10"/>
  <c r="BJ108" i="10"/>
  <c r="BJ42" i="10"/>
  <c r="BJ5203" i="10"/>
  <c r="BJ5081" i="10"/>
  <c r="BJ4943" i="10"/>
  <c r="BJ4820" i="10"/>
  <c r="BJ4711" i="10"/>
  <c r="BJ4594" i="10"/>
  <c r="BJ4474" i="10"/>
  <c r="BJ4365" i="10"/>
  <c r="BJ4263" i="10"/>
  <c r="BJ4165" i="10"/>
  <c r="BJ4057" i="10"/>
  <c r="BJ3946" i="10"/>
  <c r="BJ3834" i="10"/>
  <c r="BJ3727" i="10"/>
  <c r="BJ3648" i="10"/>
  <c r="BJ3530" i="10"/>
  <c r="BJ3436" i="10"/>
  <c r="BJ3337" i="10"/>
  <c r="BJ3245" i="10"/>
  <c r="BJ3135" i="10"/>
  <c r="BJ3034" i="10"/>
  <c r="BJ2948" i="10"/>
  <c r="BJ2854" i="10"/>
  <c r="BJ2764" i="10"/>
  <c r="BJ2655" i="10"/>
  <c r="BJ2563" i="10"/>
  <c r="BJ2469" i="10"/>
  <c r="BJ2388" i="10"/>
  <c r="BJ2290" i="10"/>
  <c r="BJ2202" i="10"/>
  <c r="BJ2120" i="10"/>
  <c r="BJ2039" i="10"/>
  <c r="BJ1950" i="10"/>
  <c r="BJ1882" i="10"/>
  <c r="BJ1802" i="10"/>
  <c r="BJ1725" i="10"/>
  <c r="BJ1650" i="10"/>
  <c r="BJ1572" i="10"/>
  <c r="BJ1495" i="10"/>
  <c r="BJ1425" i="10"/>
  <c r="BJ1349" i="10"/>
  <c r="BJ1282" i="10"/>
  <c r="BJ1202" i="10"/>
  <c r="BJ1133" i="10"/>
  <c r="BJ1069" i="10"/>
  <c r="BJ1002" i="10"/>
  <c r="BJ941" i="10"/>
  <c r="BJ878" i="10"/>
  <c r="BJ808" i="10"/>
  <c r="BJ747" i="10"/>
  <c r="BJ682" i="10"/>
  <c r="BJ608" i="10"/>
  <c r="BJ550" i="10"/>
  <c r="BJ486" i="10"/>
  <c r="BJ414" i="10"/>
  <c r="BJ353" i="10"/>
  <c r="BJ289" i="10"/>
  <c r="BJ225" i="10"/>
  <c r="BJ160" i="10"/>
  <c r="BJ107" i="10"/>
  <c r="BJ40" i="10"/>
  <c r="BJ5201" i="10"/>
  <c r="BJ5072" i="10"/>
  <c r="BJ4942" i="10"/>
  <c r="BJ4819" i="10"/>
  <c r="BJ4708" i="10"/>
  <c r="BJ4593" i="10"/>
  <c r="BJ4473" i="10"/>
  <c r="BJ4358" i="10"/>
  <c r="BJ4260" i="10"/>
  <c r="BJ4164" i="10"/>
  <c r="BJ4036" i="10"/>
  <c r="BJ3945" i="10"/>
  <c r="BJ3830" i="10"/>
  <c r="BJ5200" i="10"/>
  <c r="BJ5071" i="10"/>
  <c r="BJ4938" i="10"/>
  <c r="BJ4815" i="10"/>
  <c r="BJ5199" i="10"/>
  <c r="BJ5046" i="10"/>
  <c r="BJ4935" i="10"/>
  <c r="BJ4814" i="10"/>
  <c r="BJ4706" i="10"/>
  <c r="BJ4586" i="10"/>
  <c r="BJ4469" i="10"/>
  <c r="BJ5030" i="10"/>
  <c r="BJ4882" i="10"/>
  <c r="BJ4707" i="10"/>
  <c r="BJ4543" i="10"/>
  <c r="BJ4413" i="10"/>
  <c r="BJ4276" i="10"/>
  <c r="BJ4122" i="10"/>
  <c r="BJ4007" i="10"/>
  <c r="BJ3869" i="10"/>
  <c r="BJ3724" i="10"/>
  <c r="BJ3596" i="10"/>
  <c r="BJ3495" i="10"/>
  <c r="BJ3367" i="10"/>
  <c r="BJ3243" i="10"/>
  <c r="BJ3112" i="10"/>
  <c r="BJ3013" i="10"/>
  <c r="BJ2883" i="10"/>
  <c r="BJ2776" i="10"/>
  <c r="BJ2636" i="10"/>
  <c r="BJ2533" i="10"/>
  <c r="BJ2417" i="10"/>
  <c r="BJ2316" i="10"/>
  <c r="BJ2194" i="10"/>
  <c r="BJ2104" i="10"/>
  <c r="BJ1995" i="10"/>
  <c r="BJ1917" i="10"/>
  <c r="BJ1801" i="10"/>
  <c r="BJ1704" i="10"/>
  <c r="BJ1621" i="10"/>
  <c r="BJ1534" i="10"/>
  <c r="BJ1439" i="10"/>
  <c r="BJ1343" i="10"/>
  <c r="BJ1247" i="10"/>
  <c r="BJ1170" i="10"/>
  <c r="BJ1086" i="10"/>
  <c r="BJ999" i="10"/>
  <c r="BJ929" i="10"/>
  <c r="BJ841" i="10"/>
  <c r="BJ768" i="10"/>
  <c r="BJ681" i="10"/>
  <c r="BJ599" i="10"/>
  <c r="BJ518" i="10"/>
  <c r="BJ449" i="10"/>
  <c r="BJ364" i="10"/>
  <c r="BJ281" i="10"/>
  <c r="BJ197" i="10"/>
  <c r="BJ126" i="10"/>
  <c r="BJ61" i="10"/>
  <c r="BJ5028" i="10"/>
  <c r="BJ4881" i="10"/>
  <c r="BJ4704" i="10"/>
  <c r="BJ4541" i="10"/>
  <c r="BJ4412" i="10"/>
  <c r="BJ4258" i="10"/>
  <c r="BJ4119" i="10"/>
  <c r="BJ4006" i="10"/>
  <c r="BJ3863" i="10"/>
  <c r="BJ3723" i="10"/>
  <c r="BJ3594" i="10"/>
  <c r="BJ3493" i="10"/>
  <c r="BJ3365" i="10"/>
  <c r="BJ3241" i="10"/>
  <c r="BJ3111" i="10"/>
  <c r="BJ3012" i="10"/>
  <c r="BJ2882" i="10"/>
  <c r="BJ2773" i="10"/>
  <c r="BJ2634" i="10"/>
  <c r="BJ2531" i="10"/>
  <c r="BJ2416" i="10"/>
  <c r="BJ2315" i="10"/>
  <c r="BJ2193" i="10"/>
  <c r="BJ2100" i="10"/>
  <c r="BJ1994" i="10"/>
  <c r="BJ1909" i="10"/>
  <c r="BJ1799" i="10"/>
  <c r="BJ1702" i="10"/>
  <c r="BJ1617" i="10"/>
  <c r="BJ1532" i="10"/>
  <c r="BJ1438" i="10"/>
  <c r="BJ1342" i="10"/>
  <c r="BJ1246" i="10"/>
  <c r="BJ1168" i="10"/>
  <c r="BJ1083" i="10"/>
  <c r="BJ995" i="10"/>
  <c r="BJ927" i="10"/>
  <c r="BJ840" i="10"/>
  <c r="BJ766" i="10"/>
  <c r="BJ675" i="10"/>
  <c r="BJ598" i="10"/>
  <c r="BJ517" i="10"/>
  <c r="BJ448" i="10"/>
  <c r="BJ362" i="10"/>
  <c r="BJ277" i="10"/>
  <c r="BJ196" i="10"/>
  <c r="BJ125" i="10"/>
  <c r="BJ60" i="10"/>
  <c r="BJ5027" i="10"/>
  <c r="BJ4880" i="10"/>
  <c r="BJ4700" i="10"/>
  <c r="BJ4538" i="10"/>
  <c r="BJ4411" i="10"/>
  <c r="BJ4250" i="10"/>
  <c r="BJ4116" i="10"/>
  <c r="BJ4002" i="10"/>
  <c r="BJ3856" i="10"/>
  <c r="BJ3718" i="10"/>
  <c r="BJ3593" i="10"/>
  <c r="BJ3488" i="10"/>
  <c r="BJ3363" i="10"/>
  <c r="BJ3239" i="10"/>
  <c r="BJ3108" i="10"/>
  <c r="BJ3011" i="10"/>
  <c r="BJ2880" i="10"/>
  <c r="BJ2748" i="10"/>
  <c r="BJ2632" i="10"/>
  <c r="BJ2530" i="10"/>
  <c r="BJ2415" i="10"/>
  <c r="BJ2313" i="10"/>
  <c r="BJ2186" i="10"/>
  <c r="BJ2086" i="10"/>
  <c r="BJ1993" i="10"/>
  <c r="BJ1903" i="10"/>
  <c r="BJ1798" i="10"/>
  <c r="BJ1698" i="10"/>
  <c r="BJ1615" i="10"/>
  <c r="BJ1530" i="10"/>
  <c r="BJ1424" i="10"/>
  <c r="BJ1340" i="10"/>
  <c r="BJ1245" i="10"/>
  <c r="BJ1167" i="10"/>
  <c r="BJ1081" i="10"/>
  <c r="BJ994" i="10"/>
  <c r="BJ924" i="10"/>
  <c r="BJ839" i="10"/>
  <c r="BJ763" i="10"/>
  <c r="BJ673" i="10"/>
  <c r="BJ597" i="10"/>
  <c r="BJ516" i="10"/>
  <c r="BJ447" i="10"/>
  <c r="BJ352" i="10"/>
  <c r="BJ276" i="10"/>
  <c r="BJ195" i="10"/>
  <c r="BJ123" i="10"/>
  <c r="BJ53" i="10"/>
  <c r="BJ5221" i="10"/>
  <c r="BJ5024" i="10"/>
  <c r="BJ4879" i="10"/>
  <c r="BJ4695" i="10"/>
  <c r="BJ4537" i="10"/>
  <c r="BJ4408" i="10"/>
  <c r="BJ4247" i="10"/>
  <c r="BJ4111" i="10"/>
  <c r="BJ3995" i="10"/>
  <c r="BJ3855" i="10"/>
  <c r="BJ3717" i="10"/>
  <c r="BJ3592" i="10"/>
  <c r="BJ3483" i="10"/>
  <c r="BJ3359" i="10"/>
  <c r="BJ3238" i="10"/>
  <c r="BJ3106" i="10"/>
  <c r="BJ3010" i="10"/>
  <c r="BJ2878" i="10"/>
  <c r="BJ2747" i="10"/>
  <c r="BJ2631" i="10"/>
  <c r="BJ2529" i="10"/>
  <c r="BJ2414" i="10"/>
  <c r="BJ2311" i="10"/>
  <c r="BJ2184" i="10"/>
  <c r="BJ2083" i="10"/>
  <c r="BJ1992" i="10"/>
  <c r="BJ1901" i="10"/>
  <c r="BJ1795" i="10"/>
  <c r="BJ1695" i="10"/>
  <c r="BJ1612" i="10"/>
  <c r="BJ1529" i="10"/>
  <c r="BJ1423" i="10"/>
  <c r="BJ1329" i="10"/>
  <c r="BJ1244" i="10"/>
  <c r="BJ1166" i="10"/>
  <c r="BJ1080" i="10"/>
  <c r="BJ993" i="10"/>
  <c r="BJ918" i="10"/>
  <c r="BJ838" i="10"/>
  <c r="BJ762" i="10"/>
  <c r="BJ671" i="10"/>
  <c r="BJ596" i="10"/>
  <c r="BJ515" i="10"/>
  <c r="BJ444" i="10"/>
  <c r="BJ350" i="10"/>
  <c r="BJ274" i="10"/>
  <c r="BJ194" i="10"/>
  <c r="BJ121" i="10"/>
  <c r="BJ52" i="10"/>
  <c r="BJ5189" i="10"/>
  <c r="BJ5019" i="10"/>
  <c r="BJ4875" i="10"/>
  <c r="BJ4690" i="10"/>
  <c r="BJ4536" i="10"/>
  <c r="BJ4406" i="10"/>
  <c r="BJ4246" i="10"/>
  <c r="BJ4106" i="10"/>
  <c r="BJ3990" i="10"/>
  <c r="BJ3854" i="10"/>
  <c r="BJ3716" i="10"/>
  <c r="BJ3591" i="10"/>
  <c r="BJ3482" i="10"/>
  <c r="BJ3355" i="10"/>
  <c r="BJ3218" i="10"/>
  <c r="BJ3102" i="10"/>
  <c r="BJ2996" i="10"/>
  <c r="BJ2877" i="10"/>
  <c r="BJ2741" i="10"/>
  <c r="BJ2630" i="10"/>
  <c r="BJ2511" i="10"/>
  <c r="BJ2412" i="10"/>
  <c r="BJ2286" i="10"/>
  <c r="BJ2183" i="10"/>
  <c r="BJ2082" i="10"/>
  <c r="BJ1991" i="10"/>
  <c r="BJ1890" i="10"/>
  <c r="BJ1794" i="10"/>
  <c r="BJ1694" i="10"/>
  <c r="BJ1607" i="10"/>
  <c r="BJ1516" i="10"/>
  <c r="BJ1422" i="10"/>
  <c r="BJ1327" i="10"/>
  <c r="BJ1243" i="10"/>
  <c r="BJ1165" i="10"/>
  <c r="BJ1068" i="10"/>
  <c r="BJ992" i="10"/>
  <c r="BJ914" i="10"/>
  <c r="BJ837" i="10"/>
  <c r="BJ761" i="10"/>
  <c r="BJ668" i="10"/>
  <c r="BJ593" i="10"/>
  <c r="BJ514" i="10"/>
  <c r="BJ439" i="10"/>
  <c r="BJ349" i="10"/>
  <c r="BJ273" i="10"/>
  <c r="BJ193" i="10"/>
  <c r="BJ120" i="10"/>
  <c r="BJ38" i="10"/>
  <c r="BJ5183" i="10"/>
  <c r="BJ5015" i="10"/>
  <c r="BJ4858" i="10"/>
  <c r="BJ4685" i="10"/>
  <c r="BJ4534" i="10"/>
  <c r="BJ4402" i="10"/>
  <c r="BJ4244" i="10"/>
  <c r="BJ4104" i="10"/>
  <c r="BJ3984" i="10"/>
  <c r="BJ3829" i="10"/>
  <c r="BJ3714" i="10"/>
  <c r="BJ3590" i="10"/>
  <c r="BJ3478" i="10"/>
  <c r="BJ3354" i="10"/>
  <c r="BJ3216" i="10"/>
  <c r="BJ3101" i="10"/>
  <c r="BJ2993" i="10"/>
  <c r="BJ2875" i="10"/>
  <c r="BJ2735" i="10"/>
  <c r="BJ2629" i="10"/>
  <c r="BJ2508" i="10"/>
  <c r="BJ2410" i="10"/>
  <c r="BJ2285" i="10"/>
  <c r="BJ2179" i="10"/>
  <c r="BJ2077" i="10"/>
  <c r="BJ1990" i="10"/>
  <c r="BJ1889" i="10"/>
  <c r="BJ1793" i="10"/>
  <c r="BJ1693" i="10"/>
  <c r="BJ1606" i="10"/>
  <c r="BJ1513" i="10"/>
  <c r="BJ1421" i="10"/>
  <c r="BJ1325" i="10"/>
  <c r="BJ1241" i="10"/>
  <c r="BJ1164" i="10"/>
  <c r="BJ1067" i="10"/>
  <c r="BJ990" i="10"/>
  <c r="BJ906" i="10"/>
  <c r="BJ836" i="10"/>
  <c r="BJ759" i="10"/>
  <c r="BJ667" i="10"/>
  <c r="BJ590" i="10"/>
  <c r="BJ513" i="10"/>
  <c r="BJ438" i="10"/>
  <c r="BJ346" i="10"/>
  <c r="BJ272" i="10"/>
  <c r="BJ5176" i="10"/>
  <c r="BJ5012" i="10"/>
  <c r="BJ4857" i="10"/>
  <c r="BJ4683" i="10"/>
  <c r="BJ4533" i="10"/>
  <c r="BJ4390" i="10"/>
  <c r="BJ4238" i="10"/>
  <c r="BJ4103" i="10"/>
  <c r="BJ3983" i="10"/>
  <c r="BJ3826" i="10"/>
  <c r="BJ3701" i="10"/>
  <c r="BJ3589" i="10"/>
  <c r="BJ3477" i="10"/>
  <c r="BJ3334" i="10"/>
  <c r="BJ3214" i="10"/>
  <c r="BJ3099" i="10"/>
  <c r="BJ2972" i="10"/>
  <c r="BJ2872" i="10"/>
  <c r="BJ2734" i="10"/>
  <c r="BJ2627" i="10"/>
  <c r="BJ2505" i="10"/>
  <c r="BJ2408" i="10"/>
  <c r="BJ2282" i="10"/>
  <c r="BJ2176" i="10"/>
  <c r="BJ2073" i="10"/>
  <c r="BJ1989" i="10"/>
  <c r="BJ1881" i="10"/>
  <c r="BJ1791" i="10"/>
  <c r="BJ1692" i="10"/>
  <c r="BJ1605" i="10"/>
  <c r="BJ1511" i="10"/>
  <c r="BJ1418" i="10"/>
  <c r="BJ1322" i="10"/>
  <c r="BJ1240" i="10"/>
  <c r="BJ1163" i="10"/>
  <c r="BJ1066" i="10"/>
  <c r="BJ989" i="10"/>
  <c r="BJ904" i="10"/>
  <c r="BJ835" i="10"/>
  <c r="BJ5174" i="10"/>
  <c r="BJ5010" i="10"/>
  <c r="BJ4851" i="10"/>
  <c r="BJ4680" i="10"/>
  <c r="BJ4532" i="10"/>
  <c r="BJ4388" i="10"/>
  <c r="BJ4235" i="10"/>
  <c r="BJ4102" i="10"/>
  <c r="BJ3975" i="10"/>
  <c r="BJ3825" i="10"/>
  <c r="BJ3697" i="10"/>
  <c r="BJ3587" i="10"/>
  <c r="BJ3474" i="10"/>
  <c r="BJ3333" i="10"/>
  <c r="BJ3211" i="10"/>
  <c r="BJ3096" i="10"/>
  <c r="BJ2971" i="10"/>
  <c r="BJ2870" i="10"/>
  <c r="BJ2732" i="10"/>
  <c r="BJ2626" i="10"/>
  <c r="BJ2503" i="10"/>
  <c r="BJ2406" i="10"/>
  <c r="BJ2278" i="10"/>
  <c r="BJ2175" i="10"/>
  <c r="BJ2072" i="10"/>
  <c r="BJ1987" i="10"/>
  <c r="BJ1880" i="10"/>
  <c r="BJ1788" i="10"/>
  <c r="BJ1688" i="10"/>
  <c r="BJ1604" i="10"/>
  <c r="BJ1506" i="10"/>
  <c r="BJ1412" i="10"/>
  <c r="BJ1319" i="10"/>
  <c r="BJ1239" i="10"/>
  <c r="BJ1161" i="10"/>
  <c r="BJ1065" i="10"/>
  <c r="BJ988" i="10"/>
  <c r="BJ903" i="10"/>
  <c r="BJ832" i="10"/>
  <c r="BJ5171" i="10"/>
  <c r="BJ5006" i="10"/>
  <c r="BJ4838" i="10"/>
  <c r="BJ4656" i="10"/>
  <c r="BJ4530" i="10"/>
  <c r="BJ4355" i="10"/>
  <c r="BJ4234" i="10"/>
  <c r="BJ4101" i="10"/>
  <c r="BJ3971" i="10"/>
  <c r="BJ3824" i="10"/>
  <c r="BJ3695" i="10"/>
  <c r="BJ3586" i="10"/>
  <c r="BJ3455" i="10"/>
  <c r="BJ3327" i="10"/>
  <c r="BJ3208" i="10"/>
  <c r="BJ3094" i="10"/>
  <c r="BJ2970" i="10"/>
  <c r="BJ2852" i="10"/>
  <c r="BJ2731" i="10"/>
  <c r="BJ2625" i="10"/>
  <c r="BJ2502" i="10"/>
  <c r="BJ2405" i="10"/>
  <c r="BJ2276" i="10"/>
  <c r="BJ2174" i="10"/>
  <c r="BJ2070" i="10"/>
  <c r="BJ1986" i="10"/>
  <c r="BJ1876" i="10"/>
  <c r="BJ1786" i="10"/>
  <c r="BJ1686" i="10"/>
  <c r="BJ1603" i="10"/>
  <c r="BJ5146" i="10"/>
  <c r="BJ5005" i="10"/>
  <c r="BJ4812" i="10"/>
  <c r="BJ4653" i="10"/>
  <c r="BJ4527" i="10"/>
  <c r="BJ4349" i="10"/>
  <c r="BJ4233" i="10"/>
  <c r="BJ4100" i="10"/>
  <c r="BJ3970" i="10"/>
  <c r="BJ3823" i="10"/>
  <c r="BJ3688" i="10"/>
  <c r="BJ3585" i="10"/>
  <c r="BJ3454" i="10"/>
  <c r="BJ3326" i="10"/>
  <c r="BJ3206" i="10"/>
  <c r="BJ3093" i="10"/>
  <c r="BJ2969" i="10"/>
  <c r="BJ2847" i="10"/>
  <c r="BJ2730" i="10"/>
  <c r="BJ2624" i="10"/>
  <c r="BJ2501" i="10"/>
  <c r="BJ2404" i="10"/>
  <c r="BJ2275" i="10"/>
  <c r="BJ2173" i="10"/>
  <c r="BJ2069" i="10"/>
  <c r="BJ1985" i="10"/>
  <c r="BJ1874" i="10"/>
  <c r="BJ1783" i="10"/>
  <c r="BJ5144" i="10"/>
  <c r="BJ5003" i="10"/>
  <c r="BJ4810" i="10"/>
  <c r="BJ4650" i="10"/>
  <c r="BJ4524" i="10"/>
  <c r="BJ4347" i="10"/>
  <c r="BJ4232" i="10"/>
  <c r="BJ4099" i="10"/>
  <c r="BJ3969" i="10"/>
  <c r="BJ3821" i="10"/>
  <c r="BJ3685" i="10"/>
  <c r="BJ3584" i="10"/>
  <c r="BJ3452" i="10"/>
  <c r="BJ3325" i="10"/>
  <c r="BJ3203" i="10"/>
  <c r="BJ3090" i="10"/>
  <c r="BJ2968" i="10"/>
  <c r="BJ2843" i="10"/>
  <c r="BJ2728" i="10"/>
  <c r="BJ2623" i="10"/>
  <c r="BJ2499" i="10"/>
  <c r="BJ2384" i="10"/>
  <c r="BJ2274" i="10"/>
  <c r="BJ2172" i="10"/>
  <c r="BJ2066" i="10"/>
  <c r="BJ1984" i="10"/>
  <c r="BJ5143" i="10"/>
  <c r="BJ4995" i="10"/>
  <c r="BJ4807" i="10"/>
  <c r="BJ4649" i="10"/>
  <c r="BJ4520" i="10"/>
  <c r="BJ4346" i="10"/>
  <c r="BJ4231" i="10"/>
  <c r="BJ4092" i="10"/>
  <c r="BJ3968" i="10"/>
  <c r="BJ3816" i="10"/>
  <c r="BJ3679" i="10"/>
  <c r="BJ3580" i="10"/>
  <c r="BJ3449" i="10"/>
  <c r="BJ3324" i="10"/>
  <c r="BJ3196" i="10"/>
  <c r="BJ3087" i="10"/>
  <c r="BJ2967" i="10"/>
  <c r="BJ2840" i="10"/>
  <c r="BJ2725" i="10"/>
  <c r="BJ2622" i="10"/>
  <c r="BJ2498" i="10"/>
  <c r="BJ2382" i="10"/>
  <c r="BJ2272" i="10"/>
  <c r="BJ2171" i="10"/>
  <c r="BJ2063" i="10"/>
  <c r="BJ1983" i="10"/>
  <c r="BJ1867" i="10"/>
  <c r="BJ5142" i="10"/>
  <c r="BJ4994" i="10"/>
  <c r="BJ4804" i="10"/>
  <c r="BJ4646" i="10"/>
  <c r="BJ4516" i="10"/>
  <c r="BJ4344" i="10"/>
  <c r="BJ4212" i="10"/>
  <c r="BJ4089" i="10"/>
  <c r="BJ3937" i="10"/>
  <c r="BJ3814" i="10"/>
  <c r="BJ3676" i="10"/>
  <c r="BJ3572" i="10"/>
  <c r="BJ3434" i="10"/>
  <c r="BJ3323" i="10"/>
  <c r="BJ3195" i="10"/>
  <c r="BJ3085" i="10"/>
  <c r="BJ2966" i="10"/>
  <c r="BJ2838" i="10"/>
  <c r="BJ2723" i="10"/>
  <c r="BJ2621" i="10"/>
  <c r="BJ2497" i="10"/>
  <c r="BJ2365" i="10"/>
  <c r="BJ2266" i="10"/>
  <c r="BJ5125" i="10"/>
  <c r="BJ4977" i="10"/>
  <c r="BJ4791" i="10"/>
  <c r="BJ4635" i="10"/>
  <c r="BJ4471" i="10"/>
  <c r="BJ4337" i="10"/>
  <c r="BJ4194" i="10"/>
  <c r="BJ4082" i="10"/>
  <c r="BJ3928" i="10"/>
  <c r="BJ3803" i="10"/>
  <c r="BJ3662" i="10"/>
  <c r="BJ3563" i="10"/>
  <c r="BJ3426" i="10"/>
  <c r="BJ3300" i="10"/>
  <c r="BJ3188" i="10"/>
  <c r="BJ3079" i="10"/>
  <c r="BJ2935" i="10"/>
  <c r="BJ2818" i="10"/>
  <c r="BJ2705" i="10"/>
  <c r="BJ2591" i="10"/>
  <c r="BJ2467" i="10"/>
  <c r="BJ2354" i="10"/>
  <c r="BJ2257" i="10"/>
  <c r="BJ2152" i="10"/>
  <c r="BJ2051" i="10"/>
  <c r="BJ1944" i="10"/>
  <c r="BJ1855" i="10"/>
  <c r="BJ1758" i="10"/>
  <c r="BJ1671" i="10"/>
  <c r="BJ1568" i="10"/>
  <c r="BJ1480" i="10"/>
  <c r="BJ1385" i="10"/>
  <c r="BJ1303" i="10"/>
  <c r="BJ1200" i="10"/>
  <c r="BJ1122" i="10"/>
  <c r="BJ1045" i="10"/>
  <c r="BJ967" i="10"/>
  <c r="BJ890" i="10"/>
  <c r="BJ800" i="10"/>
  <c r="BJ722" i="10"/>
  <c r="BJ642" i="10"/>
  <c r="BJ565" i="10"/>
  <c r="BJ475" i="10"/>
  <c r="BJ402" i="10"/>
  <c r="BJ325" i="10"/>
  <c r="BJ245" i="10"/>
  <c r="BJ159" i="10"/>
  <c r="BJ84" i="10"/>
  <c r="BJ15" i="10"/>
  <c r="BJ5035" i="10"/>
  <c r="BJ4887" i="10"/>
  <c r="BJ4721" i="10"/>
  <c r="BJ4547" i="10"/>
  <c r="BJ4424" i="10"/>
  <c r="BJ4282" i="10"/>
  <c r="BJ4142" i="10"/>
  <c r="BJ4014" i="10"/>
  <c r="BJ3894" i="10"/>
  <c r="BJ3752" i="10"/>
  <c r="BJ3608" i="10"/>
  <c r="BJ3504" i="10"/>
  <c r="BJ3376" i="10"/>
  <c r="BJ3263" i="10"/>
  <c r="BJ3129" i="10"/>
  <c r="BJ3019" i="10"/>
  <c r="BJ2892" i="10"/>
  <c r="BJ2781" i="10"/>
  <c r="BJ2648" i="10"/>
  <c r="BJ2548" i="10"/>
  <c r="BJ2423" i="10"/>
  <c r="BJ2331" i="10"/>
  <c r="BJ2218" i="10"/>
  <c r="BJ2107" i="10"/>
  <c r="BJ1999" i="10"/>
  <c r="BJ4975" i="10"/>
  <c r="BJ4639" i="10"/>
  <c r="BJ4414" i="10"/>
  <c r="BJ4156" i="10"/>
  <c r="BJ3897" i="10"/>
  <c r="BJ3646" i="10"/>
  <c r="BJ3405" i="10"/>
  <c r="BJ3175" i="10"/>
  <c r="BJ2933" i="10"/>
  <c r="BJ2708" i="10"/>
  <c r="BJ2495" i="10"/>
  <c r="BJ2329" i="10"/>
  <c r="BJ2111" i="10"/>
  <c r="BJ1931" i="10"/>
  <c r="BJ1765" i="10"/>
  <c r="BJ1636" i="10"/>
  <c r="BJ1492" i="10"/>
  <c r="BJ1382" i="10"/>
  <c r="BJ1251" i="10"/>
  <c r="BJ1128" i="10"/>
  <c r="BJ1029" i="10"/>
  <c r="BJ902" i="10"/>
  <c r="BJ798" i="10"/>
  <c r="BJ707" i="10"/>
  <c r="BJ588" i="10"/>
  <c r="BJ493" i="10"/>
  <c r="BJ393" i="10"/>
  <c r="BJ288" i="10"/>
  <c r="BJ188" i="10"/>
  <c r="BJ90" i="10"/>
  <c r="BJ7" i="10"/>
  <c r="BJ4934" i="10"/>
  <c r="BJ4636" i="10"/>
  <c r="BJ4343" i="10"/>
  <c r="BJ4139" i="10"/>
  <c r="BJ3896" i="10"/>
  <c r="BJ3645" i="10"/>
  <c r="BJ3397" i="10"/>
  <c r="BJ3172" i="10"/>
  <c r="BJ2932" i="10"/>
  <c r="BJ2704" i="10"/>
  <c r="BJ2494" i="10"/>
  <c r="BJ2318" i="10"/>
  <c r="BJ2109" i="10"/>
  <c r="BJ1930" i="10"/>
  <c r="BJ1764" i="10"/>
  <c r="BJ1631" i="10"/>
  <c r="BJ1489" i="10"/>
  <c r="BJ1381" i="10"/>
  <c r="BJ1250" i="10"/>
  <c r="BJ1126" i="10"/>
  <c r="BJ1027" i="10"/>
  <c r="BJ901" i="10"/>
  <c r="BJ795" i="10"/>
  <c r="BJ706" i="10"/>
  <c r="BJ587" i="10"/>
  <c r="BJ485" i="10"/>
  <c r="BJ392" i="10"/>
  <c r="BJ287" i="10"/>
  <c r="BJ184" i="10"/>
  <c r="BJ86" i="10"/>
  <c r="BJ6" i="10"/>
  <c r="BJ4932" i="10"/>
  <c r="BJ4634" i="10"/>
  <c r="BJ4342" i="10"/>
  <c r="BJ4124" i="10"/>
  <c r="BJ3895" i="10"/>
  <c r="BJ3613" i="10"/>
  <c r="BJ3394" i="10"/>
  <c r="BJ3170" i="10"/>
  <c r="BJ2928" i="10"/>
  <c r="BJ2703" i="10"/>
  <c r="BJ2491" i="10"/>
  <c r="BJ2262" i="10"/>
  <c r="BJ2108" i="10"/>
  <c r="BJ1929" i="10"/>
  <c r="BJ1762" i="10"/>
  <c r="BJ1630" i="10"/>
  <c r="BJ1488" i="10"/>
  <c r="BJ1377" i="10"/>
  <c r="BJ1249" i="10"/>
  <c r="BJ1125" i="10"/>
  <c r="BJ1026" i="10"/>
  <c r="BJ899" i="10"/>
  <c r="BJ792" i="10"/>
  <c r="BJ704" i="10"/>
  <c r="BJ586" i="10"/>
  <c r="BJ482" i="10"/>
  <c r="BJ389" i="10"/>
  <c r="BJ286" i="10"/>
  <c r="BJ183" i="10"/>
  <c r="BJ82" i="10"/>
  <c r="BJ5" i="10"/>
  <c r="BJ4927" i="10"/>
  <c r="BJ4632" i="10"/>
  <c r="BJ4340" i="10"/>
  <c r="BJ4087" i="10"/>
  <c r="BJ3886" i="10"/>
  <c r="BJ3611" i="10"/>
  <c r="BJ3393" i="10"/>
  <c r="BJ3168" i="10"/>
  <c r="BJ2925" i="10"/>
  <c r="BJ2702" i="10"/>
  <c r="BJ2465" i="10"/>
  <c r="BJ2261" i="10"/>
  <c r="BJ2106" i="10"/>
  <c r="BJ1928" i="10"/>
  <c r="BJ1759" i="10"/>
  <c r="BJ1628" i="10"/>
  <c r="BJ1487" i="10"/>
  <c r="BJ1375" i="10"/>
  <c r="BJ1248" i="10"/>
  <c r="BJ1120" i="10"/>
  <c r="BJ1023" i="10"/>
  <c r="BJ896" i="10"/>
  <c r="BJ789" i="10"/>
  <c r="BJ692" i="10"/>
  <c r="BJ584" i="10"/>
  <c r="BJ469" i="10"/>
  <c r="BJ386" i="10"/>
  <c r="BJ284" i="10"/>
  <c r="BJ182" i="10"/>
  <c r="BJ80" i="10"/>
  <c r="BJ4" i="10"/>
  <c r="BJ4918" i="10"/>
  <c r="BJ4629" i="10"/>
  <c r="BJ4336" i="10"/>
  <c r="BJ4086" i="10"/>
  <c r="BJ3870" i="10"/>
  <c r="BJ3609" i="10"/>
  <c r="BJ3391" i="10"/>
  <c r="BJ3167" i="10"/>
  <c r="BJ2924" i="10"/>
  <c r="BJ2701" i="10"/>
  <c r="BJ2464" i="10"/>
  <c r="BJ2258" i="10"/>
  <c r="BJ2105" i="10"/>
  <c r="BJ1927" i="10"/>
  <c r="BJ1756" i="10"/>
  <c r="BJ1627" i="10"/>
  <c r="BJ1484" i="10"/>
  <c r="BJ1373" i="10"/>
  <c r="BJ1238" i="10"/>
  <c r="BJ1119" i="10"/>
  <c r="BJ1022" i="10"/>
  <c r="BJ895" i="10"/>
  <c r="BJ785" i="10"/>
  <c r="BJ690" i="10"/>
  <c r="BJ582" i="10"/>
  <c r="BJ468" i="10"/>
  <c r="BJ385" i="10"/>
  <c r="BJ267" i="10"/>
  <c r="BJ181" i="10"/>
  <c r="BJ78" i="10"/>
  <c r="BJ3" i="10"/>
  <c r="BJ4913" i="10"/>
  <c r="BJ4626" i="10"/>
  <c r="BJ4335" i="10"/>
  <c r="BJ4085" i="10"/>
  <c r="BJ3812" i="10"/>
  <c r="BJ3607" i="10"/>
  <c r="BJ3390" i="10"/>
  <c r="BJ3166" i="10"/>
  <c r="BJ2917" i="10"/>
  <c r="BJ2700" i="10"/>
  <c r="BJ2463" i="10"/>
  <c r="BJ2256" i="10"/>
  <c r="BJ2062" i="10"/>
  <c r="BJ1926" i="10"/>
  <c r="BJ1755" i="10"/>
  <c r="BJ1626" i="10"/>
  <c r="BJ1482" i="10"/>
  <c r="BJ1368" i="10"/>
  <c r="BJ1233" i="10"/>
  <c r="BJ1118" i="10"/>
  <c r="BJ1020" i="10"/>
  <c r="BJ894" i="10"/>
  <c r="BJ783" i="10"/>
  <c r="BJ689" i="10"/>
  <c r="BJ581" i="10"/>
  <c r="BJ466" i="10"/>
  <c r="BJ382" i="10"/>
  <c r="BJ266" i="10"/>
  <c r="BJ178" i="10"/>
  <c r="BJ77" i="10"/>
  <c r="BJ4911" i="10"/>
  <c r="BJ4621" i="10"/>
  <c r="BJ4333" i="10"/>
  <c r="BJ4079" i="10"/>
  <c r="BJ3811" i="10"/>
  <c r="BJ3605" i="10"/>
  <c r="BJ3383" i="10"/>
  <c r="BJ3133" i="10"/>
  <c r="BJ2915" i="10"/>
  <c r="BJ2698" i="10"/>
  <c r="BJ2462" i="10"/>
  <c r="BJ2254" i="10"/>
  <c r="BJ2059" i="10"/>
  <c r="BJ1925" i="10"/>
  <c r="BJ1754" i="10"/>
  <c r="BJ1625" i="10"/>
  <c r="BJ1481" i="10"/>
  <c r="BJ1366" i="10"/>
  <c r="BJ1231" i="10"/>
  <c r="BJ1117" i="10"/>
  <c r="BJ1017" i="10"/>
  <c r="BJ893" i="10"/>
  <c r="BJ781" i="10"/>
  <c r="BJ688" i="10"/>
  <c r="BJ580" i="10"/>
  <c r="BJ465" i="10"/>
  <c r="BJ373" i="10"/>
  <c r="BJ262" i="10"/>
  <c r="BJ176" i="10"/>
  <c r="BJ76" i="10"/>
  <c r="BJ4910" i="10"/>
  <c r="BJ4616" i="10"/>
  <c r="BJ4331" i="10"/>
  <c r="BJ4077" i="10"/>
  <c r="BJ3809" i="10"/>
  <c r="BJ3570" i="10"/>
  <c r="BJ3374" i="10"/>
  <c r="BJ3131" i="10"/>
  <c r="BJ2914" i="10"/>
  <c r="BJ2694" i="10"/>
  <c r="BJ2461" i="10"/>
  <c r="BJ2250" i="10"/>
  <c r="BJ2057" i="10"/>
  <c r="BJ1924" i="10"/>
  <c r="BJ1753" i="10"/>
  <c r="BJ1623" i="10"/>
  <c r="BJ1477" i="10"/>
  <c r="BJ1365" i="10"/>
  <c r="BJ1230" i="10"/>
  <c r="BJ1115" i="10"/>
  <c r="BJ1001" i="10"/>
  <c r="BJ891" i="10"/>
  <c r="BJ779" i="10"/>
  <c r="BJ666" i="10"/>
  <c r="BJ577" i="10"/>
  <c r="BJ464" i="10"/>
  <c r="BJ370" i="10"/>
  <c r="BJ257" i="10"/>
  <c r="BJ175" i="10"/>
  <c r="BJ75" i="10"/>
  <c r="BJ4902" i="10"/>
  <c r="BJ4611" i="10"/>
  <c r="BJ4330" i="10"/>
  <c r="BJ4031" i="10"/>
  <c r="BJ3796" i="10"/>
  <c r="BJ3568" i="10"/>
  <c r="BJ3373" i="10"/>
  <c r="BJ3130" i="10"/>
  <c r="BJ2898" i="10"/>
  <c r="BJ2691" i="10"/>
  <c r="BJ2459" i="10"/>
  <c r="BJ2249" i="10"/>
  <c r="BJ2053" i="10"/>
  <c r="BJ1923" i="10"/>
  <c r="BJ1752" i="10"/>
  <c r="BJ1622" i="10"/>
  <c r="BJ1476" i="10"/>
  <c r="BJ1364" i="10"/>
  <c r="BJ1229" i="10"/>
  <c r="BJ1113" i="10"/>
  <c r="BJ1000" i="10"/>
  <c r="BJ889" i="10"/>
  <c r="BJ777" i="10"/>
  <c r="BJ665" i="10"/>
  <c r="BJ573" i="10"/>
  <c r="BJ463" i="10"/>
  <c r="BJ369" i="10"/>
  <c r="BJ253" i="10"/>
  <c r="BJ158" i="10"/>
  <c r="BJ74" i="10"/>
  <c r="BJ4891" i="10"/>
  <c r="BJ4588" i="10"/>
  <c r="BJ4325" i="10"/>
  <c r="BJ4028" i="10"/>
  <c r="BJ3782" i="10"/>
  <c r="BJ3565" i="10"/>
  <c r="BJ3322" i="10"/>
  <c r="BJ3121" i="10"/>
  <c r="BJ2895" i="10"/>
  <c r="BJ2687" i="10"/>
  <c r="BJ2457" i="10"/>
  <c r="BJ2247" i="10"/>
  <c r="BJ2049" i="10"/>
  <c r="BJ1921" i="10"/>
  <c r="BJ1750" i="10"/>
  <c r="BJ1597" i="10"/>
  <c r="BJ1474" i="10"/>
  <c r="BJ1348" i="10"/>
  <c r="BJ1228" i="10"/>
  <c r="BJ1112" i="10"/>
  <c r="BJ986" i="10"/>
  <c r="BJ877" i="10"/>
  <c r="BJ775" i="10"/>
  <c r="BJ664" i="10"/>
  <c r="BJ570" i="10"/>
  <c r="BJ461" i="10"/>
  <c r="BJ368" i="10"/>
  <c r="BJ252" i="10"/>
  <c r="BJ157" i="10"/>
  <c r="BJ73" i="10"/>
  <c r="BJ4889" i="10"/>
  <c r="BJ4585" i="10"/>
  <c r="BJ4316" i="10"/>
  <c r="BJ4026" i="10"/>
  <c r="BJ3780" i="10"/>
  <c r="BJ3558" i="10"/>
  <c r="BJ3320" i="10"/>
  <c r="BJ3118" i="10"/>
  <c r="BJ2894" i="10"/>
  <c r="BJ2686" i="10"/>
  <c r="BJ2445" i="10"/>
  <c r="BJ2244" i="10"/>
  <c r="BJ2038" i="10"/>
  <c r="BJ1869" i="10"/>
  <c r="BJ1745" i="10"/>
  <c r="BJ1593" i="10"/>
  <c r="BJ1473" i="10"/>
  <c r="BJ1346" i="10"/>
  <c r="BJ1227" i="10"/>
  <c r="BJ1109" i="10"/>
  <c r="BJ984" i="10"/>
  <c r="BJ874" i="10"/>
  <c r="BJ774" i="10"/>
  <c r="BJ663" i="10"/>
  <c r="BJ562" i="10"/>
  <c r="BJ460" i="10"/>
  <c r="BJ366" i="10"/>
  <c r="BJ251" i="10"/>
  <c r="BJ156" i="10"/>
  <c r="BJ72" i="10"/>
  <c r="BJ4888" i="10"/>
  <c r="BJ4562" i="10"/>
  <c r="BJ4314" i="10"/>
  <c r="BJ4025" i="10"/>
  <c r="BJ3776" i="10"/>
  <c r="BJ3529" i="10"/>
  <c r="BJ3313" i="10"/>
  <c r="BJ3083" i="10"/>
  <c r="BJ2890" i="10"/>
  <c r="BJ2685" i="10"/>
  <c r="BJ2442" i="10"/>
  <c r="BJ2238" i="10"/>
  <c r="BJ2037" i="10"/>
  <c r="BJ1866" i="10"/>
  <c r="BJ1743" i="10"/>
  <c r="BJ1592" i="10"/>
  <c r="BJ1472" i="10"/>
  <c r="BJ1345" i="10"/>
  <c r="BJ1225" i="10"/>
  <c r="BJ1104" i="10"/>
  <c r="BJ983" i="10"/>
  <c r="BJ872" i="10"/>
  <c r="BJ773" i="10"/>
  <c r="BJ662" i="10"/>
  <c r="BJ560" i="10"/>
  <c r="BJ458" i="10"/>
  <c r="BJ344" i="10"/>
  <c r="BJ250" i="10"/>
  <c r="BJ155" i="10"/>
  <c r="BJ71" i="10"/>
  <c r="BJ5141" i="10"/>
  <c r="BJ4886" i="10"/>
  <c r="BJ4556" i="10"/>
  <c r="BJ4295" i="10"/>
  <c r="BJ4023" i="10"/>
  <c r="BJ3775" i="10"/>
  <c r="BJ3528" i="10"/>
  <c r="BJ3295" i="10"/>
  <c r="BJ3082" i="10"/>
  <c r="BJ2888" i="10"/>
  <c r="BJ2651" i="10"/>
  <c r="BJ2438" i="10"/>
  <c r="BJ2234" i="10"/>
  <c r="BJ2034" i="10"/>
  <c r="BJ1865" i="10"/>
  <c r="BJ1741" i="10"/>
  <c r="BJ1591" i="10"/>
  <c r="BJ1470" i="10"/>
  <c r="BJ1344" i="10"/>
  <c r="BJ1199" i="10"/>
  <c r="BJ1103" i="10"/>
  <c r="BJ982" i="10"/>
  <c r="BJ871" i="10"/>
  <c r="BJ771" i="10"/>
  <c r="BJ652" i="10"/>
  <c r="BJ559" i="10"/>
  <c r="BJ456" i="10"/>
  <c r="BJ343" i="10"/>
  <c r="BJ249" i="10"/>
  <c r="BJ154" i="10"/>
  <c r="BJ70" i="10"/>
  <c r="BJ5123" i="10"/>
  <c r="BJ4792" i="10"/>
  <c r="BJ4512" i="10"/>
  <c r="BJ4280" i="10"/>
  <c r="BJ4016" i="10"/>
  <c r="BJ3764" i="10"/>
  <c r="BJ3511" i="10"/>
  <c r="BJ3285" i="10"/>
  <c r="BJ3047" i="10"/>
  <c r="BJ2815" i="10"/>
  <c r="BJ2612" i="10"/>
  <c r="BJ2418" i="10"/>
  <c r="BJ2220" i="10"/>
  <c r="BJ2013" i="10"/>
  <c r="BJ1852" i="10"/>
  <c r="BJ1721" i="10"/>
  <c r="BJ1566" i="10"/>
  <c r="BJ1447" i="10"/>
  <c r="BJ1312" i="10"/>
  <c r="BJ1194" i="10"/>
  <c r="BJ1095" i="10"/>
  <c r="BJ968" i="10"/>
  <c r="BJ856" i="10"/>
  <c r="BJ738" i="10"/>
  <c r="BJ647" i="10"/>
  <c r="BJ543" i="10"/>
  <c r="BJ451" i="10"/>
  <c r="BJ334" i="10"/>
  <c r="BJ240" i="10"/>
  <c r="BJ145" i="10"/>
  <c r="BJ62" i="10"/>
  <c r="BJ5119" i="10"/>
  <c r="BJ4784" i="10"/>
  <c r="BJ4503" i="10"/>
  <c r="BJ4209" i="10"/>
  <c r="BJ4011" i="10"/>
  <c r="BJ3760" i="10"/>
  <c r="BJ3509" i="10"/>
  <c r="BJ3280" i="10"/>
  <c r="BJ3032" i="10"/>
  <c r="BJ2813" i="10"/>
  <c r="BJ2585" i="10"/>
  <c r="BJ2358" i="10"/>
  <c r="BJ2198" i="10"/>
  <c r="BJ2002" i="10"/>
  <c r="BJ1847" i="10"/>
  <c r="BJ1719" i="10"/>
  <c r="BJ1558" i="10"/>
  <c r="BJ1444" i="10"/>
  <c r="BJ1307" i="10"/>
  <c r="BJ1187" i="10"/>
  <c r="BJ1064" i="10"/>
  <c r="BJ956" i="10"/>
  <c r="BJ854" i="10"/>
  <c r="BJ731" i="10"/>
  <c r="BJ638" i="10"/>
  <c r="BJ539" i="10"/>
  <c r="BJ433" i="10"/>
  <c r="BJ332" i="10"/>
  <c r="BJ238" i="10"/>
  <c r="BJ137" i="10"/>
  <c r="BJ35" i="10"/>
  <c r="BJ4748" i="10"/>
  <c r="BJ4191" i="10"/>
  <c r="BJ3726" i="10"/>
  <c r="BJ3284" i="10"/>
  <c r="BJ2821" i="10"/>
  <c r="BJ2537" i="10"/>
  <c r="BJ2130" i="10"/>
  <c r="BJ1819" i="10"/>
  <c r="BJ1542" i="10"/>
  <c r="BJ1291" i="10"/>
  <c r="BJ1054" i="10"/>
  <c r="BJ849" i="10"/>
  <c r="BJ648" i="10"/>
  <c r="BJ454" i="10"/>
  <c r="BJ299" i="10"/>
  <c r="BJ106" i="10"/>
  <c r="BJ4747" i="10"/>
  <c r="BJ4189" i="10"/>
  <c r="BJ3725" i="10"/>
  <c r="BJ3277" i="10"/>
  <c r="BJ2820" i="10"/>
  <c r="BJ2428" i="10"/>
  <c r="BJ2119" i="10"/>
  <c r="BJ1816" i="10"/>
  <c r="BJ1541" i="10"/>
  <c r="BJ1290" i="10"/>
  <c r="BJ1050" i="10"/>
  <c r="BJ845" i="10"/>
  <c r="BJ639" i="10"/>
  <c r="BJ453" i="10"/>
  <c r="BJ296" i="10"/>
  <c r="BJ105" i="10"/>
  <c r="BJ4744" i="10"/>
  <c r="BJ4188" i="10"/>
  <c r="BJ3668" i="10"/>
  <c r="BJ3275" i="10"/>
  <c r="BJ2814" i="10"/>
  <c r="BJ2425" i="10"/>
  <c r="BJ2116" i="10"/>
  <c r="BJ1815" i="10"/>
  <c r="BJ1539" i="10"/>
  <c r="BJ1289" i="10"/>
  <c r="BJ1048" i="10"/>
  <c r="BJ843" i="10"/>
  <c r="BJ637" i="10"/>
  <c r="BJ452" i="10"/>
  <c r="BJ247" i="10"/>
  <c r="BJ102" i="10"/>
  <c r="BJ4741" i="10"/>
  <c r="BJ4186" i="10"/>
  <c r="BJ3664" i="10"/>
  <c r="BJ3273" i="10"/>
  <c r="BJ2812" i="10"/>
  <c r="BJ2421" i="10"/>
  <c r="BJ2033" i="10"/>
  <c r="BJ1778" i="10"/>
  <c r="BJ1537" i="10"/>
  <c r="BJ1281" i="10"/>
  <c r="BJ1047" i="10"/>
  <c r="BJ842" i="10"/>
  <c r="BJ636" i="10"/>
  <c r="BJ450" i="10"/>
  <c r="BJ244" i="10"/>
  <c r="BJ92" i="10"/>
  <c r="BJ4723" i="10"/>
  <c r="BJ4185" i="10"/>
  <c r="BJ3663" i="10"/>
  <c r="BJ3267" i="10"/>
  <c r="BJ2811" i="10"/>
  <c r="BJ2361" i="10"/>
  <c r="BJ2020" i="10"/>
  <c r="BJ1775" i="10"/>
  <c r="BJ1536" i="10"/>
  <c r="BJ1278" i="10"/>
  <c r="BJ1046" i="10"/>
  <c r="BJ830" i="10"/>
  <c r="BJ635" i="10"/>
  <c r="BJ428" i="10"/>
  <c r="BJ241" i="10"/>
  <c r="BJ69" i="10"/>
  <c r="BJ4720" i="10"/>
  <c r="BJ4182" i="10"/>
  <c r="BJ3661" i="10"/>
  <c r="BJ3266" i="10"/>
  <c r="BJ2809" i="10"/>
  <c r="BJ2356" i="10"/>
  <c r="BJ2017" i="10"/>
  <c r="BJ1724" i="10"/>
  <c r="BJ1535" i="10"/>
  <c r="BJ1270" i="10"/>
  <c r="BJ1044" i="10"/>
  <c r="BJ829" i="10"/>
  <c r="BJ634" i="10"/>
  <c r="BJ413" i="10"/>
  <c r="BJ239" i="10"/>
  <c r="BJ68" i="10"/>
  <c r="BJ5139" i="10"/>
  <c r="BJ4719" i="10"/>
  <c r="BJ4174" i="10"/>
  <c r="BJ3660" i="10"/>
  <c r="BJ3258" i="10"/>
  <c r="BJ2805" i="10"/>
  <c r="BJ2353" i="10"/>
  <c r="BJ2005" i="10"/>
  <c r="BJ1723" i="10"/>
  <c r="BJ1494" i="10"/>
  <c r="BJ1269" i="10"/>
  <c r="BJ1042" i="10"/>
  <c r="BJ827" i="10"/>
  <c r="BJ633" i="10"/>
  <c r="BJ412" i="10"/>
  <c r="BJ224" i="10"/>
  <c r="BJ63" i="10"/>
  <c r="BJ5135" i="10"/>
  <c r="BJ4643" i="10"/>
  <c r="BJ4171" i="10"/>
  <c r="BJ3659" i="10"/>
  <c r="BJ3256" i="10"/>
  <c r="BJ2804" i="10"/>
  <c r="BJ2352" i="10"/>
  <c r="BJ2001" i="10"/>
  <c r="BJ1722" i="10"/>
  <c r="BJ1469" i="10"/>
  <c r="BJ1268" i="10"/>
  <c r="BJ1040" i="10"/>
  <c r="BJ825" i="10"/>
  <c r="BJ632" i="10"/>
  <c r="BJ411" i="10"/>
  <c r="BJ223" i="10"/>
  <c r="BJ36" i="10"/>
  <c r="BJ5124" i="10"/>
  <c r="BJ4552" i="10"/>
  <c r="BJ4161" i="10"/>
  <c r="BJ3658" i="10"/>
  <c r="BJ3193" i="10"/>
  <c r="BJ2800" i="10"/>
  <c r="BJ2351" i="10"/>
  <c r="BJ2000" i="10"/>
  <c r="BJ1720" i="10"/>
  <c r="BJ1467" i="10"/>
  <c r="BJ1265" i="10"/>
  <c r="BJ1038" i="10"/>
  <c r="BJ805" i="10"/>
  <c r="BJ631" i="10"/>
  <c r="BJ410" i="10"/>
  <c r="BJ222" i="10"/>
  <c r="BJ31" i="10"/>
  <c r="BJ5122" i="10"/>
  <c r="BJ4546" i="10"/>
  <c r="BJ4158" i="10"/>
  <c r="BJ3656" i="10"/>
  <c r="BJ3190" i="10"/>
  <c r="BJ2791" i="10"/>
  <c r="BJ2349" i="10"/>
  <c r="BJ1998" i="10"/>
  <c r="BJ1682" i="10"/>
  <c r="BJ1449" i="10"/>
  <c r="BJ1198" i="10"/>
  <c r="BJ1037" i="10"/>
  <c r="BJ803" i="10"/>
  <c r="BJ606" i="10"/>
  <c r="BJ409" i="10"/>
  <c r="BJ221" i="10"/>
  <c r="BJ28" i="10"/>
  <c r="BJ5106" i="10"/>
  <c r="BJ4545" i="10"/>
  <c r="BJ4021" i="10"/>
  <c r="BJ3655" i="10"/>
  <c r="BJ3189" i="10"/>
  <c r="BJ2788" i="10"/>
  <c r="BJ2347" i="10"/>
  <c r="BJ1997" i="10"/>
  <c r="BJ1681" i="10"/>
  <c r="BJ1445" i="10"/>
  <c r="BJ1196" i="10"/>
  <c r="BJ1036" i="10"/>
  <c r="BJ802" i="10"/>
  <c r="BJ604" i="10"/>
  <c r="BJ407" i="10"/>
  <c r="BJ218" i="10"/>
  <c r="BJ27" i="10"/>
  <c r="BJ5100" i="10"/>
  <c r="BJ4505" i="10"/>
  <c r="BJ4020" i="10"/>
  <c r="BJ3654" i="10"/>
  <c r="BJ3185" i="10"/>
  <c r="BJ2786" i="10"/>
  <c r="BJ2346" i="10"/>
  <c r="BJ1948" i="10"/>
  <c r="BJ1680" i="10"/>
  <c r="BJ1443" i="10"/>
  <c r="BJ1195" i="10"/>
  <c r="BJ980" i="10"/>
  <c r="BJ801" i="10"/>
  <c r="BJ603" i="10"/>
  <c r="BJ405" i="10"/>
  <c r="BJ216" i="10"/>
  <c r="BJ26" i="10"/>
  <c r="BJ5099" i="10"/>
  <c r="BJ4465" i="10"/>
  <c r="BJ4017" i="10"/>
  <c r="BJ3521" i="10"/>
  <c r="BJ3181" i="10"/>
  <c r="BJ2780" i="10"/>
  <c r="BJ2344" i="10"/>
  <c r="BJ1947" i="10"/>
  <c r="BJ1679" i="10"/>
  <c r="BJ1441" i="10"/>
  <c r="BJ1193" i="10"/>
  <c r="BJ975" i="10"/>
  <c r="BJ799" i="10"/>
  <c r="BJ602" i="10"/>
  <c r="BJ404" i="10"/>
  <c r="BJ214" i="10"/>
  <c r="BJ25" i="10"/>
  <c r="BJ5098" i="10"/>
  <c r="BJ4463" i="10"/>
  <c r="BJ4015" i="10"/>
  <c r="BJ3516" i="10"/>
  <c r="BJ3179" i="10"/>
  <c r="BJ2779" i="10"/>
  <c r="BJ2343" i="10"/>
  <c r="BJ1946" i="10"/>
  <c r="BJ1678" i="10"/>
  <c r="BJ1440" i="10"/>
  <c r="BJ1181" i="10"/>
  <c r="BJ972" i="10"/>
  <c r="BJ769" i="10"/>
  <c r="BJ601" i="10"/>
  <c r="BJ401" i="10"/>
  <c r="BJ212" i="10"/>
  <c r="BJ24" i="10"/>
  <c r="BJ5093" i="10"/>
  <c r="BJ4454" i="10"/>
  <c r="BJ3935" i="10"/>
  <c r="BJ3510" i="10"/>
  <c r="BJ3077" i="10"/>
  <c r="BJ2712" i="10"/>
  <c r="BJ2340" i="10"/>
  <c r="BJ1943" i="10"/>
  <c r="BJ1675" i="10"/>
  <c r="BJ1403" i="10"/>
  <c r="BJ1179" i="10"/>
  <c r="BJ955" i="10"/>
  <c r="BJ740" i="10"/>
  <c r="BJ549" i="10"/>
  <c r="BJ398" i="10"/>
  <c r="BJ202" i="10"/>
  <c r="BJ20" i="10"/>
  <c r="BJ4989" i="10"/>
  <c r="BJ4438" i="10"/>
  <c r="BJ3911" i="10"/>
  <c r="BJ3499" i="10"/>
  <c r="BJ3029" i="10"/>
  <c r="BJ2584" i="10"/>
  <c r="BJ2222" i="10"/>
  <c r="BJ1863" i="10"/>
  <c r="BJ1640" i="10"/>
  <c r="BJ1388" i="10"/>
  <c r="BJ1172" i="10"/>
  <c r="BJ940" i="10"/>
  <c r="BJ725" i="10"/>
  <c r="BJ532" i="10"/>
  <c r="BJ333" i="10"/>
  <c r="BJ149" i="10"/>
  <c r="BJ8" i="10"/>
  <c r="BJ4458" i="10"/>
  <c r="BJ3513" i="10"/>
  <c r="BJ2718" i="10"/>
  <c r="BJ1945" i="10"/>
  <c r="BJ1408" i="10"/>
  <c r="BJ962" i="10"/>
  <c r="BJ600" i="10"/>
  <c r="BJ209" i="10"/>
  <c r="BJ4452" i="10"/>
  <c r="BJ3508" i="10"/>
  <c r="BJ2645" i="10"/>
  <c r="BJ1938" i="10"/>
  <c r="BJ1402" i="10"/>
  <c r="BJ952" i="10"/>
  <c r="BJ547" i="10"/>
  <c r="BJ192" i="10"/>
  <c r="BJ4448" i="10"/>
  <c r="BJ3506" i="10"/>
  <c r="BJ2644" i="10"/>
  <c r="BJ1936" i="10"/>
  <c r="BJ1401" i="10"/>
  <c r="BJ950" i="10"/>
  <c r="BJ545" i="10"/>
  <c r="BJ191" i="10"/>
  <c r="BJ4445" i="10"/>
  <c r="BJ3505" i="10"/>
  <c r="BJ2617" i="10"/>
  <c r="BJ1934" i="10"/>
  <c r="BJ1400" i="10"/>
  <c r="BJ949" i="10"/>
  <c r="BJ541" i="10"/>
  <c r="BJ190" i="10"/>
  <c r="BJ4444" i="10"/>
  <c r="BJ3502" i="10"/>
  <c r="BJ2607" i="10"/>
  <c r="BJ1932" i="10"/>
  <c r="BJ1399" i="10"/>
  <c r="BJ948" i="10"/>
  <c r="BJ535" i="10"/>
  <c r="BJ152" i="10"/>
  <c r="BJ4431" i="10"/>
  <c r="BJ3431" i="10"/>
  <c r="BJ2580" i="10"/>
  <c r="BJ1856" i="10"/>
  <c r="BJ1386" i="10"/>
  <c r="BJ938" i="10"/>
  <c r="BJ530" i="10"/>
  <c r="BJ146" i="10"/>
  <c r="BJ4428" i="10"/>
  <c r="BJ3429" i="10"/>
  <c r="BJ2575" i="10"/>
  <c r="BJ1853" i="10"/>
  <c r="BJ1384" i="10"/>
  <c r="BJ936" i="10"/>
  <c r="BJ529" i="10"/>
  <c r="BJ142" i="10"/>
  <c r="BJ4425" i="10"/>
  <c r="BJ3428" i="10"/>
  <c r="BJ2573" i="10"/>
  <c r="BJ1849" i="10"/>
  <c r="BJ1383" i="10"/>
  <c r="BJ935" i="10"/>
  <c r="BJ527" i="10"/>
  <c r="BJ134" i="10"/>
  <c r="BJ4416" i="10"/>
  <c r="BJ3423" i="10"/>
  <c r="BJ2562" i="10"/>
  <c r="BJ1845" i="10"/>
  <c r="BJ1317" i="10"/>
  <c r="BJ934" i="10"/>
  <c r="BJ524" i="10"/>
  <c r="BJ129" i="10"/>
  <c r="BJ4292" i="10"/>
  <c r="BJ3416" i="10"/>
  <c r="BJ2560" i="10"/>
  <c r="BJ1844" i="10"/>
  <c r="BJ1314" i="10"/>
  <c r="BJ932" i="10"/>
  <c r="BJ512" i="10"/>
  <c r="BJ128" i="10"/>
  <c r="BJ4289" i="10"/>
  <c r="BJ3413" i="10"/>
  <c r="BJ2558" i="10"/>
  <c r="BJ1841" i="10"/>
  <c r="BJ1313" i="10"/>
  <c r="BJ931" i="10"/>
  <c r="BJ509" i="10"/>
  <c r="BJ127" i="10"/>
  <c r="BJ4284" i="10"/>
  <c r="BJ3412" i="10"/>
  <c r="BJ2556" i="10"/>
  <c r="BJ1830" i="10"/>
  <c r="BJ1310" i="10"/>
  <c r="BJ930" i="10"/>
  <c r="BJ506" i="10"/>
  <c r="BJ119" i="10"/>
  <c r="BJ4277" i="10"/>
  <c r="BJ3408" i="10"/>
  <c r="BJ2555" i="10"/>
  <c r="BJ1829" i="10"/>
  <c r="BJ1306" i="10"/>
  <c r="BJ868" i="10"/>
  <c r="BJ505" i="10"/>
  <c r="BJ118" i="10"/>
  <c r="BJ4204" i="10"/>
  <c r="BJ3293" i="10"/>
  <c r="BJ2553" i="10"/>
  <c r="BJ1826" i="10"/>
  <c r="BJ1304" i="10"/>
  <c r="BJ865" i="10"/>
  <c r="BJ504" i="10"/>
  <c r="BJ117" i="10"/>
  <c r="BJ5096" i="10"/>
  <c r="BJ4009" i="10"/>
  <c r="BJ3081" i="10"/>
  <c r="BJ2342" i="10"/>
  <c r="BJ1676" i="10"/>
  <c r="BJ1180" i="10"/>
  <c r="BJ743" i="10"/>
  <c r="BJ400" i="10"/>
  <c r="BJ22" i="10"/>
  <c r="BJ5032" i="10"/>
  <c r="BJ3916" i="10"/>
  <c r="BJ3031" i="10"/>
  <c r="BJ2233" i="10"/>
  <c r="BJ1665" i="10"/>
  <c r="BJ1174" i="10"/>
  <c r="BJ728" i="10"/>
  <c r="BJ341" i="10"/>
  <c r="BJ11" i="10"/>
  <c r="BJ5031" i="10"/>
  <c r="BJ3912" i="10"/>
  <c r="BJ3030" i="10"/>
  <c r="BJ2224" i="10"/>
  <c r="BJ1641" i="10"/>
  <c r="BJ1173" i="10"/>
  <c r="BJ726" i="10"/>
  <c r="BJ336" i="10"/>
  <c r="BJ9" i="10"/>
  <c r="BJ3933" i="10"/>
  <c r="BJ2201" i="10"/>
  <c r="BJ1132" i="10"/>
  <c r="BJ316" i="10"/>
  <c r="BJ3932" i="10"/>
  <c r="BJ2170" i="10"/>
  <c r="BJ1131" i="10"/>
  <c r="BJ312" i="10"/>
  <c r="BJ3906" i="10"/>
  <c r="BJ2168" i="10"/>
  <c r="BJ1129" i="10"/>
  <c r="BJ310" i="10"/>
  <c r="BJ3905" i="10"/>
  <c r="BJ2154" i="10"/>
  <c r="BJ1102" i="10"/>
  <c r="BJ309" i="10"/>
  <c r="BJ3904" i="10"/>
  <c r="BJ2153" i="10"/>
  <c r="BJ1101" i="10"/>
  <c r="BJ308" i="10"/>
  <c r="BJ3902" i="10"/>
  <c r="BJ2151" i="10"/>
  <c r="BJ1100" i="10"/>
  <c r="BJ306" i="10"/>
  <c r="BJ3901" i="10"/>
  <c r="BJ2145" i="10"/>
  <c r="BJ1093" i="10"/>
  <c r="BJ301" i="10"/>
  <c r="BJ3900" i="10"/>
  <c r="BJ2139" i="10"/>
  <c r="BJ1062" i="10"/>
  <c r="BJ116" i="10"/>
  <c r="BJ3771" i="10"/>
  <c r="BJ2137" i="10"/>
  <c r="BJ1056" i="10"/>
  <c r="BJ113" i="10"/>
  <c r="BJ3768" i="10"/>
  <c r="BJ2135" i="10"/>
  <c r="BJ862" i="10"/>
  <c r="BJ17" i="10"/>
  <c r="BJ3767" i="10"/>
  <c r="BJ2132" i="10"/>
  <c r="BJ855" i="10"/>
  <c r="BJ13" i="10"/>
  <c r="BJ3762" i="10"/>
  <c r="BJ1823" i="10"/>
  <c r="BJ736" i="10"/>
  <c r="BJ3753" i="10"/>
  <c r="BJ1821" i="10"/>
  <c r="BJ729" i="10"/>
  <c r="BJ3289" i="10"/>
  <c r="BJ1668" i="10"/>
  <c r="BJ724" i="10"/>
  <c r="BJ5042" i="10"/>
  <c r="BJ3026" i="10"/>
  <c r="BJ1571" i="10"/>
  <c r="BJ713" i="10"/>
  <c r="BJ4978" i="10"/>
  <c r="BJ3020" i="10"/>
  <c r="BJ1557" i="10"/>
  <c r="BJ709" i="10"/>
  <c r="BJ4884" i="10"/>
  <c r="BJ3018" i="10"/>
  <c r="BJ1554" i="10"/>
  <c r="BJ708" i="10"/>
  <c r="BJ1590" i="10"/>
  <c r="BJ1570" i="10"/>
  <c r="BJ1563" i="10"/>
  <c r="BJ5036" i="10"/>
  <c r="BJ1547" i="10"/>
  <c r="BJ4983" i="10"/>
  <c r="BJ1545" i="10"/>
  <c r="BJ4801" i="10"/>
  <c r="BJ1544" i="10"/>
  <c r="BJ4793" i="10"/>
  <c r="BJ1543" i="10"/>
  <c r="BJ4787" i="10"/>
  <c r="BJ1301" i="10"/>
  <c r="BJ4782" i="10"/>
  <c r="BJ1295" i="10"/>
  <c r="BJ4779" i="10"/>
  <c r="BJ1177" i="10"/>
  <c r="BJ4778" i="10"/>
  <c r="BJ1175" i="10"/>
  <c r="BJ4752" i="10"/>
  <c r="BJ1154" i="10"/>
  <c r="BJ4750" i="10"/>
  <c r="BJ1151" i="10"/>
  <c r="BJ4197" i="10"/>
  <c r="BJ721" i="10"/>
  <c r="BJ3033" i="10"/>
  <c r="BJ710" i="10"/>
  <c r="BJ3015" i="10"/>
  <c r="BJ503" i="10"/>
  <c r="BJ2964" i="10"/>
  <c r="BJ500" i="10"/>
  <c r="BJ4192" i="10"/>
  <c r="BJ3286" i="10"/>
  <c r="BJ3049" i="10"/>
  <c r="BJ3025" i="10"/>
  <c r="BJ3024" i="10"/>
  <c r="BJ2946" i="10"/>
  <c r="BJ2938" i="10"/>
  <c r="BJ2934" i="10"/>
  <c r="BJ2837" i="10"/>
  <c r="BJ2552" i="10"/>
  <c r="BJ2539" i="10"/>
  <c r="BJ2336" i="10"/>
  <c r="BJ2333" i="10"/>
  <c r="BJ1666" i="10"/>
  <c r="BJ649" i="10"/>
  <c r="BJ395" i="10"/>
  <c r="BJ328" i="10"/>
  <c r="BJ1639" i="10"/>
  <c r="BJ719" i="10"/>
  <c r="BJ716" i="10"/>
  <c r="BJ711" i="10"/>
  <c r="BJ650" i="10"/>
  <c r="BJ342" i="10"/>
  <c r="BJ331" i="10"/>
  <c r="BJ319" i="10"/>
  <c r="BJ317" i="10"/>
  <c r="AU5" i="10"/>
  <c r="AR3" i="10"/>
  <c r="AO6" i="10"/>
  <c r="AS3" i="10"/>
  <c r="AP6" i="10"/>
  <c r="AR103" i="10"/>
  <c r="AR71" i="10"/>
  <c r="AR39" i="10"/>
  <c r="AR7" i="10"/>
  <c r="AR96" i="10"/>
  <c r="AR63" i="10"/>
  <c r="AR30" i="10"/>
  <c r="AR94" i="10"/>
  <c r="AR61" i="10"/>
  <c r="AR28" i="10"/>
  <c r="AR98" i="10"/>
  <c r="AR62" i="10"/>
  <c r="AR26" i="10"/>
  <c r="AR91" i="10"/>
  <c r="AR55" i="10"/>
  <c r="AR19" i="10"/>
  <c r="AR118" i="10"/>
  <c r="AR81" i="10"/>
  <c r="AR44" i="10"/>
  <c r="AR117" i="10"/>
  <c r="AR80" i="10"/>
  <c r="AR43" i="10"/>
  <c r="AR116" i="10"/>
  <c r="AR79" i="10"/>
  <c r="AR42" i="10"/>
  <c r="AR115" i="10"/>
  <c r="AR78" i="10"/>
  <c r="AR41" i="10"/>
  <c r="AR114" i="10"/>
  <c r="AR77" i="10"/>
  <c r="AR40" i="10"/>
  <c r="AR95" i="10"/>
  <c r="AR51" i="10"/>
  <c r="AR9" i="10"/>
  <c r="AR93" i="10"/>
  <c r="AR50" i="10"/>
  <c r="AR8" i="10"/>
  <c r="AR92" i="10"/>
  <c r="AR49" i="10"/>
  <c r="AR90" i="10"/>
  <c r="AR48" i="10"/>
  <c r="AR89" i="10"/>
  <c r="AR47" i="10"/>
  <c r="AR88" i="10"/>
  <c r="AR46" i="10"/>
  <c r="AR82" i="10"/>
  <c r="AR25" i="10"/>
  <c r="AR76" i="10"/>
  <c r="AR24" i="10"/>
  <c r="AR75" i="10"/>
  <c r="AR23" i="10"/>
  <c r="AR74" i="10"/>
  <c r="AR22" i="10"/>
  <c r="AR126" i="10"/>
  <c r="AR73" i="10"/>
  <c r="AR21" i="10"/>
  <c r="AR125" i="10"/>
  <c r="AR72" i="10"/>
  <c r="AR20" i="10"/>
  <c r="AR124" i="10"/>
  <c r="AR70" i="10"/>
  <c r="AR18" i="10"/>
  <c r="AR123" i="10"/>
  <c r="AR69" i="10"/>
  <c r="AR17" i="10"/>
  <c r="AR122" i="10"/>
  <c r="AR68" i="10"/>
  <c r="AR16" i="10"/>
  <c r="AR121" i="10"/>
  <c r="AR67" i="10"/>
  <c r="AR15" i="10"/>
  <c r="AR120" i="10"/>
  <c r="AR66" i="10"/>
  <c r="AR14" i="10"/>
  <c r="AR119" i="10"/>
  <c r="AR65" i="10"/>
  <c r="AR13" i="10"/>
  <c r="AR113" i="10"/>
  <c r="AR64" i="10"/>
  <c r="AR12" i="10"/>
  <c r="AR112" i="10"/>
  <c r="AR60" i="10"/>
  <c r="AR11" i="10"/>
  <c r="AR109" i="10"/>
  <c r="AR57" i="10"/>
  <c r="AR106" i="10"/>
  <c r="AR53" i="10"/>
  <c r="AR105" i="10"/>
  <c r="AR52" i="10"/>
  <c r="AR29" i="10"/>
  <c r="AR27" i="10"/>
  <c r="AR10" i="10"/>
  <c r="AR111" i="10"/>
  <c r="AR110" i="10"/>
  <c r="AR108" i="10"/>
  <c r="AR107" i="10"/>
  <c r="AR104" i="10"/>
  <c r="AR102" i="10"/>
  <c r="AR101" i="10"/>
  <c r="AR100" i="10"/>
  <c r="AR99" i="10"/>
  <c r="AR97" i="10"/>
  <c r="AR84" i="10"/>
  <c r="AR58" i="10"/>
  <c r="AR56" i="10"/>
  <c r="AR87" i="10"/>
  <c r="AR86" i="10"/>
  <c r="AR85" i="10"/>
  <c r="AR83" i="10"/>
  <c r="AR59" i="10"/>
  <c r="AR54" i="10"/>
  <c r="AR45" i="10"/>
  <c r="AR38" i="10"/>
  <c r="AR37" i="10"/>
  <c r="AR36" i="10"/>
  <c r="AR32" i="10"/>
  <c r="AR35" i="10"/>
  <c r="AR34" i="10"/>
  <c r="AR33" i="10"/>
  <c r="AR31" i="10"/>
  <c r="BK5220" i="10"/>
  <c r="BK5188" i="10"/>
  <c r="BK5156" i="10"/>
  <c r="BK5124" i="10"/>
  <c r="BK5092" i="10"/>
  <c r="BK5060" i="10"/>
  <c r="BK5028" i="10"/>
  <c r="BK4996" i="10"/>
  <c r="BK4964" i="10"/>
  <c r="BK4932" i="10"/>
  <c r="BK4900" i="10"/>
  <c r="BK4868" i="10"/>
  <c r="BK4836" i="10"/>
  <c r="BK4804" i="10"/>
  <c r="BK4772" i="10"/>
  <c r="BK4740" i="10"/>
  <c r="BK4708" i="10"/>
  <c r="BK4676" i="10"/>
  <c r="BK4644" i="10"/>
  <c r="BK4612" i="10"/>
  <c r="BK4580" i="10"/>
  <c r="BK4548" i="10"/>
  <c r="BK4516" i="10"/>
  <c r="BK4484" i="10"/>
  <c r="BK4452" i="10"/>
  <c r="BK4420" i="10"/>
  <c r="BK4388" i="10"/>
  <c r="BK4356" i="10"/>
  <c r="BK4324" i="10"/>
  <c r="BK4292" i="10"/>
  <c r="BK4260" i="10"/>
  <c r="BK4228" i="10"/>
  <c r="BK4196" i="10"/>
  <c r="BK4164" i="10"/>
  <c r="BK4132" i="10"/>
  <c r="BK4100" i="10"/>
  <c r="BK4068" i="10"/>
  <c r="BK4036" i="10"/>
  <c r="BK4004" i="10"/>
  <c r="BK3972" i="10"/>
  <c r="BK3940" i="10"/>
  <c r="BK3908" i="10"/>
  <c r="BK3876" i="10"/>
  <c r="BK3844" i="10"/>
  <c r="BK3812" i="10"/>
  <c r="BK3780" i="10"/>
  <c r="BK3748" i="10"/>
  <c r="BK3716" i="10"/>
  <c r="BK3684" i="10"/>
  <c r="BK3652" i="10"/>
  <c r="BK3620" i="10"/>
  <c r="BK3588" i="10"/>
  <c r="BK3556" i="10"/>
  <c r="BK3524" i="10"/>
  <c r="BK3492" i="10"/>
  <c r="BK3460" i="10"/>
  <c r="BK3428" i="10"/>
  <c r="BK3396" i="10"/>
  <c r="BK3364" i="10"/>
  <c r="BK3332" i="10"/>
  <c r="BK3300" i="10"/>
  <c r="BK3268" i="10"/>
  <c r="BK3236" i="10"/>
  <c r="BK3204" i="10"/>
  <c r="BK3172" i="10"/>
  <c r="BK3140" i="10"/>
  <c r="BK3108" i="10"/>
  <c r="BK3076" i="10"/>
  <c r="BK3044" i="10"/>
  <c r="BK3012" i="10"/>
  <c r="BK2980" i="10"/>
  <c r="BK2948" i="10"/>
  <c r="BK2916" i="10"/>
  <c r="BK2884" i="10"/>
  <c r="BK2852" i="10"/>
  <c r="BK2820" i="10"/>
  <c r="BK2788" i="10"/>
  <c r="BK2756" i="10"/>
  <c r="BK2724" i="10"/>
  <c r="BK2692" i="10"/>
  <c r="BK2660" i="10"/>
  <c r="BK2628" i="10"/>
  <c r="BK2596" i="10"/>
  <c r="BK2564" i="10"/>
  <c r="BK2532" i="10"/>
  <c r="BK5218" i="10"/>
  <c r="BK5186" i="10"/>
  <c r="BK5154" i="10"/>
  <c r="BK5122" i="10"/>
  <c r="BK5090" i="10"/>
  <c r="BK5058" i="10"/>
  <c r="BK5026" i="10"/>
  <c r="BK4994" i="10"/>
  <c r="BK4962" i="10"/>
  <c r="BK4930" i="10"/>
  <c r="BK4898" i="10"/>
  <c r="BK4866" i="10"/>
  <c r="BK4834" i="10"/>
  <c r="BK4802" i="10"/>
  <c r="BK4770" i="10"/>
  <c r="BK4738" i="10"/>
  <c r="BK4706" i="10"/>
  <c r="BK4674" i="10"/>
  <c r="BK4642" i="10"/>
  <c r="BK4610" i="10"/>
  <c r="BK4578" i="10"/>
  <c r="BK4546" i="10"/>
  <c r="BK4514" i="10"/>
  <c r="BK4482" i="10"/>
  <c r="BK4450" i="10"/>
  <c r="BK4418" i="10"/>
  <c r="BK4386" i="10"/>
  <c r="BK4354" i="10"/>
  <c r="BK4322" i="10"/>
  <c r="BK4290" i="10"/>
  <c r="BK4258" i="10"/>
  <c r="BK4226" i="10"/>
  <c r="BK4194" i="10"/>
  <c r="BK4162" i="10"/>
  <c r="BK4130" i="10"/>
  <c r="BK4098" i="10"/>
  <c r="BK4066" i="10"/>
  <c r="BK4034" i="10"/>
  <c r="BK4002" i="10"/>
  <c r="BK3970" i="10"/>
  <c r="BK3938" i="10"/>
  <c r="BK3906" i="10"/>
  <c r="BK3874" i="10"/>
  <c r="BK3842" i="10"/>
  <c r="BK3810" i="10"/>
  <c r="BK3778" i="10"/>
  <c r="BK3746" i="10"/>
  <c r="BK3714" i="10"/>
  <c r="BK3682" i="10"/>
  <c r="BK3650" i="10"/>
  <c r="BK3618" i="10"/>
  <c r="BK3586" i="10"/>
  <c r="BK3554" i="10"/>
  <c r="BK3522" i="10"/>
  <c r="BK3490" i="10"/>
  <c r="BK3458" i="10"/>
  <c r="BK3426" i="10"/>
  <c r="BK3394" i="10"/>
  <c r="BK3362" i="10"/>
  <c r="BK3330" i="10"/>
  <c r="BK3298" i="10"/>
  <c r="BK3266" i="10"/>
  <c r="BK3234" i="10"/>
  <c r="BK3202" i="10"/>
  <c r="BK3170" i="10"/>
  <c r="BK3138" i="10"/>
  <c r="BK3106" i="10"/>
  <c r="BK3074" i="10"/>
  <c r="BK3042" i="10"/>
  <c r="BK3010" i="10"/>
  <c r="BK2978" i="10"/>
  <c r="BK2946" i="10"/>
  <c r="BK2914" i="10"/>
  <c r="BK2882" i="10"/>
  <c r="BK2850" i="10"/>
  <c r="BK2818" i="10"/>
  <c r="BK2786" i="10"/>
  <c r="BK2754" i="10"/>
  <c r="BK2722" i="10"/>
  <c r="BK2690" i="10"/>
  <c r="BK2658" i="10"/>
  <c r="BK2626" i="10"/>
  <c r="BK2594" i="10"/>
  <c r="BK2562" i="10"/>
  <c r="BK2530" i="10"/>
  <c r="BK5215" i="10"/>
  <c r="BK5181" i="10"/>
  <c r="BK5147" i="10"/>
  <c r="BK5113" i="10"/>
  <c r="BK5079" i="10"/>
  <c r="BK5045" i="10"/>
  <c r="BK5011" i="10"/>
  <c r="BK4977" i="10"/>
  <c r="BK4943" i="10"/>
  <c r="BK4909" i="10"/>
  <c r="BK4875" i="10"/>
  <c r="BK4841" i="10"/>
  <c r="BK4807" i="10"/>
  <c r="BK4773" i="10"/>
  <c r="BK4737" i="10"/>
  <c r="BK4703" i="10"/>
  <c r="BK4669" i="10"/>
  <c r="BK4635" i="10"/>
  <c r="BK4601" i="10"/>
  <c r="BK4567" i="10"/>
  <c r="BK4533" i="10"/>
  <c r="BK4499" i="10"/>
  <c r="BK4465" i="10"/>
  <c r="BK4431" i="10"/>
  <c r="BK4397" i="10"/>
  <c r="BK4363" i="10"/>
  <c r="BK4329" i="10"/>
  <c r="BK4295" i="10"/>
  <c r="BK4261" i="10"/>
  <c r="BK4225" i="10"/>
  <c r="BK4191" i="10"/>
  <c r="BK4157" i="10"/>
  <c r="BK4123" i="10"/>
  <c r="BK4089" i="10"/>
  <c r="BK4055" i="10"/>
  <c r="BK4021" i="10"/>
  <c r="BK3987" i="10"/>
  <c r="BK3953" i="10"/>
  <c r="BK3919" i="10"/>
  <c r="BK3885" i="10"/>
  <c r="BK3851" i="10"/>
  <c r="BK3817" i="10"/>
  <c r="BK3783" i="10"/>
  <c r="BK3749" i="10"/>
  <c r="BK3713" i="10"/>
  <c r="BK3679" i="10"/>
  <c r="BK3645" i="10"/>
  <c r="BK3611" i="10"/>
  <c r="BK3577" i="10"/>
  <c r="BK3543" i="10"/>
  <c r="BK3509" i="10"/>
  <c r="BK3475" i="10"/>
  <c r="BK3441" i="10"/>
  <c r="BK3407" i="10"/>
  <c r="BK3373" i="10"/>
  <c r="BK3339" i="10"/>
  <c r="BK3305" i="10"/>
  <c r="BK3271" i="10"/>
  <c r="BK3237" i="10"/>
  <c r="BK3201" i="10"/>
  <c r="BK3167" i="10"/>
  <c r="BK3133" i="10"/>
  <c r="BK3099" i="10"/>
  <c r="BK3065" i="10"/>
  <c r="BK3031" i="10"/>
  <c r="BK2997" i="10"/>
  <c r="BK2963" i="10"/>
  <c r="BK2929" i="10"/>
  <c r="BK2895" i="10"/>
  <c r="BK2861" i="10"/>
  <c r="BK2827" i="10"/>
  <c r="BK2793" i="10"/>
  <c r="BK2759" i="10"/>
  <c r="BK2725" i="10"/>
  <c r="BK2689" i="10"/>
  <c r="BK2655" i="10"/>
  <c r="BK2621" i="10"/>
  <c r="BK2587" i="10"/>
  <c r="BK2553" i="10"/>
  <c r="BK2519" i="10"/>
  <c r="BK2487" i="10"/>
  <c r="BK2455" i="10"/>
  <c r="BK2423" i="10"/>
  <c r="BK2391" i="10"/>
  <c r="BK2359" i="10"/>
  <c r="BK5212" i="10"/>
  <c r="BK5219" i="10"/>
  <c r="BK5182" i="10"/>
  <c r="BK5146" i="10"/>
  <c r="BK5111" i="10"/>
  <c r="BK5076" i="10"/>
  <c r="BK5041" i="10"/>
  <c r="BK5006" i="10"/>
  <c r="BK4971" i="10"/>
  <c r="BK4936" i="10"/>
  <c r="BK4901" i="10"/>
  <c r="BK4864" i="10"/>
  <c r="BK4829" i="10"/>
  <c r="BK4794" i="10"/>
  <c r="BK4759" i="10"/>
  <c r="BK4724" i="10"/>
  <c r="BK4689" i="10"/>
  <c r="BK4654" i="10"/>
  <c r="BK4619" i="10"/>
  <c r="BK4584" i="10"/>
  <c r="BK4549" i="10"/>
  <c r="BK4512" i="10"/>
  <c r="BK4477" i="10"/>
  <c r="BK4442" i="10"/>
  <c r="BK4407" i="10"/>
  <c r="BK4372" i="10"/>
  <c r="BK4337" i="10"/>
  <c r="BK4302" i="10"/>
  <c r="BK4267" i="10"/>
  <c r="BK4232" i="10"/>
  <c r="BK4197" i="10"/>
  <c r="BK4160" i="10"/>
  <c r="BK4125" i="10"/>
  <c r="BK4090" i="10"/>
  <c r="BK4054" i="10"/>
  <c r="BK4019" i="10"/>
  <c r="BK3984" i="10"/>
  <c r="BK3949" i="10"/>
  <c r="BK3914" i="10"/>
  <c r="BK3879" i="10"/>
  <c r="BK3843" i="10"/>
  <c r="BK3807" i="10"/>
  <c r="BK3772" i="10"/>
  <c r="BK3737" i="10"/>
  <c r="BK3702" i="10"/>
  <c r="BK3667" i="10"/>
  <c r="BK3632" i="10"/>
  <c r="BK3597" i="10"/>
  <c r="BK3562" i="10"/>
  <c r="BK3527" i="10"/>
  <c r="BK3491" i="10"/>
  <c r="BK3455" i="10"/>
  <c r="BK3420" i="10"/>
  <c r="BK3385" i="10"/>
  <c r="BK3350" i="10"/>
  <c r="BK3315" i="10"/>
  <c r="BK3280" i="10"/>
  <c r="BK3245" i="10"/>
  <c r="BK3210" i="10"/>
  <c r="BK3175" i="10"/>
  <c r="BK3139" i="10"/>
  <c r="BK3103" i="10"/>
  <c r="BK3068" i="10"/>
  <c r="BK3033" i="10"/>
  <c r="BK2998" i="10"/>
  <c r="BK2962" i="10"/>
  <c r="BK2927" i="10"/>
  <c r="BK2892" i="10"/>
  <c r="BK2857" i="10"/>
  <c r="BK2822" i="10"/>
  <c r="BK2785" i="10"/>
  <c r="BK2750" i="10"/>
  <c r="BK2715" i="10"/>
  <c r="BK2680" i="10"/>
  <c r="BK2645" i="10"/>
  <c r="BK2610" i="10"/>
  <c r="BK2575" i="10"/>
  <c r="BK2540" i="10"/>
  <c r="BK2505" i="10"/>
  <c r="BK2472" i="10"/>
  <c r="BK2439" i="10"/>
  <c r="BK2406" i="10"/>
  <c r="BK2373" i="10"/>
  <c r="BK2340" i="10"/>
  <c r="BK2308" i="10"/>
  <c r="BK2276" i="10"/>
  <c r="BK2244" i="10"/>
  <c r="BK2212" i="10"/>
  <c r="BK2180" i="10"/>
  <c r="BK2148" i="10"/>
  <c r="BK2116" i="10"/>
  <c r="BK2084" i="10"/>
  <c r="BK2052" i="10"/>
  <c r="BK2020" i="10"/>
  <c r="BK1988" i="10"/>
  <c r="BK1956" i="10"/>
  <c r="BK1924" i="10"/>
  <c r="BK1892" i="10"/>
  <c r="BK1860" i="10"/>
  <c r="BK1828" i="10"/>
  <c r="BK1796" i="10"/>
  <c r="BK1764" i="10"/>
  <c r="BK1732" i="10"/>
  <c r="BK1700" i="10"/>
  <c r="BK1668" i="10"/>
  <c r="BK1636" i="10"/>
  <c r="BK1604" i="10"/>
  <c r="BK1572" i="10"/>
  <c r="BK1540" i="10"/>
  <c r="BK1508" i="10"/>
  <c r="BK1476" i="10"/>
  <c r="BK1444" i="10"/>
  <c r="BK1412" i="10"/>
  <c r="BK1380" i="10"/>
  <c r="BK1348" i="10"/>
  <c r="BK1316" i="10"/>
  <c r="BK1284" i="10"/>
  <c r="BK1252" i="10"/>
  <c r="BK1220" i="10"/>
  <c r="BK1188" i="10"/>
  <c r="BK1156" i="10"/>
  <c r="BK1124" i="10"/>
  <c r="BK1092" i="10"/>
  <c r="BK1060" i="10"/>
  <c r="BK1028" i="10"/>
  <c r="BK996" i="10"/>
  <c r="BK964" i="10"/>
  <c r="BK932" i="10"/>
  <c r="BK900" i="10"/>
  <c r="BK868" i="10"/>
  <c r="BK836" i="10"/>
  <c r="BK804" i="10"/>
  <c r="BK772" i="10"/>
  <c r="BK740" i="10"/>
  <c r="BK708" i="10"/>
  <c r="BK676" i="10"/>
  <c r="BK644" i="10"/>
  <c r="BK612" i="10"/>
  <c r="BK580" i="10"/>
  <c r="BK548" i="10"/>
  <c r="BK516" i="10"/>
  <c r="BK484" i="10"/>
  <c r="BK452" i="10"/>
  <c r="BK420" i="10"/>
  <c r="BK388" i="10"/>
  <c r="BK356" i="10"/>
  <c r="BK324" i="10"/>
  <c r="BK292" i="10"/>
  <c r="BK260" i="10"/>
  <c r="BK228" i="10"/>
  <c r="BK196" i="10"/>
  <c r="BK164" i="10"/>
  <c r="BK132" i="10"/>
  <c r="BK100" i="10"/>
  <c r="BK68" i="10"/>
  <c r="BK36" i="10"/>
  <c r="BK4" i="10"/>
  <c r="BK5214" i="10"/>
  <c r="BK5177" i="10"/>
  <c r="BK5141" i="10"/>
  <c r="BK5105" i="10"/>
  <c r="BK5069" i="10"/>
  <c r="BK5033" i="10"/>
  <c r="BK4997" i="10"/>
  <c r="BK4959" i="10"/>
  <c r="BK4923" i="10"/>
  <c r="BK4887" i="10"/>
  <c r="BK4851" i="10"/>
  <c r="BK4815" i="10"/>
  <c r="BK4779" i="10"/>
  <c r="BK4743" i="10"/>
  <c r="BK4705" i="10"/>
  <c r="BK4668" i="10"/>
  <c r="BK4632" i="10"/>
  <c r="BK4596" i="10"/>
  <c r="BK4560" i="10"/>
  <c r="BK4524" i="10"/>
  <c r="BK4488" i="10"/>
  <c r="BK4451" i="10"/>
  <c r="BK4414" i="10"/>
  <c r="BK4378" i="10"/>
  <c r="BK4342" i="10"/>
  <c r="BK4306" i="10"/>
  <c r="BK4270" i="10"/>
  <c r="BK4234" i="10"/>
  <c r="BK4198" i="10"/>
  <c r="BK4159" i="10"/>
  <c r="BK4122" i="10"/>
  <c r="BK4086" i="10"/>
  <c r="BK4050" i="10"/>
  <c r="BK4014" i="10"/>
  <c r="BK3978" i="10"/>
  <c r="BK3942" i="10"/>
  <c r="BK3904" i="10"/>
  <c r="BK3868" i="10"/>
  <c r="BK3832" i="10"/>
  <c r="BK3796" i="10"/>
  <c r="BK3760" i="10"/>
  <c r="BK3724" i="10"/>
  <c r="BK3688" i="10"/>
  <c r="BK3651" i="10"/>
  <c r="BK3614" i="10"/>
  <c r="BK3578" i="10"/>
  <c r="BK3541" i="10"/>
  <c r="BK3505" i="10"/>
  <c r="BK3469" i="10"/>
  <c r="BK3433" i="10"/>
  <c r="BK3397" i="10"/>
  <c r="BK3359" i="10"/>
  <c r="BK3323" i="10"/>
  <c r="BK3287" i="10"/>
  <c r="BK3251" i="10"/>
  <c r="BK3215" i="10"/>
  <c r="BK3179" i="10"/>
  <c r="BK3143" i="10"/>
  <c r="BK3105" i="10"/>
  <c r="BK3069" i="10"/>
  <c r="BK3032" i="10"/>
  <c r="BK2995" i="10"/>
  <c r="BK2959" i="10"/>
  <c r="BK2923" i="10"/>
  <c r="BK2887" i="10"/>
  <c r="BK2849" i="10"/>
  <c r="BK2813" i="10"/>
  <c r="BK2777" i="10"/>
  <c r="BK2741" i="10"/>
  <c r="BK2705" i="10"/>
  <c r="BK2669" i="10"/>
  <c r="BK2633" i="10"/>
  <c r="BK2597" i="10"/>
  <c r="BK2559" i="10"/>
  <c r="BK2523" i="10"/>
  <c r="BK2489" i="10"/>
  <c r="BK2454" i="10"/>
  <c r="BK2420" i="10"/>
  <c r="BK2386" i="10"/>
  <c r="BK2352" i="10"/>
  <c r="BK2319" i="10"/>
  <c r="BK2286" i="10"/>
  <c r="BK2253" i="10"/>
  <c r="BK2220" i="10"/>
  <c r="BK2187" i="10"/>
  <c r="BK2154" i="10"/>
  <c r="BK2121" i="10"/>
  <c r="BK2088" i="10"/>
  <c r="BK2055" i="10"/>
  <c r="BK2022" i="10"/>
  <c r="BK1989" i="10"/>
  <c r="BK1955" i="10"/>
  <c r="BK1922" i="10"/>
  <c r="BK1889" i="10"/>
  <c r="BK1856" i="10"/>
  <c r="BK1823" i="10"/>
  <c r="BK1790" i="10"/>
  <c r="BK1757" i="10"/>
  <c r="BK1724" i="10"/>
  <c r="BK1691" i="10"/>
  <c r="BK1658" i="10"/>
  <c r="BK1625" i="10"/>
  <c r="BK1592" i="10"/>
  <c r="BK1559" i="10"/>
  <c r="BK1526" i="10"/>
  <c r="BK1493" i="10"/>
  <c r="BK1460" i="10"/>
  <c r="BK1427" i="10"/>
  <c r="BK1394" i="10"/>
  <c r="BK1361" i="10"/>
  <c r="BK1328" i="10"/>
  <c r="BK1295" i="10"/>
  <c r="BK1262" i="10"/>
  <c r="BK1229" i="10"/>
  <c r="BK1196" i="10"/>
  <c r="BK1163" i="10"/>
  <c r="BK1130" i="10"/>
  <c r="BK1097" i="10"/>
  <c r="BK1064" i="10"/>
  <c r="BK1031" i="10"/>
  <c r="BK998" i="10"/>
  <c r="BK965" i="10"/>
  <c r="BK931" i="10"/>
  <c r="BK898" i="10"/>
  <c r="BK865" i="10"/>
  <c r="BK832" i="10"/>
  <c r="BK799" i="10"/>
  <c r="BK766" i="10"/>
  <c r="BK733" i="10"/>
  <c r="BK700" i="10"/>
  <c r="BK667" i="10"/>
  <c r="BK634" i="10"/>
  <c r="BK601" i="10"/>
  <c r="BK568" i="10"/>
  <c r="BK535" i="10"/>
  <c r="BK502" i="10"/>
  <c r="BK469" i="10"/>
  <c r="BK436" i="10"/>
  <c r="BK403" i="10"/>
  <c r="BK370" i="10"/>
  <c r="BK337" i="10"/>
  <c r="BK304" i="10"/>
  <c r="BK271" i="10"/>
  <c r="BK238" i="10"/>
  <c r="BK205" i="10"/>
  <c r="BK172" i="10"/>
  <c r="BK139" i="10"/>
  <c r="BK106" i="10"/>
  <c r="BK73" i="10"/>
  <c r="BK40" i="10"/>
  <c r="BK7" i="10"/>
  <c r="BK5213" i="10"/>
  <c r="BK5175" i="10"/>
  <c r="BK5138" i="10"/>
  <c r="BK5101" i="10"/>
  <c r="BK5064" i="10"/>
  <c r="BK5025" i="10"/>
  <c r="BK4988" i="10"/>
  <c r="BK4951" i="10"/>
  <c r="BK4914" i="10"/>
  <c r="BK4877" i="10"/>
  <c r="BK4839" i="10"/>
  <c r="BK4800" i="10"/>
  <c r="BK4763" i="10"/>
  <c r="BK4726" i="10"/>
  <c r="BK4688" i="10"/>
  <c r="BK4651" i="10"/>
  <c r="BK4614" i="10"/>
  <c r="BK4575" i="10"/>
  <c r="BK4538" i="10"/>
  <c r="BK4501" i="10"/>
  <c r="BK4463" i="10"/>
  <c r="BK4426" i="10"/>
  <c r="BK4389" i="10"/>
  <c r="BK4350" i="10"/>
  <c r="BK4313" i="10"/>
  <c r="BK4276" i="10"/>
  <c r="BK4239" i="10"/>
  <c r="BK4202" i="10"/>
  <c r="BK4165" i="10"/>
  <c r="BK4126" i="10"/>
  <c r="BK4087" i="10"/>
  <c r="BK4049" i="10"/>
  <c r="BK4012" i="10"/>
  <c r="BK3975" i="10"/>
  <c r="BK3936" i="10"/>
  <c r="BK3899" i="10"/>
  <c r="BK3862" i="10"/>
  <c r="BK3825" i="10"/>
  <c r="BK3788" i="10"/>
  <c r="BK3751" i="10"/>
  <c r="BK3711" i="10"/>
  <c r="BK3674" i="10"/>
  <c r="BK3637" i="10"/>
  <c r="BK3600" i="10"/>
  <c r="BK3563" i="10"/>
  <c r="BK3525" i="10"/>
  <c r="BK3486" i="10"/>
  <c r="BK3449" i="10"/>
  <c r="BK3412" i="10"/>
  <c r="BK3375" i="10"/>
  <c r="BK3337" i="10"/>
  <c r="BK3299" i="10"/>
  <c r="BK3261" i="10"/>
  <c r="BK3224" i="10"/>
  <c r="BK3187" i="10"/>
  <c r="BK3150" i="10"/>
  <c r="BK3113" i="10"/>
  <c r="BK3075" i="10"/>
  <c r="BK3037" i="10"/>
  <c r="BK3000" i="10"/>
  <c r="BK2961" i="10"/>
  <c r="BK2924" i="10"/>
  <c r="BK2886" i="10"/>
  <c r="BK2847" i="10"/>
  <c r="BK2810" i="10"/>
  <c r="BK2773" i="10"/>
  <c r="BK2736" i="10"/>
  <c r="BK2699" i="10"/>
  <c r="BK2662" i="10"/>
  <c r="BK2623" i="10"/>
  <c r="BK2585" i="10"/>
  <c r="BK2548" i="10"/>
  <c r="BK2511" i="10"/>
  <c r="BK2476" i="10"/>
  <c r="BK2441" i="10"/>
  <c r="BK2405" i="10"/>
  <c r="BK2370" i="10"/>
  <c r="BK2335" i="10"/>
  <c r="BK2301" i="10"/>
  <c r="BK2267" i="10"/>
  <c r="BK2233" i="10"/>
  <c r="BK2199" i="10"/>
  <c r="BK2165" i="10"/>
  <c r="BK2131" i="10"/>
  <c r="BK2097" i="10"/>
  <c r="BK2063" i="10"/>
  <c r="BK2029" i="10"/>
  <c r="BK1995" i="10"/>
  <c r="BK1961" i="10"/>
  <c r="BK1927" i="10"/>
  <c r="BK1893" i="10"/>
  <c r="BK1858" i="10"/>
  <c r="BK1824" i="10"/>
  <c r="BK1789" i="10"/>
  <c r="BK1755" i="10"/>
  <c r="BK1721" i="10"/>
  <c r="BK1687" i="10"/>
  <c r="BK1653" i="10"/>
  <c r="BK1619" i="10"/>
  <c r="BK1585" i="10"/>
  <c r="BK1551" i="10"/>
  <c r="BK1517" i="10"/>
  <c r="BK1483" i="10"/>
  <c r="BK1449" i="10"/>
  <c r="BK1415" i="10"/>
  <c r="BK1381" i="10"/>
  <c r="BK1346" i="10"/>
  <c r="BK1312" i="10"/>
  <c r="BK1278" i="10"/>
  <c r="BK1244" i="10"/>
  <c r="BK1210" i="10"/>
  <c r="BK1176" i="10"/>
  <c r="BK1142" i="10"/>
  <c r="BK1108" i="10"/>
  <c r="BK1074" i="10"/>
  <c r="BK1040" i="10"/>
  <c r="BK1006" i="10"/>
  <c r="BK972" i="10"/>
  <c r="BK938" i="10"/>
  <c r="BK904" i="10"/>
  <c r="BK870" i="10"/>
  <c r="BK835" i="10"/>
  <c r="BK801" i="10"/>
  <c r="BK767" i="10"/>
  <c r="BK732" i="10"/>
  <c r="BK698" i="10"/>
  <c r="BK664" i="10"/>
  <c r="BK630" i="10"/>
  <c r="BK596" i="10"/>
  <c r="BK562" i="10"/>
  <c r="BK528" i="10"/>
  <c r="BK494" i="10"/>
  <c r="BK460" i="10"/>
  <c r="BK426" i="10"/>
  <c r="BK392" i="10"/>
  <c r="BK358" i="10"/>
  <c r="BK323" i="10"/>
  <c r="BK289" i="10"/>
  <c r="BK255" i="10"/>
  <c r="BK221" i="10"/>
  <c r="BK187" i="10"/>
  <c r="BK153" i="10"/>
  <c r="BK119" i="10"/>
  <c r="BK85" i="10"/>
  <c r="BK51" i="10"/>
  <c r="BK17" i="10"/>
  <c r="BK5210" i="10"/>
  <c r="BK5217" i="10"/>
  <c r="BK5174" i="10"/>
  <c r="BK5136" i="10"/>
  <c r="BK5098" i="10"/>
  <c r="BK5059" i="10"/>
  <c r="BK5020" i="10"/>
  <c r="BK4982" i="10"/>
  <c r="BK4944" i="10"/>
  <c r="BK4905" i="10"/>
  <c r="BK4865" i="10"/>
  <c r="BK4826" i="10"/>
  <c r="BK4788" i="10"/>
  <c r="BK4750" i="10"/>
  <c r="BK4712" i="10"/>
  <c r="BK4672" i="10"/>
  <c r="BK4633" i="10"/>
  <c r="BK4594" i="10"/>
  <c r="BK4556" i="10"/>
  <c r="BK4518" i="10"/>
  <c r="BK4478" i="10"/>
  <c r="BK4439" i="10"/>
  <c r="BK4401" i="10"/>
  <c r="BK4362" i="10"/>
  <c r="BK4323" i="10"/>
  <c r="BK4284" i="10"/>
  <c r="BK4246" i="10"/>
  <c r="BK4208" i="10"/>
  <c r="BK4170" i="10"/>
  <c r="BK4131" i="10"/>
  <c r="BK4092" i="10"/>
  <c r="BK4052" i="10"/>
  <c r="BK4013" i="10"/>
  <c r="BK3974" i="10"/>
  <c r="BK3934" i="10"/>
  <c r="BK3896" i="10"/>
  <c r="BK3858" i="10"/>
  <c r="BK3820" i="10"/>
  <c r="BK3781" i="10"/>
  <c r="BK3741" i="10"/>
  <c r="BK3703" i="10"/>
  <c r="BK3664" i="10"/>
  <c r="BK3626" i="10"/>
  <c r="BK3587" i="10"/>
  <c r="BK3548" i="10"/>
  <c r="BK3510" i="10"/>
  <c r="BK3471" i="10"/>
  <c r="BK3432" i="10"/>
  <c r="BK3392" i="10"/>
  <c r="BK3354" i="10"/>
  <c r="BK3316" i="10"/>
  <c r="BK3277" i="10"/>
  <c r="BK3239" i="10"/>
  <c r="BK3198" i="10"/>
  <c r="BK3160" i="10"/>
  <c r="BK3122" i="10"/>
  <c r="BK3084" i="10"/>
  <c r="BK3046" i="10"/>
  <c r="BK3006" i="10"/>
  <c r="BK2968" i="10"/>
  <c r="BK2930" i="10"/>
  <c r="BK2890" i="10"/>
  <c r="BK2851" i="10"/>
  <c r="BK2811" i="10"/>
  <c r="BK2772" i="10"/>
  <c r="BK2734" i="10"/>
  <c r="BK2696" i="10"/>
  <c r="BK2656" i="10"/>
  <c r="BK2617" i="10"/>
  <c r="BK2579" i="10"/>
  <c r="BK2541" i="10"/>
  <c r="BK2502" i="10"/>
  <c r="BK2466" i="10"/>
  <c r="BK2430" i="10"/>
  <c r="BK2394" i="10"/>
  <c r="BK2357" i="10"/>
  <c r="BK2322" i="10"/>
  <c r="BK2287" i="10"/>
  <c r="BK2251" i="10"/>
  <c r="BK2216" i="10"/>
  <c r="BK2181" i="10"/>
  <c r="BK2145" i="10"/>
  <c r="BK2110" i="10"/>
  <c r="BK2075" i="10"/>
  <c r="BK2040" i="10"/>
  <c r="BK2005" i="10"/>
  <c r="BK1970" i="10"/>
  <c r="BK1935" i="10"/>
  <c r="BK1900" i="10"/>
  <c r="BK1865" i="10"/>
  <c r="BK1830" i="10"/>
  <c r="BK1794" i="10"/>
  <c r="BK1759" i="10"/>
  <c r="BK1723" i="10"/>
  <c r="BK1688" i="10"/>
  <c r="BK1652" i="10"/>
  <c r="BK1617" i="10"/>
  <c r="BK1582" i="10"/>
  <c r="BK1547" i="10"/>
  <c r="BK1512" i="10"/>
  <c r="BK1477" i="10"/>
  <c r="BK1441" i="10"/>
  <c r="BK1406" i="10"/>
  <c r="BK1371" i="10"/>
  <c r="BK1336" i="10"/>
  <c r="BK1301" i="10"/>
  <c r="BK1266" i="10"/>
  <c r="BK1231" i="10"/>
  <c r="BK1195" i="10"/>
  <c r="BK1160" i="10"/>
  <c r="BK1125" i="10"/>
  <c r="BK1089" i="10"/>
  <c r="BK1054" i="10"/>
  <c r="BK1019" i="10"/>
  <c r="BK984" i="10"/>
  <c r="BK949" i="10"/>
  <c r="BK914" i="10"/>
  <c r="BK879" i="10"/>
  <c r="BK844" i="10"/>
  <c r="BK809" i="10"/>
  <c r="BK774" i="10"/>
  <c r="BK738" i="10"/>
  <c r="BK703" i="10"/>
  <c r="BK668" i="10"/>
  <c r="BK632" i="10"/>
  <c r="BK597" i="10"/>
  <c r="BK561" i="10"/>
  <c r="BK526" i="10"/>
  <c r="BK491" i="10"/>
  <c r="BK456" i="10"/>
  <c r="BK421" i="10"/>
  <c r="BK385" i="10"/>
  <c r="BK350" i="10"/>
  <c r="BK315" i="10"/>
  <c r="BK280" i="10"/>
  <c r="BK245" i="10"/>
  <c r="BK210" i="10"/>
  <c r="BK175" i="10"/>
  <c r="BK140" i="10"/>
  <c r="BK104" i="10"/>
  <c r="BK69" i="10"/>
  <c r="BK33" i="10"/>
  <c r="BK5216" i="10"/>
  <c r="BK5172" i="10"/>
  <c r="BK5133" i="10"/>
  <c r="BK5094" i="10"/>
  <c r="BK5053" i="10"/>
  <c r="BK5014" i="10"/>
  <c r="BK4974" i="10"/>
  <c r="BK4934" i="10"/>
  <c r="BK4893" i="10"/>
  <c r="BK4854" i="10"/>
  <c r="BK4814" i="10"/>
  <c r="BK4775" i="10"/>
  <c r="BK4733" i="10"/>
  <c r="BK4694" i="10"/>
  <c r="BK4655" i="10"/>
  <c r="BK4615" i="10"/>
  <c r="BK4573" i="10"/>
  <c r="BK4534" i="10"/>
  <c r="BK4494" i="10"/>
  <c r="BK4455" i="10"/>
  <c r="BK4413" i="10"/>
  <c r="BK4374" i="10"/>
  <c r="BK4334" i="10"/>
  <c r="BK4294" i="10"/>
  <c r="BK4253" i="10"/>
  <c r="BK4214" i="10"/>
  <c r="BK4175" i="10"/>
  <c r="BK4136" i="10"/>
  <c r="BK4095" i="10"/>
  <c r="BK4056" i="10"/>
  <c r="BK4015" i="10"/>
  <c r="BK3973" i="10"/>
  <c r="BK3932" i="10"/>
  <c r="BK3893" i="10"/>
  <c r="BK3854" i="10"/>
  <c r="BK3814" i="10"/>
  <c r="BK3773" i="10"/>
  <c r="BK3733" i="10"/>
  <c r="BK3694" i="10"/>
  <c r="BK3655" i="10"/>
  <c r="BK3613" i="10"/>
  <c r="BK3573" i="10"/>
  <c r="BK3534" i="10"/>
  <c r="BK3495" i="10"/>
  <c r="BK3453" i="10"/>
  <c r="BK3414" i="10"/>
  <c r="BK3374" i="10"/>
  <c r="BK3334" i="10"/>
  <c r="BK3293" i="10"/>
  <c r="BK3254" i="10"/>
  <c r="BK3214" i="10"/>
  <c r="BK3174" i="10"/>
  <c r="BK3132" i="10"/>
  <c r="BK3093" i="10"/>
  <c r="BK3054" i="10"/>
  <c r="BK3015" i="10"/>
  <c r="BK2974" i="10"/>
  <c r="BK2935" i="10"/>
  <c r="BK2896" i="10"/>
  <c r="BK2855" i="10"/>
  <c r="BK2814" i="10"/>
  <c r="BK2774" i="10"/>
  <c r="BK2733" i="10"/>
  <c r="BK2694" i="10"/>
  <c r="BK2652" i="10"/>
  <c r="BK2613" i="10"/>
  <c r="BK2573" i="10"/>
  <c r="BK2534" i="10"/>
  <c r="BK2495" i="10"/>
  <c r="BK2458" i="10"/>
  <c r="BK2419" i="10"/>
  <c r="BK2382" i="10"/>
  <c r="BK2345" i="10"/>
  <c r="BK2309" i="10"/>
  <c r="BK2272" i="10"/>
  <c r="BK2236" i="10"/>
  <c r="BK2200" i="10"/>
  <c r="BK2163" i="10"/>
  <c r="BK2127" i="10"/>
  <c r="BK2091" i="10"/>
  <c r="BK2054" i="10"/>
  <c r="BK2017" i="10"/>
  <c r="BK1981" i="10"/>
  <c r="BK1945" i="10"/>
  <c r="BK1909" i="10"/>
  <c r="BK1873" i="10"/>
  <c r="BK1837" i="10"/>
  <c r="BK1801" i="10"/>
  <c r="BK1765" i="10"/>
  <c r="BK1728" i="10"/>
  <c r="BK1692" i="10"/>
  <c r="BK1655" i="10"/>
  <c r="BK1618" i="10"/>
  <c r="BK1581" i="10"/>
  <c r="BK1545" i="10"/>
  <c r="BK1509" i="10"/>
  <c r="BK1472" i="10"/>
  <c r="BK1436" i="10"/>
  <c r="BK1400" i="10"/>
  <c r="BK1364" i="10"/>
  <c r="BK1327" i="10"/>
  <c r="BK1291" i="10"/>
  <c r="BK1255" i="10"/>
  <c r="BK1218" i="10"/>
  <c r="BK1182" i="10"/>
  <c r="BK1146" i="10"/>
  <c r="BK1110" i="10"/>
  <c r="BK1073" i="10"/>
  <c r="BK1037" i="10"/>
  <c r="BK1001" i="10"/>
  <c r="BK963" i="10"/>
  <c r="BK927" i="10"/>
  <c r="BK891" i="10"/>
  <c r="BK855" i="10"/>
  <c r="BK819" i="10"/>
  <c r="BK783" i="10"/>
  <c r="BK747" i="10"/>
  <c r="BK711" i="10"/>
  <c r="BK674" i="10"/>
  <c r="BK638" i="10"/>
  <c r="BK602" i="10"/>
  <c r="BK565" i="10"/>
  <c r="BK529" i="10"/>
  <c r="BK492" i="10"/>
  <c r="BK455" i="10"/>
  <c r="BK418" i="10"/>
  <c r="BK382" i="10"/>
  <c r="BK346" i="10"/>
  <c r="BK310" i="10"/>
  <c r="BK274" i="10"/>
  <c r="BK237" i="10"/>
  <c r="BK201" i="10"/>
  <c r="BK165" i="10"/>
  <c r="BK128" i="10"/>
  <c r="BK92" i="10"/>
  <c r="BK56" i="10"/>
  <c r="BK20" i="10"/>
  <c r="BK5209" i="10"/>
  <c r="BK5170" i="10"/>
  <c r="BK5131" i="10"/>
  <c r="BK5091" i="10"/>
  <c r="BK5051" i="10"/>
  <c r="BK5012" i="10"/>
  <c r="BK4972" i="10"/>
  <c r="BK4931" i="10"/>
  <c r="BK4891" i="10"/>
  <c r="BK4852" i="10"/>
  <c r="BK4812" i="10"/>
  <c r="BK4771" i="10"/>
  <c r="BK4731" i="10"/>
  <c r="BK4692" i="10"/>
  <c r="BK4652" i="10"/>
  <c r="BK4611" i="10"/>
  <c r="BK4571" i="10"/>
  <c r="BK4531" i="10"/>
  <c r="BK4492" i="10"/>
  <c r="BK4453" i="10"/>
  <c r="BK4411" i="10"/>
  <c r="BK4371" i="10"/>
  <c r="BK4332" i="10"/>
  <c r="BK4291" i="10"/>
  <c r="BK4251" i="10"/>
  <c r="BK4212" i="10"/>
  <c r="BK4173" i="10"/>
  <c r="BK4134" i="10"/>
  <c r="BK4093" i="10"/>
  <c r="BK4051" i="10"/>
  <c r="BK4010" i="10"/>
  <c r="BK3969" i="10"/>
  <c r="BK3930" i="10"/>
  <c r="BK3891" i="10"/>
  <c r="BK3852" i="10"/>
  <c r="BK3811" i="10"/>
  <c r="BK3770" i="10"/>
  <c r="BK3731" i="10"/>
  <c r="BK3692" i="10"/>
  <c r="BK3653" i="10"/>
  <c r="BK3610" i="10"/>
  <c r="BK3571" i="10"/>
  <c r="BK3532" i="10"/>
  <c r="BK3493" i="10"/>
  <c r="BK3451" i="10"/>
  <c r="BK3411" i="10"/>
  <c r="BK3371" i="10"/>
  <c r="BK3331" i="10"/>
  <c r="BK3291" i="10"/>
  <c r="BK3252" i="10"/>
  <c r="BK3212" i="10"/>
  <c r="BK3171" i="10"/>
  <c r="BK3130" i="10"/>
  <c r="BK3091" i="10"/>
  <c r="BK3052" i="10"/>
  <c r="BK3013" i="10"/>
  <c r="BK2972" i="10"/>
  <c r="BK2933" i="10"/>
  <c r="BK2893" i="10"/>
  <c r="BK2853" i="10"/>
  <c r="BK2809" i="10"/>
  <c r="BK2770" i="10"/>
  <c r="BK2731" i="10"/>
  <c r="BK2691" i="10"/>
  <c r="BK2650" i="10"/>
  <c r="BK2611" i="10"/>
  <c r="BK2571" i="10"/>
  <c r="BK2531" i="10"/>
  <c r="BK2493" i="10"/>
  <c r="BK2456" i="10"/>
  <c r="BK2417" i="10"/>
  <c r="BK2380" i="10"/>
  <c r="BK2343" i="10"/>
  <c r="BK2306" i="10"/>
  <c r="BK2270" i="10"/>
  <c r="BK2234" i="10"/>
  <c r="BK2197" i="10"/>
  <c r="BK2161" i="10"/>
  <c r="BK2125" i="10"/>
  <c r="BK2089" i="10"/>
  <c r="BK2051" i="10"/>
  <c r="BK2015" i="10"/>
  <c r="BK1979" i="10"/>
  <c r="BK1943" i="10"/>
  <c r="BK1907" i="10"/>
  <c r="BK1871" i="10"/>
  <c r="BK1835" i="10"/>
  <c r="BK1799" i="10"/>
  <c r="BK1762" i="10"/>
  <c r="BK1726" i="10"/>
  <c r="BK1689" i="10"/>
  <c r="BK1651" i="10"/>
  <c r="BK1615" i="10"/>
  <c r="BK1579" i="10"/>
  <c r="BK1543" i="10"/>
  <c r="BK1506" i="10"/>
  <c r="BK1470" i="10"/>
  <c r="BK1434" i="10"/>
  <c r="BK1398" i="10"/>
  <c r="BK1362" i="10"/>
  <c r="BK1325" i="10"/>
  <c r="BK1289" i="10"/>
  <c r="BK1253" i="10"/>
  <c r="BK1216" i="10"/>
  <c r="BK1180" i="10"/>
  <c r="BK1144" i="10"/>
  <c r="BK1107" i="10"/>
  <c r="BK1071" i="10"/>
  <c r="BK1035" i="10"/>
  <c r="BK999" i="10"/>
  <c r="BK961" i="10"/>
  <c r="BK925" i="10"/>
  <c r="BK889" i="10"/>
  <c r="BK853" i="10"/>
  <c r="BK817" i="10"/>
  <c r="BK781" i="10"/>
  <c r="BK745" i="10"/>
  <c r="BK709" i="10"/>
  <c r="BK672" i="10"/>
  <c r="BK636" i="10"/>
  <c r="BK599" i="10"/>
  <c r="BK563" i="10"/>
  <c r="BK525" i="10"/>
  <c r="BK489" i="10"/>
  <c r="BK453" i="10"/>
  <c r="BK416" i="10"/>
  <c r="BK380" i="10"/>
  <c r="BK344" i="10"/>
  <c r="BK308" i="10"/>
  <c r="BK272" i="10"/>
  <c r="BK235" i="10"/>
  <c r="BK199" i="10"/>
  <c r="BK162" i="10"/>
  <c r="BK126" i="10"/>
  <c r="BK90" i="10"/>
  <c r="BK54" i="10"/>
  <c r="BK18" i="10"/>
  <c r="BK5201" i="10"/>
  <c r="BK5162" i="10"/>
  <c r="BK5121" i="10"/>
  <c r="BK5082" i="10"/>
  <c r="BK5042" i="10"/>
  <c r="BK5002" i="10"/>
  <c r="BK4961" i="10"/>
  <c r="BK4921" i="10"/>
  <c r="BK4882" i="10"/>
  <c r="BK4843" i="10"/>
  <c r="BK4801" i="10"/>
  <c r="BK4761" i="10"/>
  <c r="BK4721" i="10"/>
  <c r="BK4682" i="10"/>
  <c r="BK4641" i="10"/>
  <c r="BK4602" i="10"/>
  <c r="BK4562" i="10"/>
  <c r="BK4522" i="10"/>
  <c r="BK4481" i="10"/>
  <c r="BK4441" i="10"/>
  <c r="BK4402" i="10"/>
  <c r="BK4361" i="10"/>
  <c r="BK4320" i="10"/>
  <c r="BK4281" i="10"/>
  <c r="BK4242" i="10"/>
  <c r="BK4203" i="10"/>
  <c r="BK4161" i="10"/>
  <c r="BK4119" i="10"/>
  <c r="BK4080" i="10"/>
  <c r="BK4041" i="10"/>
  <c r="BK4000" i="10"/>
  <c r="BK3961" i="10"/>
  <c r="BK3922" i="10"/>
  <c r="BK3882" i="10"/>
  <c r="BK3840" i="10"/>
  <c r="BK3801" i="10"/>
  <c r="BK3762" i="10"/>
  <c r="BK3722" i="10"/>
  <c r="BK3681" i="10"/>
  <c r="BK3641" i="10"/>
  <c r="BK3602" i="10"/>
  <c r="BK3561" i="10"/>
  <c r="BK3520" i="10"/>
  <c r="BK3481" i="10"/>
  <c r="BK3442" i="10"/>
  <c r="BK3402" i="10"/>
  <c r="BK3361" i="10"/>
  <c r="BK3321" i="10"/>
  <c r="BK3282" i="10"/>
  <c r="BK3242" i="10"/>
  <c r="BK3200" i="10"/>
  <c r="BK3161" i="10"/>
  <c r="BK3121" i="10"/>
  <c r="BK3082" i="10"/>
  <c r="BK3041" i="10"/>
  <c r="BK3002" i="10"/>
  <c r="BK2960" i="10"/>
  <c r="BK2920" i="10"/>
  <c r="BK2879" i="10"/>
  <c r="BK2840" i="10"/>
  <c r="BK2801" i="10"/>
  <c r="BK2762" i="10"/>
  <c r="BK2720" i="10"/>
  <c r="BK2681" i="10"/>
  <c r="BK2641" i="10"/>
  <c r="BK2602" i="10"/>
  <c r="BK2561" i="10"/>
  <c r="BK2521" i="10"/>
  <c r="BK2483" i="10"/>
  <c r="BK2446" i="10"/>
  <c r="BK2409" i="10"/>
  <c r="BK2371" i="10"/>
  <c r="BK2333" i="10"/>
  <c r="BK2297" i="10"/>
  <c r="BK2261" i="10"/>
  <c r="BK2225" i="10"/>
  <c r="BK2189" i="10"/>
  <c r="BK2152" i="10"/>
  <c r="BK2115" i="10"/>
  <c r="BK2079" i="10"/>
  <c r="BK2043" i="10"/>
  <c r="BK2007" i="10"/>
  <c r="BK1971" i="10"/>
  <c r="BK1934" i="10"/>
  <c r="BK1898" i="10"/>
  <c r="BK5221" i="10"/>
  <c r="BK5168" i="10"/>
  <c r="BK5126" i="10"/>
  <c r="BK5081" i="10"/>
  <c r="BK5037" i="10"/>
  <c r="BK4992" i="10"/>
  <c r="BK4949" i="10"/>
  <c r="BK4906" i="10"/>
  <c r="BK4860" i="10"/>
  <c r="BK4818" i="10"/>
  <c r="BK4774" i="10"/>
  <c r="BK4728" i="10"/>
  <c r="BK4684" i="10"/>
  <c r="BK4639" i="10"/>
  <c r="BK4595" i="10"/>
  <c r="BK4552" i="10"/>
  <c r="BK4507" i="10"/>
  <c r="BK4464" i="10"/>
  <c r="BK4421" i="10"/>
  <c r="BK4376" i="10"/>
  <c r="BK4331" i="10"/>
  <c r="BK4286" i="10"/>
  <c r="BK4243" i="10"/>
  <c r="BK4199" i="10"/>
  <c r="BK4152" i="10"/>
  <c r="BK4110" i="10"/>
  <c r="BK4067" i="10"/>
  <c r="BK4024" i="10"/>
  <c r="BK3980" i="10"/>
  <c r="BK3933" i="10"/>
  <c r="BK3889" i="10"/>
  <c r="BK3846" i="10"/>
  <c r="BK3800" i="10"/>
  <c r="BK3757" i="10"/>
  <c r="BK3712" i="10"/>
  <c r="BK3669" i="10"/>
  <c r="BK3625" i="10"/>
  <c r="BK3581" i="10"/>
  <c r="BK3537" i="10"/>
  <c r="BK3494" i="10"/>
  <c r="BK3447" i="10"/>
  <c r="BK3404" i="10"/>
  <c r="BK3358" i="10"/>
  <c r="BK3314" i="10"/>
  <c r="BK3272" i="10"/>
  <c r="BK3227" i="10"/>
  <c r="BK3184" i="10"/>
  <c r="BK3141" i="10"/>
  <c r="BK3095" i="10"/>
  <c r="BK3051" i="10"/>
  <c r="BK3007" i="10"/>
  <c r="BK2964" i="10"/>
  <c r="BK5211" i="10"/>
  <c r="BK5167" i="10"/>
  <c r="BK5125" i="10"/>
  <c r="BK5080" i="10"/>
  <c r="BK5036" i="10"/>
  <c r="BK4991" i="10"/>
  <c r="BK4948" i="10"/>
  <c r="BK4904" i="10"/>
  <c r="BK4859" i="10"/>
  <c r="BK4817" i="10"/>
  <c r="BK4769" i="10"/>
  <c r="BK4727" i="10"/>
  <c r="BK4683" i="10"/>
  <c r="BK4638" i="10"/>
  <c r="BK4593" i="10"/>
  <c r="BK4551" i="10"/>
  <c r="BK4506" i="10"/>
  <c r="BK4462" i="10"/>
  <c r="BK4419" i="10"/>
  <c r="BK4375" i="10"/>
  <c r="BK4330" i="10"/>
  <c r="BK4285" i="10"/>
  <c r="BK4241" i="10"/>
  <c r="BK4195" i="10"/>
  <c r="BK4151" i="10"/>
  <c r="BK4109" i="10"/>
  <c r="BK4065" i="10"/>
  <c r="BK4023" i="10"/>
  <c r="BK3979" i="10"/>
  <c r="BK3931" i="10"/>
  <c r="BK3888" i="10"/>
  <c r="BK3845" i="10"/>
  <c r="BK3799" i="10"/>
  <c r="BK3756" i="10"/>
  <c r="BK3710" i="10"/>
  <c r="BK3668" i="10"/>
  <c r="BK3624" i="10"/>
  <c r="BK3580" i="10"/>
  <c r="BK3536" i="10"/>
  <c r="BK3489" i="10"/>
  <c r="BK3446" i="10"/>
  <c r="BK3403" i="10"/>
  <c r="BK3357" i="10"/>
  <c r="BK3313" i="10"/>
  <c r="BK3270" i="10"/>
  <c r="BK3226" i="10"/>
  <c r="BK3183" i="10"/>
  <c r="BK3137" i="10"/>
  <c r="BK3094" i="10"/>
  <c r="BK3050" i="10"/>
  <c r="BK3005" i="10"/>
  <c r="BK2958" i="10"/>
  <c r="BK2915" i="10"/>
  <c r="BK2872" i="10"/>
  <c r="BK2830" i="10"/>
  <c r="BK2784" i="10"/>
  <c r="BK2742" i="10"/>
  <c r="BK2698" i="10"/>
  <c r="BK2651" i="10"/>
  <c r="BK2607" i="10"/>
  <c r="BK2565" i="10"/>
  <c r="BK2518" i="10"/>
  <c r="BK2478" i="10"/>
  <c r="BK2436" i="10"/>
  <c r="BK2396" i="10"/>
  <c r="BK2354" i="10"/>
  <c r="BK2314" i="10"/>
  <c r="BK2274" i="10"/>
  <c r="BK2232" i="10"/>
  <c r="BK2193" i="10"/>
  <c r="BK2153" i="10"/>
  <c r="BK2112" i="10"/>
  <c r="BK2072" i="10"/>
  <c r="BK2033" i="10"/>
  <c r="BK1993" i="10"/>
  <c r="BK1952" i="10"/>
  <c r="BK1913" i="10"/>
  <c r="BK1874" i="10"/>
  <c r="BK1834" i="10"/>
  <c r="BK1795" i="10"/>
  <c r="BK1754" i="10"/>
  <c r="BK1716" i="10"/>
  <c r="BK1678" i="10"/>
  <c r="BK1640" i="10"/>
  <c r="BK1601" i="10"/>
  <c r="BK1563" i="10"/>
  <c r="BK1524" i="10"/>
  <c r="BK1486" i="10"/>
  <c r="BK1447" i="10"/>
  <c r="BK1408" i="10"/>
  <c r="BK1369" i="10"/>
  <c r="BK1331" i="10"/>
  <c r="BK1292" i="10"/>
  <c r="BK1251" i="10"/>
  <c r="BK1213" i="10"/>
  <c r="BK1174" i="10"/>
  <c r="BK1136" i="10"/>
  <c r="BK1098" i="10"/>
  <c r="BK1058" i="10"/>
  <c r="BK1020" i="10"/>
  <c r="BK981" i="10"/>
  <c r="BK943" i="10"/>
  <c r="BK905" i="10"/>
  <c r="BK864" i="10"/>
  <c r="BK826" i="10"/>
  <c r="BK788" i="10"/>
  <c r="BK750" i="10"/>
  <c r="BK712" i="10"/>
  <c r="BK671" i="10"/>
  <c r="BK631" i="10"/>
  <c r="BK592" i="10"/>
  <c r="BK554" i="10"/>
  <c r="BK515" i="10"/>
  <c r="BK477" i="10"/>
  <c r="BK439" i="10"/>
  <c r="BK400" i="10"/>
  <c r="BK362" i="10"/>
  <c r="BK322" i="10"/>
  <c r="BK284" i="10"/>
  <c r="BK246" i="10"/>
  <c r="BK207" i="10"/>
  <c r="BK168" i="10"/>
  <c r="BK129" i="10"/>
  <c r="BK89" i="10"/>
  <c r="BK50" i="10"/>
  <c r="BK12" i="10"/>
  <c r="BK5207" i="10"/>
  <c r="BK5165" i="10"/>
  <c r="BK5120" i="10"/>
  <c r="BK5077" i="10"/>
  <c r="BK5034" i="10"/>
  <c r="BK4989" i="10"/>
  <c r="BK4946" i="10"/>
  <c r="BK4902" i="10"/>
  <c r="BK4857" i="10"/>
  <c r="BK4813" i="10"/>
  <c r="BK4767" i="10"/>
  <c r="BK4723" i="10"/>
  <c r="BK4680" i="10"/>
  <c r="BK4636" i="10"/>
  <c r="BK4591" i="10"/>
  <c r="BK4547" i="10"/>
  <c r="BK4504" i="10"/>
  <c r="BK4460" i="10"/>
  <c r="BK4416" i="10"/>
  <c r="BK4370" i="10"/>
  <c r="BK4327" i="10"/>
  <c r="BK4282" i="10"/>
  <c r="BK4238" i="10"/>
  <c r="BK4192" i="10"/>
  <c r="BK4149" i="10"/>
  <c r="BK4107" i="10"/>
  <c r="BK4063" i="10"/>
  <c r="BK4020" i="10"/>
  <c r="BK3976" i="10"/>
  <c r="BK3928" i="10"/>
  <c r="BK3886" i="10"/>
  <c r="BK3839" i="10"/>
  <c r="BK3797" i="10"/>
  <c r="BK3754" i="10"/>
  <c r="BK3708" i="10"/>
  <c r="BK3665" i="10"/>
  <c r="BK3622" i="10"/>
  <c r="BK3576" i="10"/>
  <c r="BK3533" i="10"/>
  <c r="BK3487" i="10"/>
  <c r="BK3444" i="10"/>
  <c r="BK3400" i="10"/>
  <c r="BK3355" i="10"/>
  <c r="BK3311" i="10"/>
  <c r="BK3267" i="10"/>
  <c r="BK3223" i="10"/>
  <c r="BK3181" i="10"/>
  <c r="BK3135" i="10"/>
  <c r="BK3090" i="10"/>
  <c r="BK3048" i="10"/>
  <c r="BK3003" i="10"/>
  <c r="BK2956" i="10"/>
  <c r="BK2912" i="10"/>
  <c r="BK2870" i="10"/>
  <c r="BK2828" i="10"/>
  <c r="BK2782" i="10"/>
  <c r="BK2739" i="10"/>
  <c r="BK2695" i="10"/>
  <c r="BK2648" i="10"/>
  <c r="BK2605" i="10"/>
  <c r="BK2560" i="10"/>
  <c r="BK2516" i="10"/>
  <c r="BK2475" i="10"/>
  <c r="BK2434" i="10"/>
  <c r="BK2393" i="10"/>
  <c r="BK2351" i="10"/>
  <c r="BK2312" i="10"/>
  <c r="BK2271" i="10"/>
  <c r="BK2230" i="10"/>
  <c r="BK2191" i="10"/>
  <c r="BK2150" i="10"/>
  <c r="BK2109" i="10"/>
  <c r="BK2070" i="10"/>
  <c r="BK2031" i="10"/>
  <c r="BK1991" i="10"/>
  <c r="BK1950" i="10"/>
  <c r="BK1911" i="10"/>
  <c r="BK1870" i="10"/>
  <c r="BK1832" i="10"/>
  <c r="BK1792" i="10"/>
  <c r="BK1752" i="10"/>
  <c r="BK1714" i="10"/>
  <c r="BK1676" i="10"/>
  <c r="BK1638" i="10"/>
  <c r="BK1599" i="10"/>
  <c r="BK1561" i="10"/>
  <c r="BK1522" i="10"/>
  <c r="BK1484" i="10"/>
  <c r="BK1445" i="10"/>
  <c r="BK1405" i="10"/>
  <c r="BK1367" i="10"/>
  <c r="BK1329" i="10"/>
  <c r="BK1288" i="10"/>
  <c r="BK1249" i="10"/>
  <c r="BK1211" i="10"/>
  <c r="BK1172" i="10"/>
  <c r="BK1134" i="10"/>
  <c r="BK1095" i="10"/>
  <c r="BK1056" i="10"/>
  <c r="BK1017" i="10"/>
  <c r="BK979" i="10"/>
  <c r="BK941" i="10"/>
  <c r="BK902" i="10"/>
  <c r="BK862" i="10"/>
  <c r="BK824" i="10"/>
  <c r="BK786" i="10"/>
  <c r="BK748" i="10"/>
  <c r="BK707" i="10"/>
  <c r="BK669" i="10"/>
  <c r="BK628" i="10"/>
  <c r="BK590" i="10"/>
  <c r="BK552" i="10"/>
  <c r="BK513" i="10"/>
  <c r="BK475" i="10"/>
  <c r="BK437" i="10"/>
  <c r="BK398" i="10"/>
  <c r="BK360" i="10"/>
  <c r="BK320" i="10"/>
  <c r="BK282" i="10"/>
  <c r="BK243" i="10"/>
  <c r="BK204" i="10"/>
  <c r="BK166" i="10"/>
  <c r="BK125" i="10"/>
  <c r="BK87" i="10"/>
  <c r="BK48" i="10"/>
  <c r="BK10" i="10"/>
  <c r="BK5189" i="10"/>
  <c r="BK5143" i="10"/>
  <c r="BK5099" i="10"/>
  <c r="BK5054" i="10"/>
  <c r="BK5009" i="10"/>
  <c r="BK4966" i="10"/>
  <c r="BK4920" i="10"/>
  <c r="BK4878" i="10"/>
  <c r="BK4832" i="10"/>
  <c r="BK4789" i="10"/>
  <c r="BK4746" i="10"/>
  <c r="BK4700" i="10"/>
  <c r="BK4658" i="10"/>
  <c r="BK4613" i="10"/>
  <c r="BK4568" i="10"/>
  <c r="BK4525" i="10"/>
  <c r="BK4479" i="10"/>
  <c r="BK4435" i="10"/>
  <c r="BK4392" i="10"/>
  <c r="BK4347" i="10"/>
  <c r="BK4304" i="10"/>
  <c r="BK4259" i="10"/>
  <c r="BK4216" i="10"/>
  <c r="BK4172" i="10"/>
  <c r="BK4127" i="10"/>
  <c r="BK4081" i="10"/>
  <c r="BK4038" i="10"/>
  <c r="BK3994" i="10"/>
  <c r="BK3951" i="10"/>
  <c r="BK3907" i="10"/>
  <c r="BK3863" i="10"/>
  <c r="BK3819" i="10"/>
  <c r="BK3774" i="10"/>
  <c r="BK3729" i="10"/>
  <c r="BK3686" i="10"/>
  <c r="BK3640" i="10"/>
  <c r="BK3596" i="10"/>
  <c r="BK3552" i="10"/>
  <c r="BK3508" i="10"/>
  <c r="BK3465" i="10"/>
  <c r="BK3421" i="10"/>
  <c r="BK3378" i="10"/>
  <c r="BK3333" i="10"/>
  <c r="BK3288" i="10"/>
  <c r="BK3244" i="10"/>
  <c r="BK3197" i="10"/>
  <c r="BK3155" i="10"/>
  <c r="BK3112" i="10"/>
  <c r="BK3066" i="10"/>
  <c r="BK3023" i="10"/>
  <c r="BK2981" i="10"/>
  <c r="BK2937" i="10"/>
  <c r="BK2891" i="10"/>
  <c r="BK2844" i="10"/>
  <c r="BK2802" i="10"/>
  <c r="BK2758" i="10"/>
  <c r="BK2713" i="10"/>
  <c r="BK2671" i="10"/>
  <c r="BK2627" i="10"/>
  <c r="BK2582" i="10"/>
  <c r="BK2538" i="10"/>
  <c r="BK2496" i="10"/>
  <c r="BK2452" i="10"/>
  <c r="BK2412" i="10"/>
  <c r="BK2369" i="10"/>
  <c r="BK2329" i="10"/>
  <c r="BK2290" i="10"/>
  <c r="BK2249" i="10"/>
  <c r="BK2209" i="10"/>
  <c r="BK2170" i="10"/>
  <c r="BK2130" i="10"/>
  <c r="BK2090" i="10"/>
  <c r="BK2048" i="10"/>
  <c r="BK2009" i="10"/>
  <c r="BK1968" i="10"/>
  <c r="BK1929" i="10"/>
  <c r="BK1887" i="10"/>
  <c r="BK1849" i="10"/>
  <c r="BK1811" i="10"/>
  <c r="BK1773" i="10"/>
  <c r="BK1735" i="10"/>
  <c r="BK1696" i="10"/>
  <c r="BK1657" i="10"/>
  <c r="BK1616" i="10"/>
  <c r="BK1577" i="10"/>
  <c r="BK5208" i="10"/>
  <c r="BK5160" i="10"/>
  <c r="BK5110" i="10"/>
  <c r="BK5062" i="10"/>
  <c r="BK5010" i="10"/>
  <c r="BK4958" i="10"/>
  <c r="BK4911" i="10"/>
  <c r="BK4858" i="10"/>
  <c r="BK4808" i="10"/>
  <c r="BK4756" i="10"/>
  <c r="BK4709" i="10"/>
  <c r="BK4659" i="10"/>
  <c r="BK4606" i="10"/>
  <c r="BK4557" i="10"/>
  <c r="BK4505" i="10"/>
  <c r="BK4456" i="10"/>
  <c r="BK4404" i="10"/>
  <c r="BK4353" i="10"/>
  <c r="BK4305" i="10"/>
  <c r="BK4254" i="10"/>
  <c r="BK4205" i="10"/>
  <c r="BK4150" i="10"/>
  <c r="BK4103" i="10"/>
  <c r="BK4048" i="10"/>
  <c r="BK3999" i="10"/>
  <c r="BK3952" i="10"/>
  <c r="BK3901" i="10"/>
  <c r="BK3850" i="10"/>
  <c r="BK3798" i="10"/>
  <c r="BK3747" i="10"/>
  <c r="BK3698" i="10"/>
  <c r="BK3647" i="10"/>
  <c r="BK3598" i="10"/>
  <c r="BK3547" i="10"/>
  <c r="BK3499" i="10"/>
  <c r="BK3445" i="10"/>
  <c r="BK3393" i="10"/>
  <c r="BK3345" i="10"/>
  <c r="BK3295" i="10"/>
  <c r="BK3246" i="10"/>
  <c r="BK3193" i="10"/>
  <c r="BK3146" i="10"/>
  <c r="BK3092" i="10"/>
  <c r="BK3040" i="10"/>
  <c r="BK2990" i="10"/>
  <c r="BK2942" i="10"/>
  <c r="BK2897" i="10"/>
  <c r="BK2842" i="10"/>
  <c r="BK2796" i="10"/>
  <c r="BK2747" i="10"/>
  <c r="BK2701" i="10"/>
  <c r="BK2647" i="10"/>
  <c r="BK2600" i="10"/>
  <c r="BK2551" i="10"/>
  <c r="BK2504" i="10"/>
  <c r="BK2460" i="10"/>
  <c r="BK2413" i="10"/>
  <c r="BK2366" i="10"/>
  <c r="BK2323" i="10"/>
  <c r="BK2279" i="10"/>
  <c r="BK2235" i="10"/>
  <c r="BK2188" i="10"/>
  <c r="BK2143" i="10"/>
  <c r="BK2101" i="10"/>
  <c r="BK2058" i="10"/>
  <c r="BK2012" i="10"/>
  <c r="BK1967" i="10"/>
  <c r="BK1923" i="10"/>
  <c r="BK1880" i="10"/>
  <c r="BK1839" i="10"/>
  <c r="BK1793" i="10"/>
  <c r="BK1749" i="10"/>
  <c r="BK1708" i="10"/>
  <c r="BK1666" i="10"/>
  <c r="BK1624" i="10"/>
  <c r="BK1580" i="10"/>
  <c r="BK1537" i="10"/>
  <c r="BK1497" i="10"/>
  <c r="BK1456" i="10"/>
  <c r="BK1416" i="10"/>
  <c r="BK1374" i="10"/>
  <c r="BK1333" i="10"/>
  <c r="BK1290" i="10"/>
  <c r="BK1247" i="10"/>
  <c r="BK1206" i="10"/>
  <c r="BK5206" i="10"/>
  <c r="BK5159" i="10"/>
  <c r="BK5109" i="10"/>
  <c r="BK5061" i="10"/>
  <c r="BK5008" i="10"/>
  <c r="BK4957" i="10"/>
  <c r="BK4910" i="10"/>
  <c r="BK4856" i="10"/>
  <c r="BK4806" i="10"/>
  <c r="BK4755" i="10"/>
  <c r="BK4707" i="10"/>
  <c r="BK4657" i="10"/>
  <c r="BK4605" i="10"/>
  <c r="BK4555" i="10"/>
  <c r="BK4503" i="10"/>
  <c r="BK4454" i="10"/>
  <c r="BK4403" i="10"/>
  <c r="BK4352" i="10"/>
  <c r="BK4303" i="10"/>
  <c r="BK4252" i="10"/>
  <c r="BK4204" i="10"/>
  <c r="BK4148" i="10"/>
  <c r="BK4102" i="10"/>
  <c r="BK4047" i="10"/>
  <c r="BK3998" i="10"/>
  <c r="BK3950" i="10"/>
  <c r="BK3900" i="10"/>
  <c r="BK3849" i="10"/>
  <c r="BK3795" i="10"/>
  <c r="BK3745" i="10"/>
  <c r="BK3697" i="10"/>
  <c r="BK3646" i="10"/>
  <c r="BK3595" i="10"/>
  <c r="BK3546" i="10"/>
  <c r="BK3498" i="10"/>
  <c r="BK3443" i="10"/>
  <c r="BK3391" i="10"/>
  <c r="BK3344" i="10"/>
  <c r="BK3294" i="10"/>
  <c r="BK3243" i="10"/>
  <c r="BK3192" i="10"/>
  <c r="BK3145" i="10"/>
  <c r="BK3089" i="10"/>
  <c r="BK3039" i="10"/>
  <c r="BK2989" i="10"/>
  <c r="BK2941" i="10"/>
  <c r="BK2894" i="10"/>
  <c r="BK2841" i="10"/>
  <c r="BK2795" i="10"/>
  <c r="BK2746" i="10"/>
  <c r="BK2700" i="10"/>
  <c r="BK2646" i="10"/>
  <c r="BK2599" i="10"/>
  <c r="BK2550" i="10"/>
  <c r="BK2503" i="10"/>
  <c r="BK2459" i="10"/>
  <c r="BK2411" i="10"/>
  <c r="BK2365" i="10"/>
  <c r="BK2321" i="10"/>
  <c r="BK2278" i="10"/>
  <c r="BK2231" i="10"/>
  <c r="BK2186" i="10"/>
  <c r="BK2142" i="10"/>
  <c r="BK2100" i="10"/>
  <c r="BK2057" i="10"/>
  <c r="BK2011" i="10"/>
  <c r="BK1966" i="10"/>
  <c r="BK1921" i="10"/>
  <c r="BK1879" i="10"/>
  <c r="BK1838" i="10"/>
  <c r="BK1791" i="10"/>
  <c r="BK1748" i="10"/>
  <c r="BK1707" i="10"/>
  <c r="BK1665" i="10"/>
  <c r="BK1623" i="10"/>
  <c r="BK1578" i="10"/>
  <c r="BK1536" i="10"/>
  <c r="BK1496" i="10"/>
  <c r="BK1455" i="10"/>
  <c r="BK1414" i="10"/>
  <c r="BK1373" i="10"/>
  <c r="BK1332" i="10"/>
  <c r="BK1287" i="10"/>
  <c r="BK1246" i="10"/>
  <c r="BK1205" i="10"/>
  <c r="BK1165" i="10"/>
  <c r="BK1122" i="10"/>
  <c r="BK1082" i="10"/>
  <c r="BK1042" i="10"/>
  <c r="BK1000" i="10"/>
  <c r="BK957" i="10"/>
  <c r="BK917" i="10"/>
  <c r="BK876" i="10"/>
  <c r="BK834" i="10"/>
  <c r="BK793" i="10"/>
  <c r="BK753" i="10"/>
  <c r="BK713" i="10"/>
  <c r="BK666" i="10"/>
  <c r="BK625" i="10"/>
  <c r="BK585" i="10"/>
  <c r="BK544" i="10"/>
  <c r="BK504" i="10"/>
  <c r="BK463" i="10"/>
  <c r="BK422" i="10"/>
  <c r="BK378" i="10"/>
  <c r="BK338" i="10"/>
  <c r="BK297" i="10"/>
  <c r="BK256" i="10"/>
  <c r="BK215" i="10"/>
  <c r="BK174" i="10"/>
  <c r="BK133" i="10"/>
  <c r="BK91" i="10"/>
  <c r="BK47" i="10"/>
  <c r="BK6" i="10"/>
  <c r="BK5183" i="10"/>
  <c r="BK5130" i="10"/>
  <c r="BK5078" i="10"/>
  <c r="BK5029" i="10"/>
  <c r="BK4979" i="10"/>
  <c r="BK4927" i="10"/>
  <c r="BK4879" i="10"/>
  <c r="BK4827" i="10"/>
  <c r="BK4780" i="10"/>
  <c r="BK4725" i="10"/>
  <c r="BK4675" i="10"/>
  <c r="BK4625" i="10"/>
  <c r="BK4576" i="10"/>
  <c r="BK4526" i="10"/>
  <c r="BK4473" i="10"/>
  <c r="BK4425" i="10"/>
  <c r="BK4373" i="10"/>
  <c r="BK4319" i="10"/>
  <c r="BK4272" i="10"/>
  <c r="BK4221" i="10"/>
  <c r="BK4174" i="10"/>
  <c r="BK4118" i="10"/>
  <c r="BK4072" i="10"/>
  <c r="BK4022" i="10"/>
  <c r="BK3966" i="10"/>
  <c r="BK3918" i="10"/>
  <c r="BK3869" i="10"/>
  <c r="BK3821" i="10"/>
  <c r="BK3767" i="10"/>
  <c r="BK3719" i="10"/>
  <c r="BK3666" i="10"/>
  <c r="BK3616" i="10"/>
  <c r="BK3566" i="10"/>
  <c r="BK3515" i="10"/>
  <c r="BK3466" i="10"/>
  <c r="BK3416" i="10"/>
  <c r="BK3366" i="10"/>
  <c r="BK3312" i="10"/>
  <c r="BK3262" i="10"/>
  <c r="BK3213" i="10"/>
  <c r="BK3162" i="10"/>
  <c r="BK3114" i="10"/>
  <c r="BK3061" i="10"/>
  <c r="BK3014" i="10"/>
  <c r="BK2957" i="10"/>
  <c r="BK2909" i="10"/>
  <c r="BK2864" i="10"/>
  <c r="BK2815" i="10"/>
  <c r="BK2765" i="10"/>
  <c r="BK2716" i="10"/>
  <c r="BK2668" i="10"/>
  <c r="BK2619" i="10"/>
  <c r="BK2570" i="10"/>
  <c r="BK2522" i="10"/>
  <c r="BK2474" i="10"/>
  <c r="BK2429" i="10"/>
  <c r="BK2384" i="10"/>
  <c r="BK2338" i="10"/>
  <c r="BK2294" i="10"/>
  <c r="BK2250" i="10"/>
  <c r="BK2206" i="10"/>
  <c r="BK2162" i="10"/>
  <c r="BK2118" i="10"/>
  <c r="BK2073" i="10"/>
  <c r="BK2028" i="10"/>
  <c r="BK1984" i="10"/>
  <c r="BK1940" i="10"/>
  <c r="BK1896" i="10"/>
  <c r="BK1852" i="10"/>
  <c r="BK1810" i="10"/>
  <c r="BK1769" i="10"/>
  <c r="BK1725" i="10"/>
  <c r="BK1681" i="10"/>
  <c r="BK1639" i="10"/>
  <c r="BK1596" i="10"/>
  <c r="BK1554" i="10"/>
  <c r="BK1513" i="10"/>
  <c r="BK1469" i="10"/>
  <c r="BK1429" i="10"/>
  <c r="BK1388" i="10"/>
  <c r="BK1347" i="10"/>
  <c r="BK1306" i="10"/>
  <c r="BK1265" i="10"/>
  <c r="BK1224" i="10"/>
  <c r="BK1183" i="10"/>
  <c r="BK1140" i="10"/>
  <c r="BK1100" i="10"/>
  <c r="BK1057" i="10"/>
  <c r="BK1015" i="10"/>
  <c r="BK975" i="10"/>
  <c r="BK934" i="10"/>
  <c r="BK892" i="10"/>
  <c r="BK850" i="10"/>
  <c r="BK810" i="10"/>
  <c r="BK768" i="10"/>
  <c r="BK726" i="10"/>
  <c r="BK686" i="10"/>
  <c r="BK646" i="10"/>
  <c r="BK605" i="10"/>
  <c r="BK560" i="10"/>
  <c r="BK520" i="10"/>
  <c r="BK479" i="10"/>
  <c r="BK438" i="10"/>
  <c r="BK396" i="10"/>
  <c r="BK354" i="10"/>
  <c r="BK313" i="10"/>
  <c r="BK270" i="10"/>
  <c r="BK230" i="10"/>
  <c r="BK189" i="10"/>
  <c r="BK148" i="10"/>
  <c r="BK108" i="10"/>
  <c r="BK65" i="10"/>
  <c r="BK25" i="10"/>
  <c r="BK5204" i="10"/>
  <c r="BK5152" i="10"/>
  <c r="BK5097" i="10"/>
  <c r="BK5043" i="10"/>
  <c r="BK4985" i="10"/>
  <c r="BK4929" i="10"/>
  <c r="BK4874" i="10"/>
  <c r="BK4821" i="10"/>
  <c r="BK4762" i="10"/>
  <c r="BK4710" i="10"/>
  <c r="BK4650" i="10"/>
  <c r="BK4597" i="10"/>
  <c r="BK4540" i="10"/>
  <c r="BK4486" i="10"/>
  <c r="BK4430" i="10"/>
  <c r="BK4377" i="10"/>
  <c r="BK4316" i="10"/>
  <c r="BK4264" i="10"/>
  <c r="BK4209" i="10"/>
  <c r="BK4147" i="10"/>
  <c r="BK4096" i="10"/>
  <c r="BK4039" i="10"/>
  <c r="BK3986" i="10"/>
  <c r="BK3926" i="10"/>
  <c r="BK3872" i="10"/>
  <c r="BK3818" i="10"/>
  <c r="BK3763" i="10"/>
  <c r="BK3705" i="10"/>
  <c r="BK3649" i="10"/>
  <c r="BK3593" i="10"/>
  <c r="BK3539" i="10"/>
  <c r="BK3480" i="10"/>
  <c r="BK3427" i="10"/>
  <c r="BK3372" i="10"/>
  <c r="BK3318" i="10"/>
  <c r="BK3259" i="10"/>
  <c r="BK3206" i="10"/>
  <c r="BK3151" i="10"/>
  <c r="BK3096" i="10"/>
  <c r="BK3035" i="10"/>
  <c r="BK2983" i="10"/>
  <c r="BK2926" i="10"/>
  <c r="BK2873" i="10"/>
  <c r="BK2821" i="10"/>
  <c r="BK2766" i="10"/>
  <c r="BK2711" i="10"/>
  <c r="BK2661" i="10"/>
  <c r="BK2604" i="10"/>
  <c r="BK2549" i="10"/>
  <c r="BK2498" i="10"/>
  <c r="BK2447" i="10"/>
  <c r="BK2398" i="10"/>
  <c r="BK2347" i="10"/>
  <c r="BK2298" i="10"/>
  <c r="BK2248" i="10"/>
  <c r="BK2202" i="10"/>
  <c r="BK2151" i="10"/>
  <c r="BK2103" i="10"/>
  <c r="BK2053" i="10"/>
  <c r="BK2003" i="10"/>
  <c r="BK1957" i="10"/>
  <c r="BK1906" i="10"/>
  <c r="BK1859" i="10"/>
  <c r="BK1813" i="10"/>
  <c r="BK1767" i="10"/>
  <c r="BK1717" i="10"/>
  <c r="BK1671" i="10"/>
  <c r="BK1626" i="10"/>
  <c r="BK1574" i="10"/>
  <c r="BK1530" i="10"/>
  <c r="BK1485" i="10"/>
  <c r="BK1438" i="10"/>
  <c r="BK1392" i="10"/>
  <c r="BK1349" i="10"/>
  <c r="BK1303" i="10"/>
  <c r="BK1258" i="10"/>
  <c r="BK1209" i="10"/>
  <c r="BK1166" i="10"/>
  <c r="BK1120" i="10"/>
  <c r="BK1078" i="10"/>
  <c r="BK1033" i="10"/>
  <c r="BK989" i="10"/>
  <c r="BK946" i="10"/>
  <c r="BK901" i="10"/>
  <c r="BK857" i="10"/>
  <c r="BK813" i="10"/>
  <c r="BK769" i="10"/>
  <c r="BK724" i="10"/>
  <c r="BK682" i="10"/>
  <c r="BK639" i="10"/>
  <c r="BK591" i="10"/>
  <c r="BK547" i="10"/>
  <c r="BK505" i="10"/>
  <c r="BK461" i="10"/>
  <c r="BK414" i="10"/>
  <c r="BK372" i="10"/>
  <c r="BK329" i="10"/>
  <c r="BK285" i="10"/>
  <c r="BK240" i="10"/>
  <c r="BK194" i="10"/>
  <c r="BK151" i="10"/>
  <c r="BK109" i="10"/>
  <c r="BK63" i="10"/>
  <c r="BK21" i="10"/>
  <c r="BK5202" i="10"/>
  <c r="BK5150" i="10"/>
  <c r="BK5095" i="10"/>
  <c r="BK5039" i="10"/>
  <c r="BK4983" i="10"/>
  <c r="BK4926" i="10"/>
  <c r="BK4872" i="10"/>
  <c r="BK4819" i="10"/>
  <c r="BK4758" i="10"/>
  <c r="BK4702" i="10"/>
  <c r="BK4648" i="10"/>
  <c r="BK4590" i="10"/>
  <c r="BK4537" i="10"/>
  <c r="BK4483" i="10"/>
  <c r="BK4428" i="10"/>
  <c r="BK4368" i="10"/>
  <c r="BK4314" i="10"/>
  <c r="BK4262" i="10"/>
  <c r="BK4206" i="10"/>
  <c r="BK4145" i="10"/>
  <c r="BK4091" i="10"/>
  <c r="BK4035" i="10"/>
  <c r="BK3983" i="10"/>
  <c r="BK3924" i="10"/>
  <c r="BK3870" i="10"/>
  <c r="BK3815" i="10"/>
  <c r="BK3759" i="10"/>
  <c r="BK3701" i="10"/>
  <c r="BK3644" i="10"/>
  <c r="BK3591" i="10"/>
  <c r="BK3535" i="10"/>
  <c r="BK3478" i="10"/>
  <c r="BK3424" i="10"/>
  <c r="BK3369" i="10"/>
  <c r="BK3310" i="10"/>
  <c r="BK3257" i="10"/>
  <c r="BK3203" i="10"/>
  <c r="BK3148" i="10"/>
  <c r="BK3087" i="10"/>
  <c r="BK3030" i="10"/>
  <c r="BK2979" i="10"/>
  <c r="BK2922" i="10"/>
  <c r="BK2869" i="10"/>
  <c r="BK2817" i="10"/>
  <c r="BK2763" i="10"/>
  <c r="BK2709" i="10"/>
  <c r="BK2657" i="10"/>
  <c r="BK2601" i="10"/>
  <c r="BK2546" i="10"/>
  <c r="BK2494" i="10"/>
  <c r="BK2444" i="10"/>
  <c r="BK2395" i="10"/>
  <c r="BK2344" i="10"/>
  <c r="BK2295" i="10"/>
  <c r="BK2246" i="10"/>
  <c r="BK2198" i="10"/>
  <c r="BK2147" i="10"/>
  <c r="BK2099" i="10"/>
  <c r="BK2049" i="10"/>
  <c r="BK2001" i="10"/>
  <c r="BK1953" i="10"/>
  <c r="BK1904" i="10"/>
  <c r="BK1855" i="10"/>
  <c r="BK1809" i="10"/>
  <c r="BK1763" i="10"/>
  <c r="BK1713" i="10"/>
  <c r="BK1669" i="10"/>
  <c r="BK1621" i="10"/>
  <c r="BK1571" i="10"/>
  <c r="BK1528" i="10"/>
  <c r="BK1481" i="10"/>
  <c r="BK1435" i="10"/>
  <c r="BK1390" i="10"/>
  <c r="BK1344" i="10"/>
  <c r="BK1300" i="10"/>
  <c r="BK1256" i="10"/>
  <c r="BK1207" i="10"/>
  <c r="BK1162" i="10"/>
  <c r="BK1118" i="10"/>
  <c r="BK1076" i="10"/>
  <c r="BK1030" i="10"/>
  <c r="BK987" i="10"/>
  <c r="BK944" i="10"/>
  <c r="BK897" i="10"/>
  <c r="BK854" i="10"/>
  <c r="BK811" i="10"/>
  <c r="BK764" i="10"/>
  <c r="BK722" i="10"/>
  <c r="BK680" i="10"/>
  <c r="BK635" i="10"/>
  <c r="BK588" i="10"/>
  <c r="BK545" i="10"/>
  <c r="BK501" i="10"/>
  <c r="BK458" i="10"/>
  <c r="BK412" i="10"/>
  <c r="BK369" i="10"/>
  <c r="BK327" i="10"/>
  <c r="BK281" i="10"/>
  <c r="BK236" i="10"/>
  <c r="BK192" i="10"/>
  <c r="BK149" i="10"/>
  <c r="BK105" i="10"/>
  <c r="BK61" i="10"/>
  <c r="BK16" i="10"/>
  <c r="BK5178" i="10"/>
  <c r="BK5118" i="10"/>
  <c r="BK5066" i="10"/>
  <c r="BK5007" i="10"/>
  <c r="BK4953" i="10"/>
  <c r="BK4895" i="10"/>
  <c r="BK4842" i="10"/>
  <c r="BK4786" i="10"/>
  <c r="BK4732" i="10"/>
  <c r="BK4673" i="10"/>
  <c r="BK4621" i="10"/>
  <c r="BK4564" i="10"/>
  <c r="BK4509" i="10"/>
  <c r="BK4448" i="10"/>
  <c r="BK4395" i="10"/>
  <c r="BK4341" i="10"/>
  <c r="BK4283" i="10"/>
  <c r="BK4229" i="10"/>
  <c r="BK4177" i="10"/>
  <c r="BK4116" i="10"/>
  <c r="BK4062" i="10"/>
  <c r="BK4006" i="10"/>
  <c r="BK3954" i="10"/>
  <c r="BK3895" i="10"/>
  <c r="BK3836" i="10"/>
  <c r="BK3785" i="10"/>
  <c r="BK3728" i="10"/>
  <c r="BK3673" i="10"/>
  <c r="BK3617" i="10"/>
  <c r="BK3560" i="10"/>
  <c r="BK3506" i="10"/>
  <c r="BK3452" i="10"/>
  <c r="BK3390" i="10"/>
  <c r="BK3340" i="10"/>
  <c r="BK3283" i="10"/>
  <c r="BK3228" i="10"/>
  <c r="BK3169" i="10"/>
  <c r="BK3117" i="10"/>
  <c r="BK3060" i="10"/>
  <c r="BK3004" i="10"/>
  <c r="BK2949" i="10"/>
  <c r="BK2899" i="10"/>
  <c r="BK2838" i="10"/>
  <c r="BK2789" i="10"/>
  <c r="BK2732" i="10"/>
  <c r="BK2678" i="10"/>
  <c r="BK2629" i="10"/>
  <c r="BK2574" i="10"/>
  <c r="BK2517" i="10"/>
  <c r="BK2468" i="10"/>
  <c r="BK2418" i="10"/>
  <c r="BK2367" i="10"/>
  <c r="BK2317" i="10"/>
  <c r="BK2266" i="10"/>
  <c r="BK2219" i="10"/>
  <c r="BK2172" i="10"/>
  <c r="BK2123" i="10"/>
  <c r="BK2074" i="10"/>
  <c r="BK2025" i="10"/>
  <c r="BK1976" i="10"/>
  <c r="BK1928" i="10"/>
  <c r="BK1878" i="10"/>
  <c r="BK1829" i="10"/>
  <c r="BK1782" i="10"/>
  <c r="BK1738" i="10"/>
  <c r="BK1690" i="10"/>
  <c r="BK1643" i="10"/>
  <c r="BK1595" i="10"/>
  <c r="BK1549" i="10"/>
  <c r="BK1502" i="10"/>
  <c r="BK1458" i="10"/>
  <c r="BK1411" i="10"/>
  <c r="BK1365" i="10"/>
  <c r="BK1319" i="10"/>
  <c r="BK1274" i="10"/>
  <c r="BK1230" i="10"/>
  <c r="BK1185" i="10"/>
  <c r="BK1139" i="10"/>
  <c r="BK1094" i="10"/>
  <c r="BK1050" i="10"/>
  <c r="BK1008" i="10"/>
  <c r="BK962" i="10"/>
  <c r="BK919" i="10"/>
  <c r="BK875" i="10"/>
  <c r="BK830" i="10"/>
  <c r="BK787" i="10"/>
  <c r="BK742" i="10"/>
  <c r="BK696" i="10"/>
  <c r="BK654" i="10"/>
  <c r="BK611" i="10"/>
  <c r="BK569" i="10"/>
  <c r="BK522" i="10"/>
  <c r="BK478" i="10"/>
  <c r="BK433" i="10"/>
  <c r="BK390" i="10"/>
  <c r="BK345" i="10"/>
  <c r="BK301" i="10"/>
  <c r="BK258" i="10"/>
  <c r="BK214" i="10"/>
  <c r="BK170" i="10"/>
  <c r="BK123" i="10"/>
  <c r="BK80" i="10"/>
  <c r="BK37" i="10"/>
  <c r="BK5203" i="10"/>
  <c r="BK5145" i="10"/>
  <c r="BK5085" i="10"/>
  <c r="BK5022" i="10"/>
  <c r="BK4963" i="10"/>
  <c r="BK4897" i="10"/>
  <c r="BK4838" i="10"/>
  <c r="BK4781" i="10"/>
  <c r="BK4716" i="10"/>
  <c r="BK4656" i="10"/>
  <c r="BK4589" i="10"/>
  <c r="BK4530" i="10"/>
  <c r="BK4470" i="10"/>
  <c r="BK4408" i="10"/>
  <c r="BK4346" i="10"/>
  <c r="BK4287" i="10"/>
  <c r="BK4223" i="10"/>
  <c r="BK4166" i="10"/>
  <c r="BK4104" i="10"/>
  <c r="BK4040" i="10"/>
  <c r="BK3981" i="10"/>
  <c r="BK3916" i="10"/>
  <c r="BK3857" i="10"/>
  <c r="BK3792" i="10"/>
  <c r="BK3734" i="10"/>
  <c r="BK3672" i="10"/>
  <c r="BK3608" i="10"/>
  <c r="BK3550" i="10"/>
  <c r="BK3484" i="10"/>
  <c r="BK3425" i="10"/>
  <c r="BK3365" i="10"/>
  <c r="BK3303" i="10"/>
  <c r="BK3240" i="10"/>
  <c r="BK3180" i="10"/>
  <c r="BK3119" i="10"/>
  <c r="BK3058" i="10"/>
  <c r="BK2993" i="10"/>
  <c r="BK2936" i="10"/>
  <c r="BK2875" i="10"/>
  <c r="BK2816" i="10"/>
  <c r="BK2755" i="10"/>
  <c r="BK2697" i="10"/>
  <c r="BK2637" i="10"/>
  <c r="BK2580" i="10"/>
  <c r="BK2520" i="10"/>
  <c r="BK2464" i="10"/>
  <c r="BK2407" i="10"/>
  <c r="BK2353" i="10"/>
  <c r="BK2299" i="10"/>
  <c r="BK2243" i="10"/>
  <c r="BK2190" i="10"/>
  <c r="BK2136" i="10"/>
  <c r="BK2082" i="10"/>
  <c r="BK2030" i="10"/>
  <c r="BK1975" i="10"/>
  <c r="BK1919" i="10"/>
  <c r="BK1867" i="10"/>
  <c r="BK1816" i="10"/>
  <c r="BK1766" i="10"/>
  <c r="BK1710" i="10"/>
  <c r="BK1660" i="10"/>
  <c r="BK1607" i="10"/>
  <c r="BK1556" i="10"/>
  <c r="BK1504" i="10"/>
  <c r="BK1454" i="10"/>
  <c r="BK1403" i="10"/>
  <c r="BK1354" i="10"/>
  <c r="BK1305" i="10"/>
  <c r="BK1254" i="10"/>
  <c r="BK1201" i="10"/>
  <c r="BK1153" i="10"/>
  <c r="BK1105" i="10"/>
  <c r="BK1055" i="10"/>
  <c r="BK1009" i="10"/>
  <c r="BK958" i="10"/>
  <c r="BK911" i="10"/>
  <c r="BK861" i="10"/>
  <c r="BK814" i="10"/>
  <c r="BK762" i="10"/>
  <c r="BK717" i="10"/>
  <c r="BK663" i="10"/>
  <c r="BK618" i="10"/>
  <c r="BK572" i="10"/>
  <c r="BK521" i="10"/>
  <c r="BK472" i="10"/>
  <c r="BK425" i="10"/>
  <c r="BK375" i="10"/>
  <c r="BK328" i="10"/>
  <c r="BK277" i="10"/>
  <c r="BK227" i="10"/>
  <c r="BK181" i="10"/>
  <c r="BK134" i="10"/>
  <c r="BK82" i="10"/>
  <c r="BK34" i="10"/>
  <c r="BK5199" i="10"/>
  <c r="BK5142" i="10"/>
  <c r="BK5083" i="10"/>
  <c r="BK5019" i="10"/>
  <c r="BK4956" i="10"/>
  <c r="BK4894" i="10"/>
  <c r="BK4835" i="10"/>
  <c r="BK4777" i="10"/>
  <c r="BK4714" i="10"/>
  <c r="BK4649" i="10"/>
  <c r="BK4587" i="10"/>
  <c r="BK4528" i="10"/>
  <c r="BK4468" i="10"/>
  <c r="BK4405" i="10"/>
  <c r="BK4344" i="10"/>
  <c r="BK4279" i="10"/>
  <c r="BK4220" i="10"/>
  <c r="BK4158" i="10"/>
  <c r="BK4099" i="10"/>
  <c r="BK4033" i="10"/>
  <c r="BK3971" i="10"/>
  <c r="BK3913" i="10"/>
  <c r="BK3855" i="10"/>
  <c r="BK3790" i="10"/>
  <c r="BK3730" i="10"/>
  <c r="BK3670" i="10"/>
  <c r="BK3606" i="10"/>
  <c r="BK3545" i="10"/>
  <c r="BK3482" i="10"/>
  <c r="BK3422" i="10"/>
  <c r="BK3360" i="10"/>
  <c r="BK3301" i="10"/>
  <c r="BK3235" i="10"/>
  <c r="BK3177" i="10"/>
  <c r="BK3116" i="10"/>
  <c r="BK3056" i="10"/>
  <c r="BK2991" i="10"/>
  <c r="BK2932" i="10"/>
  <c r="BK2871" i="10"/>
  <c r="BK2808" i="10"/>
  <c r="BK2752" i="10"/>
  <c r="BK2688" i="10"/>
  <c r="BK2635" i="10"/>
  <c r="BK2577" i="10"/>
  <c r="BK2514" i="10"/>
  <c r="BK2462" i="10"/>
  <c r="BK2403" i="10"/>
  <c r="BK2349" i="10"/>
  <c r="BK2293" i="10"/>
  <c r="BK2241" i="10"/>
  <c r="BK2184" i="10"/>
  <c r="BK2134" i="10"/>
  <c r="BK2080" i="10"/>
  <c r="BK2026" i="10"/>
  <c r="BK1973" i="10"/>
  <c r="BK1917" i="10"/>
  <c r="BK1864" i="10"/>
  <c r="BK1814" i="10"/>
  <c r="BK1760" i="10"/>
  <c r="BK1706" i="10"/>
  <c r="BK1656" i="10"/>
  <c r="BK1605" i="10"/>
  <c r="BK1553" i="10"/>
  <c r="BK1501" i="10"/>
  <c r="BK1452" i="10"/>
  <c r="BK1401" i="10"/>
  <c r="BK1352" i="10"/>
  <c r="BK1302" i="10"/>
  <c r="BK1248" i="10"/>
  <c r="BK1199" i="10"/>
  <c r="BK1151" i="10"/>
  <c r="BK1103" i="10"/>
  <c r="BK1052" i="10"/>
  <c r="BK1005" i="10"/>
  <c r="BK955" i="10"/>
  <c r="BK909" i="10"/>
  <c r="BK859" i="10"/>
  <c r="BK808" i="10"/>
  <c r="BK760" i="10"/>
  <c r="BK715" i="10"/>
  <c r="BK661" i="10"/>
  <c r="BK616" i="10"/>
  <c r="BK570" i="10"/>
  <c r="BK518" i="10"/>
  <c r="BK470" i="10"/>
  <c r="BK423" i="10"/>
  <c r="BK373" i="10"/>
  <c r="BK325" i="10"/>
  <c r="BK275" i="10"/>
  <c r="BK225" i="10"/>
  <c r="BK179" i="10"/>
  <c r="BK130" i="10"/>
  <c r="BK79" i="10"/>
  <c r="BK31" i="10"/>
  <c r="BK5179" i="10"/>
  <c r="BK5115" i="10"/>
  <c r="BK5052" i="10"/>
  <c r="BK4993" i="10"/>
  <c r="BK4933" i="10"/>
  <c r="BK4870" i="10"/>
  <c r="BK4805" i="10"/>
  <c r="BK4747" i="10"/>
  <c r="BK4686" i="10"/>
  <c r="BK4624" i="10"/>
  <c r="BK4563" i="10"/>
  <c r="BK4498" i="10"/>
  <c r="BK4438" i="10"/>
  <c r="BK4381" i="10"/>
  <c r="BK4315" i="10"/>
  <c r="BK4255" i="10"/>
  <c r="BK4188" i="10"/>
  <c r="BK4135" i="10"/>
  <c r="BK4073" i="10"/>
  <c r="BK4008" i="10"/>
  <c r="BK3947" i="10"/>
  <c r="BK3884" i="10"/>
  <c r="BK3827" i="10"/>
  <c r="BK3765" i="10"/>
  <c r="BK3700" i="10"/>
  <c r="BK3638" i="10"/>
  <c r="BK3579" i="10"/>
  <c r="BK3517" i="10"/>
  <c r="BK3459" i="10"/>
  <c r="BK3395" i="10"/>
  <c r="BK3335" i="10"/>
  <c r="BK3274" i="10"/>
  <c r="BK3211" i="10"/>
  <c r="BK3152" i="10"/>
  <c r="BK3085" i="10"/>
  <c r="BK3025" i="10"/>
  <c r="BK2967" i="10"/>
  <c r="BK2905" i="10"/>
  <c r="BK2845" i="10"/>
  <c r="BK2787" i="10"/>
  <c r="BK2727" i="10"/>
  <c r="BK2670" i="10"/>
  <c r="BK2609" i="10"/>
  <c r="BK2547" i="10"/>
  <c r="BK2490" i="10"/>
  <c r="BK2435" i="10"/>
  <c r="BK2379" i="10"/>
  <c r="BK2326" i="10"/>
  <c r="BK2269" i="10"/>
  <c r="BK2217" i="10"/>
  <c r="BK2166" i="10"/>
  <c r="BK2108" i="10"/>
  <c r="BK2059" i="10"/>
  <c r="BK2000" i="10"/>
  <c r="BK1947" i="10"/>
  <c r="BK1894" i="10"/>
  <c r="BK1843" i="10"/>
  <c r="BK1786" i="10"/>
  <c r="BK1739" i="10"/>
  <c r="BK1684" i="10"/>
  <c r="BK1633" i="10"/>
  <c r="BK1584" i="10"/>
  <c r="BK1531" i="10"/>
  <c r="BK1479" i="10"/>
  <c r="BK1428" i="10"/>
  <c r="BK1379" i="10"/>
  <c r="BK1326" i="10"/>
  <c r="BK1277" i="10"/>
  <c r="BK1228" i="10"/>
  <c r="BK1178" i="10"/>
  <c r="BK1129" i="10"/>
  <c r="BK1081" i="10"/>
  <c r="BK1032" i="10"/>
  <c r="BK983" i="10"/>
  <c r="BK935" i="10"/>
  <c r="BK885" i="10"/>
  <c r="BK839" i="10"/>
  <c r="BK790" i="10"/>
  <c r="BK739" i="10"/>
  <c r="BK691" i="10"/>
  <c r="BK645" i="10"/>
  <c r="BK594" i="10"/>
  <c r="BK543" i="10"/>
  <c r="BK497" i="10"/>
  <c r="BK447" i="10"/>
  <c r="BK5171" i="10"/>
  <c r="BK5108" i="10"/>
  <c r="BK5048" i="10"/>
  <c r="BK4986" i="10"/>
  <c r="BK4924" i="10"/>
  <c r="BK4863" i="10"/>
  <c r="BK4798" i="10"/>
  <c r="BK4742" i="10"/>
  <c r="BK4679" i="10"/>
  <c r="BK4620" i="10"/>
  <c r="BK4558" i="10"/>
  <c r="BK4495" i="10"/>
  <c r="BK4434" i="10"/>
  <c r="BK4369" i="10"/>
  <c r="BK4310" i="10"/>
  <c r="BK4248" i="10"/>
  <c r="BK4185" i="10"/>
  <c r="BK4128" i="10"/>
  <c r="BK4069" i="10"/>
  <c r="BK4003" i="10"/>
  <c r="BK3944" i="10"/>
  <c r="BK3880" i="10"/>
  <c r="BK3823" i="10"/>
  <c r="BK3758" i="10"/>
  <c r="BK3695" i="10"/>
  <c r="BK3634" i="10"/>
  <c r="BK3572" i="10"/>
  <c r="BK3513" i="10"/>
  <c r="BK3454" i="10"/>
  <c r="BK3387" i="10"/>
  <c r="BK3327" i="10"/>
  <c r="BK3265" i="10"/>
  <c r="BK3207" i="10"/>
  <c r="BK3144" i="10"/>
  <c r="BK3080" i="10"/>
  <c r="BK3021" i="10"/>
  <c r="BK2955" i="10"/>
  <c r="BK2902" i="10"/>
  <c r="BK2837" i="10"/>
  <c r="BK2780" i="10"/>
  <c r="BK2721" i="10"/>
  <c r="BK2665" i="10"/>
  <c r="BK2603" i="10"/>
  <c r="BK2543" i="10"/>
  <c r="BK2485" i="10"/>
  <c r="BK2431" i="10"/>
  <c r="BK2376" i="10"/>
  <c r="BK2320" i="10"/>
  <c r="BK2264" i="10"/>
  <c r="BK2213" i="10"/>
  <c r="BK2159" i="10"/>
  <c r="BK2105" i="10"/>
  <c r="BK2047" i="10"/>
  <c r="BK1997" i="10"/>
  <c r="BK1942" i="10"/>
  <c r="BK1888" i="10"/>
  <c r="BK1840" i="10"/>
  <c r="BK1783" i="10"/>
  <c r="BK1734" i="10"/>
  <c r="BK1680" i="10"/>
  <c r="BK1630" i="10"/>
  <c r="BK1575" i="10"/>
  <c r="BK1525" i="10"/>
  <c r="BK1474" i="10"/>
  <c r="BK1424" i="10"/>
  <c r="BK1376" i="10"/>
  <c r="BK1322" i="10"/>
  <c r="BK1273" i="10"/>
  <c r="BK1225" i="10"/>
  <c r="BK1173" i="10"/>
  <c r="BK1126" i="10"/>
  <c r="BK1077" i="10"/>
  <c r="BK1026" i="10"/>
  <c r="BK978" i="10"/>
  <c r="BK929" i="10"/>
  <c r="BK882" i="10"/>
  <c r="BK833" i="10"/>
  <c r="BK784" i="10"/>
  <c r="BK735" i="10"/>
  <c r="BK688" i="10"/>
  <c r="BK641" i="10"/>
  <c r="BK587" i="10"/>
  <c r="BK540" i="10"/>
  <c r="BK493" i="10"/>
  <c r="BK444" i="10"/>
  <c r="BK395" i="10"/>
  <c r="BK347" i="10"/>
  <c r="BK298" i="10"/>
  <c r="BK250" i="10"/>
  <c r="BK200" i="10"/>
  <c r="BK152" i="10"/>
  <c r="BK102" i="10"/>
  <c r="BK55" i="10"/>
  <c r="BK3" i="10"/>
  <c r="BK5205" i="10"/>
  <c r="BK5137" i="10"/>
  <c r="BK5068" i="10"/>
  <c r="BK4999" i="10"/>
  <c r="BK4925" i="10"/>
  <c r="BK4853" i="10"/>
  <c r="BK4787" i="10"/>
  <c r="BK4717" i="10"/>
  <c r="BK4645" i="10"/>
  <c r="BK4577" i="10"/>
  <c r="BK4508" i="10"/>
  <c r="BK4436" i="10"/>
  <c r="BK4364" i="10"/>
  <c r="BK4297" i="10"/>
  <c r="BK4224" i="10"/>
  <c r="BK4154" i="10"/>
  <c r="BK4082" i="10"/>
  <c r="BK4016" i="10"/>
  <c r="BK3945" i="10"/>
  <c r="BK3873" i="10"/>
  <c r="BK3804" i="10"/>
  <c r="BK3735" i="10"/>
  <c r="BK3661" i="10"/>
  <c r="BK3592" i="10"/>
  <c r="BK3521" i="10"/>
  <c r="BK5200" i="10"/>
  <c r="BK5135" i="10"/>
  <c r="BK5067" i="10"/>
  <c r="BK4998" i="10"/>
  <c r="BK4922" i="10"/>
  <c r="BK4850" i="10"/>
  <c r="BK4785" i="10"/>
  <c r="BK4715" i="10"/>
  <c r="BK4643" i="10"/>
  <c r="BK4574" i="10"/>
  <c r="BK4502" i="10"/>
  <c r="BK4433" i="10"/>
  <c r="BK4360" i="10"/>
  <c r="BK4296" i="10"/>
  <c r="BK4222" i="10"/>
  <c r="BK4153" i="10"/>
  <c r="BK4079" i="10"/>
  <c r="BK4011" i="10"/>
  <c r="BK3943" i="10"/>
  <c r="BK3871" i="10"/>
  <c r="BK3803" i="10"/>
  <c r="BK3732" i="10"/>
  <c r="BK3660" i="10"/>
  <c r="BK3590" i="10"/>
  <c r="BK3519" i="10"/>
  <c r="BK3450" i="10"/>
  <c r="BK3381" i="10"/>
  <c r="BK3308" i="10"/>
  <c r="BK3238" i="10"/>
  <c r="BK3166" i="10"/>
  <c r="BK3101" i="10"/>
  <c r="BK3027" i="10"/>
  <c r="BK2954" i="10"/>
  <c r="BK2888" i="10"/>
  <c r="BK2825" i="10"/>
  <c r="BK2753" i="10"/>
  <c r="BK2684" i="10"/>
  <c r="BK2620" i="10"/>
  <c r="BK2554" i="10"/>
  <c r="BK2484" i="10"/>
  <c r="BK2424" i="10"/>
  <c r="BK2360" i="10"/>
  <c r="BK2296" i="10"/>
  <c r="BK2237" i="10"/>
  <c r="BK2174" i="10"/>
  <c r="BK2113" i="10"/>
  <c r="BK2046" i="10"/>
  <c r="BK1987" i="10"/>
  <c r="BK1930" i="10"/>
  <c r="BK1866" i="10"/>
  <c r="BK1806" i="10"/>
  <c r="BK1745" i="10"/>
  <c r="BK1686" i="10"/>
  <c r="BK1629" i="10"/>
  <c r="BK1567" i="10"/>
  <c r="BK1511" i="10"/>
  <c r="BK1453" i="10"/>
  <c r="BK1395" i="10"/>
  <c r="BK1339" i="10"/>
  <c r="BK1280" i="10"/>
  <c r="BK1223" i="10"/>
  <c r="BK1167" i="10"/>
  <c r="BK1112" i="10"/>
  <c r="BK1053" i="10"/>
  <c r="BK997" i="10"/>
  <c r="BK945" i="10"/>
  <c r="BK887" i="10"/>
  <c r="BK831" i="10"/>
  <c r="BK777" i="10"/>
  <c r="BK721" i="10"/>
  <c r="BK662" i="10"/>
  <c r="BK610" i="10"/>
  <c r="BK555" i="10"/>
  <c r="BK499" i="10"/>
  <c r="BK443" i="10"/>
  <c r="BK389" i="10"/>
  <c r="BK335" i="10"/>
  <c r="BK283" i="10"/>
  <c r="BK226" i="10"/>
  <c r="BK176" i="10"/>
  <c r="BK118" i="10"/>
  <c r="BK67" i="10"/>
  <c r="BK13" i="10"/>
  <c r="BK5187" i="10"/>
  <c r="BK5114" i="10"/>
  <c r="BK5044" i="10"/>
  <c r="BK4973" i="10"/>
  <c r="BK4903" i="10"/>
  <c r="BK4831" i="10"/>
  <c r="BK4760" i="10"/>
  <c r="BK4693" i="10"/>
  <c r="BK4623" i="10"/>
  <c r="BK4550" i="10"/>
  <c r="BK4480" i="10"/>
  <c r="BK4410" i="10"/>
  <c r="BK4340" i="10"/>
  <c r="BK4271" i="10"/>
  <c r="BK4200" i="10"/>
  <c r="BK4133" i="10"/>
  <c r="BK4060" i="10"/>
  <c r="BK3991" i="10"/>
  <c r="BK3920" i="10"/>
  <c r="BK3848" i="10"/>
  <c r="BK3779" i="10"/>
  <c r="BK3709" i="10"/>
  <c r="BK3636" i="10"/>
  <c r="BK3568" i="10"/>
  <c r="BK3501" i="10"/>
  <c r="BK3430" i="10"/>
  <c r="BK3353" i="10"/>
  <c r="BK3286" i="10"/>
  <c r="BK3219" i="10"/>
  <c r="BK3149" i="10"/>
  <c r="BK3077" i="10"/>
  <c r="BK3009" i="10"/>
  <c r="BK2939" i="10"/>
  <c r="BK2867" i="10"/>
  <c r="BK2800" i="10"/>
  <c r="BK2735" i="10"/>
  <c r="BK2667" i="10"/>
  <c r="BK2593" i="10"/>
  <c r="BK2529" i="10"/>
  <c r="BK2467" i="10"/>
  <c r="BK2401" i="10"/>
  <c r="BK2337" i="10"/>
  <c r="BK2280" i="10"/>
  <c r="BK2215" i="10"/>
  <c r="BK2156" i="10"/>
  <c r="BK2093" i="10"/>
  <c r="BK2034" i="10"/>
  <c r="BK1969" i="10"/>
  <c r="BK1908" i="10"/>
  <c r="BK1847" i="10"/>
  <c r="BK1785" i="10"/>
  <c r="BK1730" i="10"/>
  <c r="BK1670" i="10"/>
  <c r="BK1609" i="10"/>
  <c r="BK1550" i="10"/>
  <c r="BK1492" i="10"/>
  <c r="BK1433" i="10"/>
  <c r="BK1378" i="10"/>
  <c r="BK1318" i="10"/>
  <c r="BK1264" i="10"/>
  <c r="BK1203" i="10"/>
  <c r="BK1149" i="10"/>
  <c r="BK1091" i="10"/>
  <c r="BK1039" i="10"/>
  <c r="BK982" i="10"/>
  <c r="BK924" i="10"/>
  <c r="BK872" i="10"/>
  <c r="BK816" i="10"/>
  <c r="BK758" i="10"/>
  <c r="BK702" i="10"/>
  <c r="BK650" i="10"/>
  <c r="BK593" i="10"/>
  <c r="BK537" i="10"/>
  <c r="BK482" i="10"/>
  <c r="BK428" i="10"/>
  <c r="BK371" i="10"/>
  <c r="BK317" i="10"/>
  <c r="BK264" i="10"/>
  <c r="BK212" i="10"/>
  <c r="BK157" i="10"/>
  <c r="BK103" i="10"/>
  <c r="BK49" i="10"/>
  <c r="BK5173" i="10"/>
  <c r="BK5103" i="10"/>
  <c r="BK5031" i="10"/>
  <c r="BK4965" i="10"/>
  <c r="BK4889" i="10"/>
  <c r="BK4823" i="10"/>
  <c r="BK4751" i="10"/>
  <c r="BK4681" i="10"/>
  <c r="BK4609" i="10"/>
  <c r="BK4541" i="10"/>
  <c r="BK4471" i="10"/>
  <c r="BK4398" i="10"/>
  <c r="BK4333" i="10"/>
  <c r="BK4263" i="10"/>
  <c r="BK4186" i="10"/>
  <c r="BK4117" i="10"/>
  <c r="BK4046" i="10"/>
  <c r="BK3982" i="10"/>
  <c r="BK3910" i="10"/>
  <c r="BK3835" i="10"/>
  <c r="BK3769" i="10"/>
  <c r="BK3696" i="10"/>
  <c r="BK3629" i="10"/>
  <c r="BK3558" i="10"/>
  <c r="BK3485" i="10"/>
  <c r="BK3417" i="10"/>
  <c r="BK3347" i="10"/>
  <c r="BK3278" i="10"/>
  <c r="BK3208" i="10"/>
  <c r="BK3131" i="10"/>
  <c r="BK3067" i="10"/>
  <c r="BK2994" i="10"/>
  <c r="BK2925" i="10"/>
  <c r="BK2860" i="10"/>
  <c r="BK2792" i="10"/>
  <c r="BK2723" i="10"/>
  <c r="BK2654" i="10"/>
  <c r="BK2588" i="10"/>
  <c r="BK2524" i="10"/>
  <c r="BK2453" i="10"/>
  <c r="BK2390" i="10"/>
  <c r="BK2330" i="10"/>
  <c r="BK2265" i="10"/>
  <c r="BK2207" i="10"/>
  <c r="BK2141" i="10"/>
  <c r="BK2083" i="10"/>
  <c r="BK2021" i="10"/>
  <c r="BK1960" i="10"/>
  <c r="BK1899" i="10"/>
  <c r="BK1841" i="10"/>
  <c r="BK1778" i="10"/>
  <c r="BK1719" i="10"/>
  <c r="BK1661" i="10"/>
  <c r="BK1600" i="10"/>
  <c r="BK1541" i="10"/>
  <c r="BK1487" i="10"/>
  <c r="BK1425" i="10"/>
  <c r="BK1368" i="10"/>
  <c r="BK1311" i="10"/>
  <c r="BK1257" i="10"/>
  <c r="BK1194" i="10"/>
  <c r="BK1141" i="10"/>
  <c r="BK1085" i="10"/>
  <c r="BK1027" i="10"/>
  <c r="BK973" i="10"/>
  <c r="BK918" i="10"/>
  <c r="BK863" i="10"/>
  <c r="BK805" i="10"/>
  <c r="BK752" i="10"/>
  <c r="BK694" i="10"/>
  <c r="BK642" i="10"/>
  <c r="BK582" i="10"/>
  <c r="BK531" i="10"/>
  <c r="BK473" i="10"/>
  <c r="BK415" i="10"/>
  <c r="BK364" i="10"/>
  <c r="BK309" i="10"/>
  <c r="BK257" i="10"/>
  <c r="BK203" i="10"/>
  <c r="BK147" i="10"/>
  <c r="BK96" i="10"/>
  <c r="BK42" i="10"/>
  <c r="BK5169" i="10"/>
  <c r="BK5102" i="10"/>
  <c r="BK5030" i="10"/>
  <c r="BK4960" i="10"/>
  <c r="BK4888" i="10"/>
  <c r="BK4822" i="10"/>
  <c r="BK4749" i="10"/>
  <c r="BK4678" i="10"/>
  <c r="BK4608" i="10"/>
  <c r="BK4539" i="10"/>
  <c r="BK4469" i="10"/>
  <c r="BK4396" i="10"/>
  <c r="BK4328" i="10"/>
  <c r="BK4257" i="10"/>
  <c r="BK4184" i="10"/>
  <c r="BK4115" i="10"/>
  <c r="BK4045" i="10"/>
  <c r="BK3977" i="10"/>
  <c r="BK3909" i="10"/>
  <c r="BK3834" i="10"/>
  <c r="BK3768" i="10"/>
  <c r="BK3693" i="10"/>
  <c r="BK3628" i="10"/>
  <c r="BK3557" i="10"/>
  <c r="BK3483" i="10"/>
  <c r="BK3415" i="10"/>
  <c r="BK3346" i="10"/>
  <c r="BK3276" i="10"/>
  <c r="BK3205" i="10"/>
  <c r="BK3129" i="10"/>
  <c r="BK3064" i="10"/>
  <c r="BK2992" i="10"/>
  <c r="BK2921" i="10"/>
  <c r="BK2859" i="10"/>
  <c r="BK2791" i="10"/>
  <c r="BK2719" i="10"/>
  <c r="BK2653" i="10"/>
  <c r="BK2586" i="10"/>
  <c r="BK2515" i="10"/>
  <c r="BK2451" i="10"/>
  <c r="BK2389" i="10"/>
  <c r="BK2328" i="10"/>
  <c r="BK2263" i="10"/>
  <c r="BK2205" i="10"/>
  <c r="BK2140" i="10"/>
  <c r="BK2081" i="10"/>
  <c r="BK2019" i="10"/>
  <c r="BK1959" i="10"/>
  <c r="BK1897" i="10"/>
  <c r="BK1836" i="10"/>
  <c r="BK1777" i="10"/>
  <c r="BK1718" i="10"/>
  <c r="BK1659" i="10"/>
  <c r="BK1598" i="10"/>
  <c r="BK1539" i="10"/>
  <c r="BK1482" i="10"/>
  <c r="BK1423" i="10"/>
  <c r="BK1366" i="10"/>
  <c r="BK1310" i="10"/>
  <c r="BK1250" i="10"/>
  <c r="BK1193" i="10"/>
  <c r="BK1138" i="10"/>
  <c r="BK1084" i="10"/>
  <c r="BK1025" i="10"/>
  <c r="BK971" i="10"/>
  <c r="BK916" i="10"/>
  <c r="BK860" i="10"/>
  <c r="BK803" i="10"/>
  <c r="BK751" i="10"/>
  <c r="BK693" i="10"/>
  <c r="BK640" i="10"/>
  <c r="BK581" i="10"/>
  <c r="BK530" i="10"/>
  <c r="BK471" i="10"/>
  <c r="BK413" i="10"/>
  <c r="BK363" i="10"/>
  <c r="BK307" i="10"/>
  <c r="BK254" i="10"/>
  <c r="BK202" i="10"/>
  <c r="BK146" i="10"/>
  <c r="BK95" i="10"/>
  <c r="BK41" i="10"/>
  <c r="BK5163" i="10"/>
  <c r="BK5093" i="10"/>
  <c r="BK5023" i="10"/>
  <c r="BK4952" i="10"/>
  <c r="BK4884" i="10"/>
  <c r="BK4811" i="10"/>
  <c r="BK4744" i="10"/>
  <c r="BK4670" i="10"/>
  <c r="BK4603" i="10"/>
  <c r="BK4532" i="10"/>
  <c r="BK4461" i="10"/>
  <c r="BK4391" i="10"/>
  <c r="BK4321" i="10"/>
  <c r="BK4249" i="10"/>
  <c r="BK4181" i="10"/>
  <c r="BK4112" i="10"/>
  <c r="BK4042" i="10"/>
  <c r="BK3965" i="10"/>
  <c r="BK3902" i="10"/>
  <c r="BK3830" i="10"/>
  <c r="BK3761" i="10"/>
  <c r="BK3689" i="10"/>
  <c r="BK3621" i="10"/>
  <c r="BK3551" i="10"/>
  <c r="BK3476" i="10"/>
  <c r="BK3409" i="10"/>
  <c r="BK3341" i="10"/>
  <c r="BK3269" i="10"/>
  <c r="BK3195" i="10"/>
  <c r="BK3126" i="10"/>
  <c r="BK3059" i="10"/>
  <c r="BK2986" i="10"/>
  <c r="BK2917" i="10"/>
  <c r="BK2854" i="10"/>
  <c r="BK2781" i="10"/>
  <c r="BK2714" i="10"/>
  <c r="BK2643" i="10"/>
  <c r="BK2581" i="10"/>
  <c r="BK2510" i="10"/>
  <c r="BK2448" i="10"/>
  <c r="BK2385" i="10"/>
  <c r="BK2324" i="10"/>
  <c r="BK2259" i="10"/>
  <c r="BK2201" i="10"/>
  <c r="BK2137" i="10"/>
  <c r="BK2076" i="10"/>
  <c r="BK2014" i="10"/>
  <c r="BK1951" i="10"/>
  <c r="BK1890" i="10"/>
  <c r="BK1827" i="10"/>
  <c r="BK1774" i="10"/>
  <c r="BK5198" i="10"/>
  <c r="BK5119" i="10"/>
  <c r="BK5032" i="10"/>
  <c r="BK4942" i="10"/>
  <c r="BK4861" i="10"/>
  <c r="BK4776" i="10"/>
  <c r="BK4690" i="10"/>
  <c r="BK4599" i="10"/>
  <c r="BK4515" i="10"/>
  <c r="BK4427" i="10"/>
  <c r="BK4343" i="10"/>
  <c r="BK4250" i="10"/>
  <c r="BK4169" i="10"/>
  <c r="BK4078" i="10"/>
  <c r="BK3995" i="10"/>
  <c r="BK3911" i="10"/>
  <c r="BK3824" i="10"/>
  <c r="BK3738" i="10"/>
  <c r="BK3654" i="10"/>
  <c r="BK3565" i="10"/>
  <c r="BK3473" i="10"/>
  <c r="BK3389" i="10"/>
  <c r="BK3309" i="10"/>
  <c r="BK3229" i="10"/>
  <c r="BK3147" i="10"/>
  <c r="BK3062" i="10"/>
  <c r="BK2976" i="10"/>
  <c r="BK2900" i="10"/>
  <c r="BK2819" i="10"/>
  <c r="BK2738" i="10"/>
  <c r="BK2659" i="10"/>
  <c r="BK2572" i="10"/>
  <c r="BK2497" i="10"/>
  <c r="BK2422" i="10"/>
  <c r="BK2346" i="10"/>
  <c r="BK2275" i="10"/>
  <c r="BK2196" i="10"/>
  <c r="BK2126" i="10"/>
  <c r="BK2056" i="10"/>
  <c r="BK1982" i="10"/>
  <c r="BK1910" i="10"/>
  <c r="BK1833" i="10"/>
  <c r="BK1768" i="10"/>
  <c r="BK1698" i="10"/>
  <c r="BK1631" i="10"/>
  <c r="BK1562" i="10"/>
  <c r="BK1495" i="10"/>
  <c r="BK1430" i="10"/>
  <c r="BK1359" i="10"/>
  <c r="BK1297" i="10"/>
  <c r="BK1234" i="10"/>
  <c r="BK1168" i="10"/>
  <c r="BK1104" i="10"/>
  <c r="BK1043" i="10"/>
  <c r="BK976" i="10"/>
  <c r="BK912" i="10"/>
  <c r="BK847" i="10"/>
  <c r="BK785" i="10"/>
  <c r="BK723" i="10"/>
  <c r="BK657" i="10"/>
  <c r="BK598" i="10"/>
  <c r="BK533" i="10"/>
  <c r="BK466" i="10"/>
  <c r="BK405" i="10"/>
  <c r="BK342" i="10"/>
  <c r="BK286" i="10"/>
  <c r="BK220" i="10"/>
  <c r="BK159" i="10"/>
  <c r="BK98" i="10"/>
  <c r="BK35" i="10"/>
  <c r="BK5197" i="10"/>
  <c r="BK5117" i="10"/>
  <c r="BK5027" i="10"/>
  <c r="BK4941" i="10"/>
  <c r="BK4855" i="10"/>
  <c r="BK4768" i="10"/>
  <c r="BK4687" i="10"/>
  <c r="BK4598" i="10"/>
  <c r="BK4513" i="10"/>
  <c r="BK4424" i="10"/>
  <c r="BK4339" i="10"/>
  <c r="BK4247" i="10"/>
  <c r="BK4168" i="10"/>
  <c r="BK4077" i="10"/>
  <c r="BK3993" i="10"/>
  <c r="BK3905" i="10"/>
  <c r="BK3822" i="10"/>
  <c r="BK3736" i="10"/>
  <c r="BK3648" i="10"/>
  <c r="BK3564" i="10"/>
  <c r="BK3472" i="10"/>
  <c r="BK3388" i="10"/>
  <c r="BK3307" i="10"/>
  <c r="BK3225" i="10"/>
  <c r="BK3142" i="10"/>
  <c r="BK3057" i="10"/>
  <c r="BK2975" i="10"/>
  <c r="BK2898" i="10"/>
  <c r="BK2812" i="10"/>
  <c r="BK2737" i="10"/>
  <c r="BK2649" i="10"/>
  <c r="BK2569" i="10"/>
  <c r="BK2492" i="10"/>
  <c r="BK2421" i="10"/>
  <c r="BK2342" i="10"/>
  <c r="BK2273" i="10"/>
  <c r="BK2195" i="10"/>
  <c r="BK2124" i="10"/>
  <c r="BK2050" i="10"/>
  <c r="BK1980" i="10"/>
  <c r="BK1905" i="10"/>
  <c r="BK1831" i="10"/>
  <c r="BK1761" i="10"/>
  <c r="BK1697" i="10"/>
  <c r="BK1628" i="10"/>
  <c r="BK1560" i="10"/>
  <c r="BK1494" i="10"/>
  <c r="BK1426" i="10"/>
  <c r="BK1358" i="10"/>
  <c r="BK1296" i="10"/>
  <c r="BK1233" i="10"/>
  <c r="BK1164" i="10"/>
  <c r="BK1102" i="10"/>
  <c r="BK1041" i="10"/>
  <c r="BK974" i="10"/>
  <c r="BK910" i="10"/>
  <c r="BK846" i="10"/>
  <c r="BK782" i="10"/>
  <c r="BK720" i="10"/>
  <c r="BK656" i="10"/>
  <c r="BK595" i="10"/>
  <c r="BK532" i="10"/>
  <c r="BK465" i="10"/>
  <c r="BK404" i="10"/>
  <c r="BK341" i="10"/>
  <c r="BK279" i="10"/>
  <c r="BK219" i="10"/>
  <c r="BK158" i="10"/>
  <c r="BK97" i="10"/>
  <c r="BK32" i="10"/>
  <c r="BK5195" i="10"/>
  <c r="BK5112" i="10"/>
  <c r="BK5021" i="10"/>
  <c r="BK4939" i="10"/>
  <c r="BK4848" i="10"/>
  <c r="BK4765" i="10"/>
  <c r="BK4677" i="10"/>
  <c r="BK4588" i="10"/>
  <c r="BK4510" i="10"/>
  <c r="BK4422" i="10"/>
  <c r="BK4336" i="10"/>
  <c r="BK4244" i="10"/>
  <c r="BK4163" i="10"/>
  <c r="BK4075" i="10"/>
  <c r="BK3990" i="10"/>
  <c r="BK3898" i="10"/>
  <c r="BK3813" i="10"/>
  <c r="BK3726" i="10"/>
  <c r="BK3642" i="10"/>
  <c r="BK3555" i="10"/>
  <c r="BK3468" i="10"/>
  <c r="BK3384" i="10"/>
  <c r="BK3304" i="10"/>
  <c r="BK3221" i="10"/>
  <c r="BK3134" i="10"/>
  <c r="BK3053" i="10"/>
  <c r="BK2971" i="10"/>
  <c r="BK2885" i="10"/>
  <c r="BK2806" i="10"/>
  <c r="BK2729" i="10"/>
  <c r="BK2642" i="10"/>
  <c r="BK2567" i="10"/>
  <c r="BK2488" i="10"/>
  <c r="BK2415" i="10"/>
  <c r="BK2339" i="10"/>
  <c r="BK2262" i="10"/>
  <c r="BK2192" i="10"/>
  <c r="BK2120" i="10"/>
  <c r="BK2044" i="10"/>
  <c r="BK1977" i="10"/>
  <c r="BK1902" i="10"/>
  <c r="BK1825" i="10"/>
  <c r="BK1756" i="10"/>
  <c r="BK1694" i="10"/>
  <c r="BK1622" i="10"/>
  <c r="BK1557" i="10"/>
  <c r="BK1490" i="10"/>
  <c r="BK1421" i="10"/>
  <c r="BK1356" i="10"/>
  <c r="BK1293" i="10"/>
  <c r="BK1227" i="10"/>
  <c r="BK1159" i="10"/>
  <c r="BK1099" i="10"/>
  <c r="BK1036" i="10"/>
  <c r="BK969" i="10"/>
  <c r="BK907" i="10"/>
  <c r="BK843" i="10"/>
  <c r="BK779" i="10"/>
  <c r="BK718" i="10"/>
  <c r="BK653" i="10"/>
  <c r="BK586" i="10"/>
  <c r="BK524" i="10"/>
  <c r="BK462" i="10"/>
  <c r="BK401" i="10"/>
  <c r="BK339" i="10"/>
  <c r="BK276" i="10"/>
  <c r="BK217" i="10"/>
  <c r="BK155" i="10"/>
  <c r="BK93" i="10"/>
  <c r="BK29" i="10"/>
  <c r="BK5151" i="10"/>
  <c r="BK5065" i="10"/>
  <c r="BK4978" i="10"/>
  <c r="BK4890" i="10"/>
  <c r="BK4799" i="10"/>
  <c r="BK4719" i="10"/>
  <c r="BK4630" i="10"/>
  <c r="BK4544" i="10"/>
  <c r="BK4458" i="10"/>
  <c r="BK4379" i="10"/>
  <c r="BK4288" i="10"/>
  <c r="BK4201" i="10"/>
  <c r="BK4113" i="10"/>
  <c r="BK4028" i="10"/>
  <c r="BK3941" i="10"/>
  <c r="BK3859" i="10"/>
  <c r="BK3771" i="10"/>
  <c r="BK5194" i="10"/>
  <c r="BK5096" i="10"/>
  <c r="BK5001" i="10"/>
  <c r="BK4907" i="10"/>
  <c r="BK4797" i="10"/>
  <c r="BK4701" i="10"/>
  <c r="BK4607" i="10"/>
  <c r="BK4500" i="10"/>
  <c r="BK4406" i="10"/>
  <c r="BK4308" i="10"/>
  <c r="BK4213" i="10"/>
  <c r="BK4111" i="10"/>
  <c r="BK4017" i="10"/>
  <c r="BK3917" i="10"/>
  <c r="BK3809" i="10"/>
  <c r="BK3718" i="10"/>
  <c r="BK3619" i="10"/>
  <c r="BK3526" i="10"/>
  <c r="BK3435" i="10"/>
  <c r="BK3342" i="10"/>
  <c r="BK3250" i="10"/>
  <c r="BK3159" i="10"/>
  <c r="BK3071" i="10"/>
  <c r="BK2973" i="10"/>
  <c r="BK2880" i="10"/>
  <c r="BK2797" i="10"/>
  <c r="BK2706" i="10"/>
  <c r="BK2618" i="10"/>
  <c r="BK2533" i="10"/>
  <c r="BK2443" i="10"/>
  <c r="BK2363" i="10"/>
  <c r="BK2284" i="10"/>
  <c r="BK2204" i="10"/>
  <c r="BK2119" i="10"/>
  <c r="BK2038" i="10"/>
  <c r="BK1958" i="10"/>
  <c r="BK1877" i="10"/>
  <c r="BK1803" i="10"/>
  <c r="BK1727" i="10"/>
  <c r="BK1647" i="10"/>
  <c r="BK1573" i="10"/>
  <c r="BK1503" i="10"/>
  <c r="BK1431" i="10"/>
  <c r="BK1353" i="10"/>
  <c r="BK1281" i="10"/>
  <c r="BK1212" i="10"/>
  <c r="BK1137" i="10"/>
  <c r="BK1068" i="10"/>
  <c r="BK1002" i="10"/>
  <c r="BK930" i="10"/>
  <c r="BK858" i="10"/>
  <c r="BK792" i="10"/>
  <c r="BK719" i="10"/>
  <c r="BK649" i="10"/>
  <c r="BK576" i="10"/>
  <c r="BK508" i="10"/>
  <c r="BK440" i="10"/>
  <c r="BK368" i="10"/>
  <c r="BK302" i="10"/>
  <c r="BK234" i="10"/>
  <c r="BK169" i="10"/>
  <c r="BK101" i="10"/>
  <c r="BK28" i="10"/>
  <c r="BK5192" i="10"/>
  <c r="BK5088" i="10"/>
  <c r="BK4995" i="10"/>
  <c r="BK4896" i="10"/>
  <c r="BK4795" i="10"/>
  <c r="BK4698" i="10"/>
  <c r="BK4600" i="10"/>
  <c r="BK4496" i="10"/>
  <c r="BK4399" i="10"/>
  <c r="BK4301" i="10"/>
  <c r="BK4210" i="10"/>
  <c r="BK4106" i="10"/>
  <c r="BK4007" i="10"/>
  <c r="BK3912" i="10"/>
  <c r="BK3806" i="10"/>
  <c r="BK3715" i="10"/>
  <c r="BK3612" i="10"/>
  <c r="BK3518" i="10"/>
  <c r="BK3431" i="10"/>
  <c r="BK3336" i="10"/>
  <c r="BK3248" i="10"/>
  <c r="BK3157" i="10"/>
  <c r="BK3063" i="10"/>
  <c r="BK2969" i="10"/>
  <c r="BK2877" i="10"/>
  <c r="BK2790" i="10"/>
  <c r="BK2703" i="10"/>
  <c r="BK2615" i="10"/>
  <c r="BK2527" i="10"/>
  <c r="BK2440" i="10"/>
  <c r="BK2361" i="10"/>
  <c r="BK2282" i="10"/>
  <c r="BK2194" i="10"/>
  <c r="BK2114" i="10"/>
  <c r="BK2036" i="10"/>
  <c r="BK1949" i="10"/>
  <c r="BK1875" i="10"/>
  <c r="BK1800" i="10"/>
  <c r="BK1720" i="10"/>
  <c r="BK1645" i="10"/>
  <c r="BK1569" i="10"/>
  <c r="BK1499" i="10"/>
  <c r="BK1420" i="10"/>
  <c r="BK1350" i="10"/>
  <c r="BK1276" i="10"/>
  <c r="BK1204" i="10"/>
  <c r="BK1133" i="10"/>
  <c r="BK1066" i="10"/>
  <c r="BK994" i="10"/>
  <c r="BK926" i="10"/>
  <c r="BK852" i="10"/>
  <c r="BK789" i="10"/>
  <c r="BK714" i="10"/>
  <c r="BK647" i="10"/>
  <c r="BK574" i="10"/>
  <c r="BK506" i="10"/>
  <c r="BK434" i="10"/>
  <c r="BK366" i="10"/>
  <c r="BK299" i="10"/>
  <c r="BK232" i="10"/>
  <c r="BK163" i="10"/>
  <c r="BK94" i="10"/>
  <c r="BK26" i="10"/>
  <c r="BK5191" i="10"/>
  <c r="BK5087" i="10"/>
  <c r="BK4990" i="10"/>
  <c r="BK4892" i="10"/>
  <c r="BK4793" i="10"/>
  <c r="BK4697" i="10"/>
  <c r="BK4592" i="10"/>
  <c r="BK4493" i="10"/>
  <c r="BK4394" i="10"/>
  <c r="BK4300" i="10"/>
  <c r="BK4207" i="10"/>
  <c r="BK4105" i="10"/>
  <c r="BK4005" i="10"/>
  <c r="BK3903" i="10"/>
  <c r="BK3805" i="10"/>
  <c r="BK3707" i="10"/>
  <c r="BK3609" i="10"/>
  <c r="BK3516" i="10"/>
  <c r="BK3429" i="10"/>
  <c r="BK3329" i="10"/>
  <c r="BK3247" i="10"/>
  <c r="BK3156" i="10"/>
  <c r="BK3055" i="10"/>
  <c r="BK2966" i="10"/>
  <c r="BK2876" i="10"/>
  <c r="BK2783" i="10"/>
  <c r="BK2702" i="10"/>
  <c r="BK2614" i="10"/>
  <c r="BK2526" i="10"/>
  <c r="BK2438" i="10"/>
  <c r="BK2358" i="10"/>
  <c r="BK2281" i="10"/>
  <c r="BK2185" i="10"/>
  <c r="BK2111" i="10"/>
  <c r="BK2035" i="10"/>
  <c r="BK1948" i="10"/>
  <c r="BK1872" i="10"/>
  <c r="BK1798" i="10"/>
  <c r="BK1715" i="10"/>
  <c r="BK1644" i="10"/>
  <c r="BK1568" i="10"/>
  <c r="BK1498" i="10"/>
  <c r="BK1419" i="10"/>
  <c r="BK1345" i="10"/>
  <c r="BK1275" i="10"/>
  <c r="BK1202" i="10"/>
  <c r="BK1132" i="10"/>
  <c r="BK1065" i="10"/>
  <c r="BK993" i="10"/>
  <c r="BK923" i="10"/>
  <c r="BK851" i="10"/>
  <c r="BK780" i="10"/>
  <c r="BK710" i="10"/>
  <c r="BK643" i="10"/>
  <c r="BK573" i="10"/>
  <c r="BK503" i="10"/>
  <c r="BK432" i="10"/>
  <c r="BK365" i="10"/>
  <c r="BK296" i="10"/>
  <c r="BK231" i="10"/>
  <c r="BK161" i="10"/>
  <c r="BK88" i="10"/>
  <c r="BK24" i="10"/>
  <c r="BK5180" i="10"/>
  <c r="BK5074" i="10"/>
  <c r="BK4980" i="10"/>
  <c r="BK4881" i="10"/>
  <c r="BK4784" i="10"/>
  <c r="BK4685" i="10"/>
  <c r="BK4582" i="10"/>
  <c r="BK4487" i="10"/>
  <c r="BK4385" i="10"/>
  <c r="BK4289" i="10"/>
  <c r="BK4187" i="10"/>
  <c r="BK4088" i="10"/>
  <c r="BK3992" i="10"/>
  <c r="BK3890" i="10"/>
  <c r="BK3791" i="10"/>
  <c r="BK3691" i="10"/>
  <c r="BK3603" i="10"/>
  <c r="BK3507" i="10"/>
  <c r="BK3413" i="10"/>
  <c r="BK3324" i="10"/>
  <c r="BK3231" i="10"/>
  <c r="BK3128" i="10"/>
  <c r="BK3043" i="10"/>
  <c r="BK2951" i="10"/>
  <c r="BK2865" i="10"/>
  <c r="BK2775" i="10"/>
  <c r="BK2685" i="10"/>
  <c r="BK2598" i="10"/>
  <c r="BK2509" i="10"/>
  <c r="BK2428" i="10"/>
  <c r="BK2348" i="10"/>
  <c r="BK2258" i="10"/>
  <c r="BK2178" i="10"/>
  <c r="BK2102" i="10"/>
  <c r="BK2023" i="10"/>
  <c r="BK1939" i="10"/>
  <c r="BK1862" i="10"/>
  <c r="BK1784" i="10"/>
  <c r="BK1705" i="10"/>
  <c r="BK1635" i="10"/>
  <c r="BK1558" i="10"/>
  <c r="BK1480" i="10"/>
  <c r="BK1410" i="10"/>
  <c r="BK1340" i="10"/>
  <c r="BK1269" i="10"/>
  <c r="BK1192" i="10"/>
  <c r="BK1123" i="10"/>
  <c r="BK1059" i="10"/>
  <c r="BK988" i="10"/>
  <c r="BK915" i="10"/>
  <c r="BK842" i="10"/>
  <c r="BK773" i="10"/>
  <c r="BK701" i="10"/>
  <c r="BK627" i="10"/>
  <c r="BK564" i="10"/>
  <c r="BK495" i="10"/>
  <c r="BK427" i="10"/>
  <c r="BK355" i="10"/>
  <c r="BK291" i="10"/>
  <c r="BK222" i="10"/>
  <c r="BK150" i="10"/>
  <c r="BK81" i="10"/>
  <c r="BK15" i="10"/>
  <c r="BK5166" i="10"/>
  <c r="BK5072" i="10"/>
  <c r="BK4975" i="10"/>
  <c r="BK4876" i="10"/>
  <c r="BK4782" i="10"/>
  <c r="BK4667" i="10"/>
  <c r="BK4579" i="10"/>
  <c r="BK4476" i="10"/>
  <c r="BK4383" i="10"/>
  <c r="BK4278" i="10"/>
  <c r="BK4182" i="10"/>
  <c r="BK4084" i="10"/>
  <c r="BK3988" i="10"/>
  <c r="BK3883" i="10"/>
  <c r="BK3787" i="10"/>
  <c r="BK3687" i="10"/>
  <c r="BK3599" i="10"/>
  <c r="BK3503" i="10"/>
  <c r="BK3408" i="10"/>
  <c r="BK3320" i="10"/>
  <c r="BK3222" i="10"/>
  <c r="BK3125" i="10"/>
  <c r="BK3036" i="10"/>
  <c r="BK2947" i="10"/>
  <c r="BK2862" i="10"/>
  <c r="BK2769" i="10"/>
  <c r="BK2682" i="10"/>
  <c r="BK2592" i="10"/>
  <c r="BK2507" i="10"/>
  <c r="BK2426" i="10"/>
  <c r="BK2336" i="10"/>
  <c r="BK2256" i="10"/>
  <c r="BK2176" i="10"/>
  <c r="BK2096" i="10"/>
  <c r="BK2016" i="10"/>
  <c r="BK1937" i="10"/>
  <c r="BK1857" i="10"/>
  <c r="BK1780" i="10"/>
  <c r="BK1703" i="10"/>
  <c r="BK1632" i="10"/>
  <c r="BK1552" i="10"/>
  <c r="BK1475" i="10"/>
  <c r="BK1407" i="10"/>
  <c r="BK1337" i="10"/>
  <c r="BK1267" i="10"/>
  <c r="BK1190" i="10"/>
  <c r="BK1119" i="10"/>
  <c r="BK1049" i="10"/>
  <c r="BK985" i="10"/>
  <c r="BK908" i="10"/>
  <c r="BK840" i="10"/>
  <c r="BK770" i="10"/>
  <c r="BK697" i="10"/>
  <c r="BK624" i="10"/>
  <c r="BK558" i="10"/>
  <c r="BK488" i="10"/>
  <c r="BK419" i="10"/>
  <c r="BK352" i="10"/>
  <c r="BK288" i="10"/>
  <c r="BK216" i="10"/>
  <c r="BK144" i="10"/>
  <c r="BK77" i="10"/>
  <c r="BK5164" i="10"/>
  <c r="BK5071" i="10"/>
  <c r="BK4970" i="10"/>
  <c r="BK4873" i="10"/>
  <c r="BK4778" i="10"/>
  <c r="BK4666" i="10"/>
  <c r="BK4572" i="10"/>
  <c r="BK4475" i="10"/>
  <c r="BK4382" i="10"/>
  <c r="BK4277" i="10"/>
  <c r="BK4180" i="10"/>
  <c r="BK4083" i="10"/>
  <c r="BK3985" i="10"/>
  <c r="BK3881" i="10"/>
  <c r="BK3786" i="10"/>
  <c r="BK3685" i="10"/>
  <c r="BK3594" i="10"/>
  <c r="BK3502" i="10"/>
  <c r="BK3406" i="10"/>
  <c r="BK3319" i="10"/>
  <c r="BK3220" i="10"/>
  <c r="BK3124" i="10"/>
  <c r="BK3034" i="10"/>
  <c r="BK2945" i="10"/>
  <c r="BK2858" i="10"/>
  <c r="BK2768" i="10"/>
  <c r="BK2679" i="10"/>
  <c r="BK2591" i="10"/>
  <c r="BK2506" i="10"/>
  <c r="BK2425" i="10"/>
  <c r="BK2334" i="10"/>
  <c r="BK2255" i="10"/>
  <c r="BK2175" i="10"/>
  <c r="BK2095" i="10"/>
  <c r="BK2013" i="10"/>
  <c r="BK1936" i="10"/>
  <c r="BK1854" i="10"/>
  <c r="BK1779" i="10"/>
  <c r="BK1702" i="10"/>
  <c r="BK1627" i="10"/>
  <c r="BK1548" i="10"/>
  <c r="BK1473" i="10"/>
  <c r="BK1404" i="10"/>
  <c r="BK1335" i="10"/>
  <c r="BK1263" i="10"/>
  <c r="BK1189" i="10"/>
  <c r="BK1117" i="10"/>
  <c r="BK1048" i="10"/>
  <c r="BK980" i="10"/>
  <c r="BK906" i="10"/>
  <c r="BK838" i="10"/>
  <c r="BK765" i="10"/>
  <c r="BK695" i="10"/>
  <c r="BK623" i="10"/>
  <c r="BK557" i="10"/>
  <c r="BK487" i="10"/>
  <c r="BK417" i="10"/>
  <c r="BK351" i="10"/>
  <c r="BK287" i="10"/>
  <c r="BK213" i="10"/>
  <c r="BK143" i="10"/>
  <c r="BK76" i="10"/>
  <c r="BK9" i="10"/>
  <c r="BK5139" i="10"/>
  <c r="BK5040" i="10"/>
  <c r="BK4938" i="10"/>
  <c r="BK4840" i="10"/>
  <c r="BK4739" i="10"/>
  <c r="BK4640" i="10"/>
  <c r="BK4543" i="10"/>
  <c r="BK4445" i="10"/>
  <c r="BK4349" i="10"/>
  <c r="BK4240" i="10"/>
  <c r="BK4143" i="10"/>
  <c r="BK4053" i="10"/>
  <c r="BK3956" i="10"/>
  <c r="BK3856" i="10"/>
  <c r="BK3752" i="10"/>
  <c r="BK3659" i="10"/>
  <c r="BK3567" i="10"/>
  <c r="BK3464" i="10"/>
  <c r="BK3377" i="10"/>
  <c r="BK3284" i="10"/>
  <c r="BK3189" i="10"/>
  <c r="BK3102" i="10"/>
  <c r="BK3016" i="10"/>
  <c r="BK2913" i="10"/>
  <c r="BK2832" i="10"/>
  <c r="BK2744" i="10"/>
  <c r="BK2644" i="10"/>
  <c r="BK5196" i="10"/>
  <c r="BK5063" i="10"/>
  <c r="BK4940" i="10"/>
  <c r="BK4820" i="10"/>
  <c r="BK4695" i="10"/>
  <c r="BK4561" i="10"/>
  <c r="BK4440" i="10"/>
  <c r="BK4311" i="10"/>
  <c r="BK4179" i="10"/>
  <c r="BK4058" i="10"/>
  <c r="BK3935" i="10"/>
  <c r="BK3802" i="10"/>
  <c r="BK3677" i="10"/>
  <c r="BK3553" i="10"/>
  <c r="BK3438" i="10"/>
  <c r="BK3322" i="10"/>
  <c r="BK3194" i="10"/>
  <c r="BK3086" i="10"/>
  <c r="BK2970" i="10"/>
  <c r="BK2846" i="10"/>
  <c r="BK2743" i="10"/>
  <c r="BK2630" i="10"/>
  <c r="BK2513" i="10"/>
  <c r="BK2408" i="10"/>
  <c r="BK2310" i="10"/>
  <c r="BK2221" i="10"/>
  <c r="BK2117" i="10"/>
  <c r="BK2008" i="10"/>
  <c r="BK1916" i="10"/>
  <c r="BK1818" i="10"/>
  <c r="BK1731" i="10"/>
  <c r="BK1634" i="10"/>
  <c r="BK1534" i="10"/>
  <c r="BK1451" i="10"/>
  <c r="BK1363" i="10"/>
  <c r="BK1271" i="10"/>
  <c r="BK1181" i="10"/>
  <c r="BK1093" i="10"/>
  <c r="BK1012" i="10"/>
  <c r="BK928" i="10"/>
  <c r="BK829" i="10"/>
  <c r="BK749" i="10"/>
  <c r="BK670" i="10"/>
  <c r="BK578" i="10"/>
  <c r="BK490" i="10"/>
  <c r="BK406" i="10"/>
  <c r="BK321" i="10"/>
  <c r="BK244" i="10"/>
  <c r="BK156" i="10"/>
  <c r="BK71" i="10"/>
  <c r="BK5185" i="10"/>
  <c r="BK5055" i="10"/>
  <c r="BK4928" i="10"/>
  <c r="BK4809" i="10"/>
  <c r="BK4665" i="10"/>
  <c r="BK4553" i="10"/>
  <c r="BK4429" i="10"/>
  <c r="BK4299" i="10"/>
  <c r="BK4171" i="10"/>
  <c r="BK4043" i="10"/>
  <c r="BK3925" i="10"/>
  <c r="BK3789" i="10"/>
  <c r="BK3671" i="10"/>
  <c r="BK3542" i="10"/>
  <c r="BK3434" i="10"/>
  <c r="BK3302" i="10"/>
  <c r="BK3188" i="10"/>
  <c r="BK3079" i="10"/>
  <c r="BK2952" i="10"/>
  <c r="BK2836" i="10"/>
  <c r="BK2728" i="10"/>
  <c r="BK2622" i="10"/>
  <c r="BK2501" i="10"/>
  <c r="BK2400" i="10"/>
  <c r="BK2304" i="10"/>
  <c r="BK2211" i="10"/>
  <c r="BK2104" i="10"/>
  <c r="BK2002" i="10"/>
  <c r="BK1912" i="10"/>
  <c r="BK1812" i="10"/>
  <c r="BK1712" i="10"/>
  <c r="BK1613" i="10"/>
  <c r="BK1529" i="10"/>
  <c r="BK1446" i="10"/>
  <c r="BK1355" i="10"/>
  <c r="BK1261" i="10"/>
  <c r="BK1175" i="10"/>
  <c r="BK1087" i="10"/>
  <c r="BK1007" i="10"/>
  <c r="BK920" i="10"/>
  <c r="BK825" i="10"/>
  <c r="BK743" i="10"/>
  <c r="BK659" i="10"/>
  <c r="BK571" i="10"/>
  <c r="BK483" i="10"/>
  <c r="BK397" i="10"/>
  <c r="BK316" i="10"/>
  <c r="BK239" i="10"/>
  <c r="BK142" i="10"/>
  <c r="BK64" i="10"/>
  <c r="BK5157" i="10"/>
  <c r="BK5038" i="10"/>
  <c r="BK4915" i="10"/>
  <c r="BK4790" i="10"/>
  <c r="BK4660" i="10"/>
  <c r="BK4529" i="10"/>
  <c r="BK4409" i="10"/>
  <c r="BK4274" i="10"/>
  <c r="BK4144" i="10"/>
  <c r="BK4029" i="10"/>
  <c r="BK3894" i="10"/>
  <c r="BK3775" i="10"/>
  <c r="BK3656" i="10"/>
  <c r="BK3529" i="10"/>
  <c r="BK3405" i="10"/>
  <c r="BK3289" i="10"/>
  <c r="BK3176" i="10"/>
  <c r="BK3049" i="10"/>
  <c r="BK2938" i="10"/>
  <c r="BK2829" i="10"/>
  <c r="BK2710" i="10"/>
  <c r="BK2595" i="10"/>
  <c r="BK2482" i="10"/>
  <c r="BK2387" i="10"/>
  <c r="BK2291" i="10"/>
  <c r="BK2182" i="10"/>
  <c r="BK2086" i="10"/>
  <c r="BK1992" i="10"/>
  <c r="BK1886" i="10"/>
  <c r="BK1802" i="10"/>
  <c r="BK1699" i="10"/>
  <c r="BK1606" i="10"/>
  <c r="BK1519" i="10"/>
  <c r="BK1437" i="10"/>
  <c r="BK1338" i="10"/>
  <c r="BK1242" i="10"/>
  <c r="BK1158" i="10"/>
  <c r="BK1075" i="10"/>
  <c r="BK991" i="10"/>
  <c r="BK895" i="10"/>
  <c r="BK818" i="10"/>
  <c r="BK731" i="10"/>
  <c r="BK648" i="10"/>
  <c r="BK553" i="10"/>
  <c r="BK468" i="10"/>
  <c r="BK386" i="10"/>
  <c r="BK305" i="10"/>
  <c r="BK218" i="10"/>
  <c r="BK135" i="10"/>
  <c r="BK57" i="10"/>
  <c r="BK5153" i="10"/>
  <c r="BK5024" i="10"/>
  <c r="BK4912" i="10"/>
  <c r="BK4766" i="10"/>
  <c r="BK4647" i="10"/>
  <c r="BK4523" i="10"/>
  <c r="BK4393" i="10"/>
  <c r="BK4269" i="10"/>
  <c r="BK4141" i="10"/>
  <c r="BK4026" i="10"/>
  <c r="BK3887" i="10"/>
  <c r="BK3764" i="10"/>
  <c r="BK3639" i="10"/>
  <c r="BK3523" i="10"/>
  <c r="BK3399" i="10"/>
  <c r="BK3281" i="10"/>
  <c r="BK3168" i="10"/>
  <c r="BK3045" i="10"/>
  <c r="BK2931" i="10"/>
  <c r="BK2824" i="10"/>
  <c r="BK2707" i="10"/>
  <c r="BK2589" i="10"/>
  <c r="BK2480" i="10"/>
  <c r="BK2381" i="10"/>
  <c r="BK2288" i="10"/>
  <c r="BK2177" i="10"/>
  <c r="BK2078" i="10"/>
  <c r="BK1986" i="10"/>
  <c r="BK1884" i="10"/>
  <c r="BK1788" i="10"/>
  <c r="BK1693" i="10"/>
  <c r="BK1602" i="10"/>
  <c r="BK1516" i="10"/>
  <c r="BK1422" i="10"/>
  <c r="BK1330" i="10"/>
  <c r="BK1240" i="10"/>
  <c r="BK1155" i="10"/>
  <c r="BK1070" i="10"/>
  <c r="BK986" i="10"/>
  <c r="BK893" i="10"/>
  <c r="BK812" i="10"/>
  <c r="BK729" i="10"/>
  <c r="BK633" i="10"/>
  <c r="BK550" i="10"/>
  <c r="BK464" i="10"/>
  <c r="BK383" i="10"/>
  <c r="BK300" i="10"/>
  <c r="BK209" i="10"/>
  <c r="BK127" i="10"/>
  <c r="BK52" i="10"/>
  <c r="BK5149" i="10"/>
  <c r="BK5018" i="10"/>
  <c r="BK4908" i="10"/>
  <c r="BK4764" i="10"/>
  <c r="BK4646" i="10"/>
  <c r="BK4521" i="10"/>
  <c r="BK4390" i="10"/>
  <c r="BK4268" i="10"/>
  <c r="BK4140" i="10"/>
  <c r="BK4025" i="10"/>
  <c r="BK3878" i="10"/>
  <c r="BK3755" i="10"/>
  <c r="BK3635" i="10"/>
  <c r="BK3514" i="10"/>
  <c r="BK3398" i="10"/>
  <c r="BK3279" i="10"/>
  <c r="BK3165" i="10"/>
  <c r="BK3038" i="10"/>
  <c r="BK2928" i="10"/>
  <c r="BK2823" i="10"/>
  <c r="BK2704" i="10"/>
  <c r="BK2584" i="10"/>
  <c r="BK2479" i="10"/>
  <c r="BK2378" i="10"/>
  <c r="BK2285" i="10"/>
  <c r="BK2173" i="10"/>
  <c r="BK2077" i="10"/>
  <c r="BK1985" i="10"/>
  <c r="BK1883" i="10"/>
  <c r="BK1787" i="10"/>
  <c r="BK1685" i="10"/>
  <c r="BK1597" i="10"/>
  <c r="BK1515" i="10"/>
  <c r="BK1418" i="10"/>
  <c r="BK1324" i="10"/>
  <c r="BK1239" i="10"/>
  <c r="BK1154" i="10"/>
  <c r="BK1069" i="10"/>
  <c r="BK977" i="10"/>
  <c r="BK890" i="10"/>
  <c r="BK807" i="10"/>
  <c r="BK728" i="10"/>
  <c r="BK629" i="10"/>
  <c r="BK549" i="10"/>
  <c r="BK459" i="10"/>
  <c r="BK381" i="10"/>
  <c r="BK295" i="10"/>
  <c r="BK208" i="10"/>
  <c r="BK124" i="10"/>
  <c r="BK46" i="10"/>
  <c r="BK5129" i="10"/>
  <c r="BK5004" i="10"/>
  <c r="BK4871" i="10"/>
  <c r="BK4745" i="10"/>
  <c r="BK4627" i="10"/>
  <c r="BK4491" i="10"/>
  <c r="BK4365" i="10"/>
  <c r="BK4236" i="10"/>
  <c r="BK4121" i="10"/>
  <c r="BK3989" i="10"/>
  <c r="BK3864" i="10"/>
  <c r="BK3740" i="10"/>
  <c r="BK3615" i="10"/>
  <c r="BK3496" i="10"/>
  <c r="BK3376" i="10"/>
  <c r="BK3258" i="10"/>
  <c r="BK3136" i="10"/>
  <c r="BK3020" i="10"/>
  <c r="BK2907" i="10"/>
  <c r="BK2798" i="10"/>
  <c r="BK2676" i="10"/>
  <c r="BK2563" i="10"/>
  <c r="BK2465" i="10"/>
  <c r="BK2364" i="10"/>
  <c r="BK2254" i="10"/>
  <c r="BK2160" i="10"/>
  <c r="BK2065" i="10"/>
  <c r="BK1964" i="10"/>
  <c r="BK1863" i="10"/>
  <c r="BK1770" i="10"/>
  <c r="BK1674" i="10"/>
  <c r="BK1588" i="10"/>
  <c r="BK1491" i="10"/>
  <c r="BK1397" i="10"/>
  <c r="BK1314" i="10"/>
  <c r="BK1226" i="10"/>
  <c r="BK1143" i="10"/>
  <c r="BK1047" i="10"/>
  <c r="BK959" i="10"/>
  <c r="BK880" i="10"/>
  <c r="BK796" i="10"/>
  <c r="BK704" i="10"/>
  <c r="BK617" i="10"/>
  <c r="BK536" i="10"/>
  <c r="BK448" i="10"/>
  <c r="BK5193" i="10"/>
  <c r="BK5035" i="10"/>
  <c r="BK4869" i="10"/>
  <c r="BK4722" i="10"/>
  <c r="BK4566" i="10"/>
  <c r="BK4415" i="10"/>
  <c r="BK4245" i="10"/>
  <c r="BK4097" i="10"/>
  <c r="BK3948" i="10"/>
  <c r="BK3784" i="10"/>
  <c r="BK3631" i="10"/>
  <c r="BK3477" i="10"/>
  <c r="BK3348" i="10"/>
  <c r="BK3191" i="10"/>
  <c r="BK3047" i="10"/>
  <c r="BK2906" i="10"/>
  <c r="BK2764" i="10"/>
  <c r="BK2632" i="10"/>
  <c r="BK2491" i="10"/>
  <c r="BK2372" i="10"/>
  <c r="BK2240" i="10"/>
  <c r="BK2132" i="10"/>
  <c r="BK1999" i="10"/>
  <c r="BK5190" i="10"/>
  <c r="BK5017" i="10"/>
  <c r="BK4867" i="10"/>
  <c r="BK4720" i="10"/>
  <c r="BK4565" i="10"/>
  <c r="BK4412" i="10"/>
  <c r="BK4237" i="10"/>
  <c r="BK4094" i="10"/>
  <c r="BK3946" i="10"/>
  <c r="BK3782" i="10"/>
  <c r="BK3630" i="10"/>
  <c r="BK3474" i="10"/>
  <c r="BK3343" i="10"/>
  <c r="BK3190" i="10"/>
  <c r="BK3029" i="10"/>
  <c r="BK2904" i="10"/>
  <c r="BK2761" i="10"/>
  <c r="BK2631" i="10"/>
  <c r="BK2486" i="10"/>
  <c r="BK2368" i="10"/>
  <c r="BK2239" i="10"/>
  <c r="BK2129" i="10"/>
  <c r="BK1998" i="10"/>
  <c r="BK1876" i="10"/>
  <c r="BK1750" i="10"/>
  <c r="BK1648" i="10"/>
  <c r="BK1532" i="10"/>
  <c r="BK1417" i="10"/>
  <c r="BK1309" i="10"/>
  <c r="BK1200" i="10"/>
  <c r="BK1096" i="10"/>
  <c r="BK992" i="10"/>
  <c r="BK881" i="10"/>
  <c r="BK775" i="10"/>
  <c r="BK677" i="10"/>
  <c r="BK566" i="10"/>
  <c r="BK451" i="10"/>
  <c r="BK353" i="10"/>
  <c r="BK259" i="10"/>
  <c r="BK167" i="10"/>
  <c r="BK60" i="10"/>
  <c r="BK5176" i="10"/>
  <c r="BK5015" i="10"/>
  <c r="BK4849" i="10"/>
  <c r="BK4713" i="10"/>
  <c r="BK4554" i="10"/>
  <c r="BK4387" i="10"/>
  <c r="BK4233" i="10"/>
  <c r="BK4076" i="10"/>
  <c r="BK3937" i="10"/>
  <c r="BK3776" i="10"/>
  <c r="BK3623" i="10"/>
  <c r="BK3467" i="10"/>
  <c r="BK3328" i="10"/>
  <c r="BK3185" i="10"/>
  <c r="BK3026" i="10"/>
  <c r="BK2901" i="10"/>
  <c r="BK2757" i="10"/>
  <c r="BK2624" i="10"/>
  <c r="BK2477" i="10"/>
  <c r="BK2356" i="10"/>
  <c r="BK2229" i="10"/>
  <c r="BK2122" i="10"/>
  <c r="BK1994" i="10"/>
  <c r="BK1868" i="10"/>
  <c r="BK1746" i="10"/>
  <c r="BK1642" i="10"/>
  <c r="BK1523" i="10"/>
  <c r="BK1409" i="10"/>
  <c r="BK1307" i="10"/>
  <c r="BK1197" i="10"/>
  <c r="BK1088" i="10"/>
  <c r="BK970" i="10"/>
  <c r="BK877" i="10"/>
  <c r="BK763" i="10"/>
  <c r="BK673" i="10"/>
  <c r="BK556" i="10"/>
  <c r="BK449" i="10"/>
  <c r="BK348" i="10"/>
  <c r="BK252" i="10"/>
  <c r="BK154" i="10"/>
  <c r="BK58" i="10"/>
  <c r="BK5155" i="10"/>
  <c r="BK5003" i="10"/>
  <c r="BK4845" i="10"/>
  <c r="BK4699" i="10"/>
  <c r="BK4536" i="10"/>
  <c r="BK4367" i="10"/>
  <c r="BK4227" i="10"/>
  <c r="BK4070" i="10"/>
  <c r="BK3923" i="10"/>
  <c r="BK3750" i="10"/>
  <c r="BK3604" i="10"/>
  <c r="BK3461" i="10"/>
  <c r="BK3317" i="10"/>
  <c r="BK3173" i="10"/>
  <c r="BK3019" i="10"/>
  <c r="BK2881" i="10"/>
  <c r="BK2748" i="10"/>
  <c r="BK2608" i="10"/>
  <c r="BK2470" i="10"/>
  <c r="BK2341" i="10"/>
  <c r="BK2226" i="10"/>
  <c r="BK2098" i="10"/>
  <c r="BK1978" i="10"/>
  <c r="BK1851" i="10"/>
  <c r="BK1742" i="10"/>
  <c r="BK1620" i="10"/>
  <c r="BK1518" i="10"/>
  <c r="BK1396" i="10"/>
  <c r="BK1298" i="10"/>
  <c r="BK1186" i="10"/>
  <c r="BK1080" i="10"/>
  <c r="BK966" i="10"/>
  <c r="BK871" i="10"/>
  <c r="BK757" i="10"/>
  <c r="BK658" i="10"/>
  <c r="BK542" i="10"/>
  <c r="BK442" i="10"/>
  <c r="BK336" i="10"/>
  <c r="BK248" i="10"/>
  <c r="BK138" i="10"/>
  <c r="BK44" i="10"/>
  <c r="BK5134" i="10"/>
  <c r="BK4981" i="10"/>
  <c r="BK4830" i="10"/>
  <c r="BK4664" i="10"/>
  <c r="BK4519" i="10"/>
  <c r="BK4357" i="10"/>
  <c r="BK4215" i="10"/>
  <c r="BK4057" i="10"/>
  <c r="BK3892" i="10"/>
  <c r="BK3739" i="10"/>
  <c r="BK3584" i="10"/>
  <c r="BK3440" i="10"/>
  <c r="BK3292" i="10"/>
  <c r="BK3154" i="10"/>
  <c r="BK3008" i="10"/>
  <c r="BK2866" i="10"/>
  <c r="BK2726" i="10"/>
  <c r="BK2578" i="10"/>
  <c r="BK2457" i="10"/>
  <c r="BK2325" i="10"/>
  <c r="BK2218" i="10"/>
  <c r="BK2085" i="10"/>
  <c r="BK1963" i="10"/>
  <c r="BK1845" i="10"/>
  <c r="BK1736" i="10"/>
  <c r="BK1610" i="10"/>
  <c r="BK1505" i="10"/>
  <c r="BK1387" i="10"/>
  <c r="BK1283" i="10"/>
  <c r="BK1171" i="10"/>
  <c r="BK1063" i="10"/>
  <c r="BK953" i="10"/>
  <c r="BK856" i="10"/>
  <c r="BK746" i="10"/>
  <c r="BK637" i="10"/>
  <c r="BK534" i="10"/>
  <c r="BK430" i="10"/>
  <c r="BK331" i="10"/>
  <c r="BK233" i="10"/>
  <c r="BK122" i="10"/>
  <c r="BK30" i="10"/>
  <c r="BK5127" i="10"/>
  <c r="BK4968" i="10"/>
  <c r="BK4824" i="10"/>
  <c r="BK4661" i="10"/>
  <c r="BK4497" i="10"/>
  <c r="BK4348" i="10"/>
  <c r="BK4190" i="10"/>
  <c r="BK4032" i="10"/>
  <c r="BK3867" i="10"/>
  <c r="BK3723" i="10"/>
  <c r="BK3575" i="10"/>
  <c r="BK3436" i="10"/>
  <c r="BK3275" i="10"/>
  <c r="BK3123" i="10"/>
  <c r="BK2996" i="10"/>
  <c r="BK2848" i="10"/>
  <c r="BK2712" i="10"/>
  <c r="BK2566" i="10"/>
  <c r="BK2445" i="10"/>
  <c r="BK2315" i="10"/>
  <c r="BK2208" i="10"/>
  <c r="BK2068" i="10"/>
  <c r="BK1946" i="10"/>
  <c r="BK1826" i="10"/>
  <c r="BK1722" i="10"/>
  <c r="BK1594" i="10"/>
  <c r="BK1488" i="10"/>
  <c r="BK1384" i="10"/>
  <c r="BK1272" i="10"/>
  <c r="BK1161" i="10"/>
  <c r="BK1051" i="10"/>
  <c r="BK950" i="10"/>
  <c r="BK845" i="10"/>
  <c r="BK737" i="10"/>
  <c r="BK621" i="10"/>
  <c r="BK519" i="10"/>
  <c r="BK411" i="10"/>
  <c r="BK319" i="10"/>
  <c r="BK223" i="10"/>
  <c r="BK117" i="10"/>
  <c r="BK22" i="10"/>
  <c r="BK5089" i="10"/>
  <c r="BK4937" i="10"/>
  <c r="BK4783" i="10"/>
  <c r="BK4626" i="10"/>
  <c r="BK4466" i="10"/>
  <c r="BK4317" i="10"/>
  <c r="BK4155" i="10"/>
  <c r="BK3997" i="10"/>
  <c r="BK3841" i="10"/>
  <c r="BK3690" i="10"/>
  <c r="BK3540" i="10"/>
  <c r="BK3383" i="10"/>
  <c r="BK3253" i="10"/>
  <c r="BK3107" i="10"/>
  <c r="BK2965" i="10"/>
  <c r="BK5075" i="10"/>
  <c r="BK4918" i="10"/>
  <c r="BK4753" i="10"/>
  <c r="BK4617" i="10"/>
  <c r="BK4449" i="10"/>
  <c r="BK4307" i="10"/>
  <c r="BK4139" i="10"/>
  <c r="BK3967" i="10"/>
  <c r="BK3833" i="10"/>
  <c r="BK3678" i="10"/>
  <c r="BK3530" i="10"/>
  <c r="BK3379" i="10"/>
  <c r="BK3233" i="10"/>
  <c r="BK3098" i="10"/>
  <c r="BK2944" i="10"/>
  <c r="BK2804" i="10"/>
  <c r="BK2672" i="10"/>
  <c r="BK5184" i="10"/>
  <c r="BK4967" i="10"/>
  <c r="BK4752" i="10"/>
  <c r="BK4559" i="10"/>
  <c r="BK4345" i="10"/>
  <c r="BK4138" i="10"/>
  <c r="BK3939" i="10"/>
  <c r="BK3721" i="10"/>
  <c r="BK3528" i="10"/>
  <c r="BK3338" i="10"/>
  <c r="BK3120" i="10"/>
  <c r="BK2943" i="10"/>
  <c r="BK2767" i="10"/>
  <c r="BK2576" i="10"/>
  <c r="BK2427" i="10"/>
  <c r="BK2277" i="10"/>
  <c r="BK2135" i="10"/>
  <c r="BK1972" i="10"/>
  <c r="BK1821" i="10"/>
  <c r="BK1682" i="10"/>
  <c r="BK1564" i="10"/>
  <c r="BK1440" i="10"/>
  <c r="BK1299" i="10"/>
  <c r="BK1169" i="10"/>
  <c r="BK1034" i="10"/>
  <c r="BK921" i="10"/>
  <c r="BK795" i="10"/>
  <c r="BK675" i="10"/>
  <c r="BK538" i="10"/>
  <c r="BK408" i="10"/>
  <c r="BK293" i="10"/>
  <c r="BK183" i="10"/>
  <c r="BK66" i="10"/>
  <c r="BK5161" i="10"/>
  <c r="BK4955" i="10"/>
  <c r="BK4748" i="10"/>
  <c r="BK4545" i="10"/>
  <c r="BK4338" i="10"/>
  <c r="BK4137" i="10"/>
  <c r="BK3929" i="10"/>
  <c r="BK3720" i="10"/>
  <c r="BK3512" i="10"/>
  <c r="BK3326" i="10"/>
  <c r="BK3118" i="10"/>
  <c r="BK2940" i="10"/>
  <c r="BK2760" i="10"/>
  <c r="BK2568" i="10"/>
  <c r="BK2416" i="10"/>
  <c r="BK2268" i="10"/>
  <c r="BK2133" i="10"/>
  <c r="BK1965" i="10"/>
  <c r="BK1820" i="10"/>
  <c r="BK1679" i="10"/>
  <c r="BK1555" i="10"/>
  <c r="BK1439" i="10"/>
  <c r="BK1294" i="10"/>
  <c r="BK1157" i="10"/>
  <c r="BK1029" i="10"/>
  <c r="BK913" i="10"/>
  <c r="BK794" i="10"/>
  <c r="BK665" i="10"/>
  <c r="BK527" i="10"/>
  <c r="BK407" i="10"/>
  <c r="BK290" i="10"/>
  <c r="BK182" i="10"/>
  <c r="BK62" i="10"/>
  <c r="BK5158" i="10"/>
  <c r="BK4954" i="10"/>
  <c r="BK4741" i="10"/>
  <c r="BK4542" i="10"/>
  <c r="BK4335" i="10"/>
  <c r="BK4129" i="10"/>
  <c r="BK3927" i="10"/>
  <c r="BK3717" i="10"/>
  <c r="BK3511" i="10"/>
  <c r="BK3325" i="10"/>
  <c r="BK3115" i="10"/>
  <c r="BK2934" i="10"/>
  <c r="BK2751" i="10"/>
  <c r="BK2558" i="10"/>
  <c r="BK2414" i="10"/>
  <c r="BK2260" i="10"/>
  <c r="BK2128" i="10"/>
  <c r="BK1962" i="10"/>
  <c r="BK1819" i="10"/>
  <c r="BK1677" i="10"/>
  <c r="BK1546" i="10"/>
  <c r="BK1432" i="10"/>
  <c r="BK1286" i="10"/>
  <c r="BK1152" i="10"/>
  <c r="BK1024" i="10"/>
  <c r="BK903" i="10"/>
  <c r="BK791" i="10"/>
  <c r="BK660" i="10"/>
  <c r="BK523" i="10"/>
  <c r="BK402" i="10"/>
  <c r="BK278" i="10"/>
  <c r="BK180" i="10"/>
  <c r="BK59" i="10"/>
  <c r="BK5148" i="10"/>
  <c r="BK4950" i="10"/>
  <c r="BK4736" i="10"/>
  <c r="BK4535" i="10"/>
  <c r="BK4326" i="10"/>
  <c r="BK4124" i="10"/>
  <c r="BK3921" i="10"/>
  <c r="BK3706" i="10"/>
  <c r="BK3504" i="10"/>
  <c r="BK3306" i="10"/>
  <c r="BK3111" i="10"/>
  <c r="BK2919" i="10"/>
  <c r="BK2749" i="10"/>
  <c r="BK2557" i="10"/>
  <c r="BK2410" i="10"/>
  <c r="BK2257" i="10"/>
  <c r="BK2107" i="10"/>
  <c r="BK1954" i="10"/>
  <c r="BK1817" i="10"/>
  <c r="BK1675" i="10"/>
  <c r="BK1544" i="10"/>
  <c r="BK1413" i="10"/>
  <c r="BK1285" i="10"/>
  <c r="BK1150" i="10"/>
  <c r="BK1023" i="10"/>
  <c r="BK899" i="10"/>
  <c r="BK778" i="10"/>
  <c r="BK655" i="10"/>
  <c r="BK517" i="10"/>
  <c r="BK399" i="10"/>
  <c r="BK273" i="10"/>
  <c r="BK178" i="10"/>
  <c r="BK53" i="10"/>
  <c r="BK5144" i="10"/>
  <c r="BK4947" i="10"/>
  <c r="BK4735" i="10"/>
  <c r="BK4527" i="10"/>
  <c r="BK4325" i="10"/>
  <c r="BK4120" i="10"/>
  <c r="BK3915" i="10"/>
  <c r="BK3704" i="10"/>
  <c r="BK3500" i="10"/>
  <c r="BK3297" i="10"/>
  <c r="BK3110" i="10"/>
  <c r="BK2918" i="10"/>
  <c r="BK2745" i="10"/>
  <c r="BK2556" i="10"/>
  <c r="BK2404" i="10"/>
  <c r="BK2252" i="10"/>
  <c r="BK2106" i="10"/>
  <c r="BK1944" i="10"/>
  <c r="BK1815" i="10"/>
  <c r="BK1673" i="10"/>
  <c r="BK1542" i="10"/>
  <c r="BK1402" i="10"/>
  <c r="BK1282" i="10"/>
  <c r="BK1148" i="10"/>
  <c r="BK1022" i="10"/>
  <c r="BK896" i="10"/>
  <c r="BK776" i="10"/>
  <c r="BK652" i="10"/>
  <c r="BK514" i="10"/>
  <c r="BK394" i="10"/>
  <c r="BK269" i="10"/>
  <c r="BK177" i="10"/>
  <c r="BK45" i="10"/>
  <c r="BK5140" i="10"/>
  <c r="BK4945" i="10"/>
  <c r="BK4734" i="10"/>
  <c r="BK4520" i="10"/>
  <c r="BK4318" i="10"/>
  <c r="BK4114" i="10"/>
  <c r="BK3897" i="10"/>
  <c r="BK3699" i="10"/>
  <c r="BK3497" i="10"/>
  <c r="BK3296" i="10"/>
  <c r="BK3109" i="10"/>
  <c r="BK2911" i="10"/>
  <c r="BK2740" i="10"/>
  <c r="BK2555" i="10"/>
  <c r="BK2402" i="10"/>
  <c r="BK2247" i="10"/>
  <c r="BK2094" i="10"/>
  <c r="BK1941" i="10"/>
  <c r="BK1808" i="10"/>
  <c r="BK1672" i="10"/>
  <c r="BK1538" i="10"/>
  <c r="BK1399" i="10"/>
  <c r="BK1279" i="10"/>
  <c r="BK1147" i="10"/>
  <c r="BK1021" i="10"/>
  <c r="BK894" i="10"/>
  <c r="BK771" i="10"/>
  <c r="BK651" i="10"/>
  <c r="BK512" i="10"/>
  <c r="BK393" i="10"/>
  <c r="BK268" i="10"/>
  <c r="BK173" i="10"/>
  <c r="BK43" i="10"/>
  <c r="BK5132" i="10"/>
  <c r="BK4935" i="10"/>
  <c r="BK4730" i="10"/>
  <c r="BK4517" i="10"/>
  <c r="BK4312" i="10"/>
  <c r="BK4108" i="10"/>
  <c r="BK3877" i="10"/>
  <c r="BK3683" i="10"/>
  <c r="BK3488" i="10"/>
  <c r="BK3290" i="10"/>
  <c r="BK3104" i="10"/>
  <c r="BK2910" i="10"/>
  <c r="BK2730" i="10"/>
  <c r="BK2552" i="10"/>
  <c r="BK2399" i="10"/>
  <c r="BK2245" i="10"/>
  <c r="BK2092" i="10"/>
  <c r="BK1938" i="10"/>
  <c r="BK1807" i="10"/>
  <c r="BK1667" i="10"/>
  <c r="BK1535" i="10"/>
  <c r="BK1393" i="10"/>
  <c r="BK1270" i="10"/>
  <c r="BK1145" i="10"/>
  <c r="BK1018" i="10"/>
  <c r="BK888" i="10"/>
  <c r="BK761" i="10"/>
  <c r="BK5128" i="10"/>
  <c r="BK4919" i="10"/>
  <c r="BK4729" i="10"/>
  <c r="BK4511" i="10"/>
  <c r="BK4309" i="10"/>
  <c r="BK4101" i="10"/>
  <c r="BK3875" i="10"/>
  <c r="BK3680" i="10"/>
  <c r="BK3479" i="10"/>
  <c r="BK3285" i="10"/>
  <c r="BK3100" i="10"/>
  <c r="BK2908" i="10"/>
  <c r="BK2718" i="10"/>
  <c r="BK2545" i="10"/>
  <c r="BK2397" i="10"/>
  <c r="BK2242" i="10"/>
  <c r="BK2087" i="10"/>
  <c r="BK1933" i="10"/>
  <c r="BK1805" i="10"/>
  <c r="BK1664" i="10"/>
  <c r="BK1533" i="10"/>
  <c r="BK1391" i="10"/>
  <c r="BK1268" i="10"/>
  <c r="BK1135" i="10"/>
  <c r="BK1016" i="10"/>
  <c r="BK886" i="10"/>
  <c r="BK759" i="10"/>
  <c r="BK5123" i="10"/>
  <c r="BK4917" i="10"/>
  <c r="BK4718" i="10"/>
  <c r="BK4490" i="10"/>
  <c r="BK4298" i="10"/>
  <c r="BK4085" i="10"/>
  <c r="BK3866" i="10"/>
  <c r="BK3676" i="10"/>
  <c r="BK3470" i="10"/>
  <c r="BK3273" i="10"/>
  <c r="BK3097" i="10"/>
  <c r="BK2903" i="10"/>
  <c r="BK2717" i="10"/>
  <c r="BK2544" i="10"/>
  <c r="BK2392" i="10"/>
  <c r="BK2238" i="10"/>
  <c r="BK2071" i="10"/>
  <c r="BK1932" i="10"/>
  <c r="BK1804" i="10"/>
  <c r="BK1663" i="10"/>
  <c r="BK1527" i="10"/>
  <c r="BK1389" i="10"/>
  <c r="BK1260" i="10"/>
  <c r="BK1131" i="10"/>
  <c r="BK1014" i="10"/>
  <c r="BK884" i="10"/>
  <c r="BK756" i="10"/>
  <c r="BK620" i="10"/>
  <c r="BK509" i="10"/>
  <c r="BK384" i="10"/>
  <c r="BK265" i="10"/>
  <c r="BK5116" i="10"/>
  <c r="BK4916" i="10"/>
  <c r="BK4711" i="10"/>
  <c r="BK4489" i="10"/>
  <c r="BK4293" i="10"/>
  <c r="BK4074" i="10"/>
  <c r="BK3865" i="10"/>
  <c r="BK3675" i="10"/>
  <c r="BK3463" i="10"/>
  <c r="BK3264" i="10"/>
  <c r="BK3088" i="10"/>
  <c r="BK2889" i="10"/>
  <c r="BK2708" i="10"/>
  <c r="BK2542" i="10"/>
  <c r="BK2388" i="10"/>
  <c r="BK2228" i="10"/>
  <c r="BK2069" i="10"/>
  <c r="BK5107" i="10"/>
  <c r="BK4913" i="10"/>
  <c r="BK4704" i="10"/>
  <c r="BK4485" i="10"/>
  <c r="BK4280" i="10"/>
  <c r="BK4071" i="10"/>
  <c r="BK3861" i="10"/>
  <c r="BK3663" i="10"/>
  <c r="BK3462" i="10"/>
  <c r="BK3263" i="10"/>
  <c r="BK3083" i="10"/>
  <c r="BK2883" i="10"/>
  <c r="BK2693" i="10"/>
  <c r="BK2539" i="10"/>
  <c r="BK2383" i="10"/>
  <c r="BK2227" i="10"/>
  <c r="BK2067" i="10"/>
  <c r="BK1926" i="10"/>
  <c r="BK1781" i="10"/>
  <c r="BK1654" i="10"/>
  <c r="BK5106" i="10"/>
  <c r="BK4899" i="10"/>
  <c r="BK4696" i="10"/>
  <c r="BK4474" i="10"/>
  <c r="BK4275" i="10"/>
  <c r="BK4064" i="10"/>
  <c r="BK3860" i="10"/>
  <c r="BK3662" i="10"/>
  <c r="BK3457" i="10"/>
  <c r="BK3260" i="10"/>
  <c r="BK3081" i="10"/>
  <c r="BK2878" i="10"/>
  <c r="BK2687" i="10"/>
  <c r="BK2537" i="10"/>
  <c r="BK2377" i="10"/>
  <c r="BK2224" i="10"/>
  <c r="BK2066" i="10"/>
  <c r="BK1925" i="10"/>
  <c r="BK5104" i="10"/>
  <c r="BK4886" i="10"/>
  <c r="BK4691" i="10"/>
  <c r="BK4472" i="10"/>
  <c r="BK4273" i="10"/>
  <c r="BK4061" i="10"/>
  <c r="BK3853" i="10"/>
  <c r="BK3658" i="10"/>
  <c r="BK3456" i="10"/>
  <c r="BK3256" i="10"/>
  <c r="BK3078" i="10"/>
  <c r="BK2874" i="10"/>
  <c r="BK2686" i="10"/>
  <c r="BK2536" i="10"/>
  <c r="BK5100" i="10"/>
  <c r="BK4885" i="10"/>
  <c r="BK4671" i="10"/>
  <c r="BK4467" i="10"/>
  <c r="BK4266" i="10"/>
  <c r="BK4059" i="10"/>
  <c r="BK3847" i="10"/>
  <c r="BK3657" i="10"/>
  <c r="BK3448" i="10"/>
  <c r="BK3255" i="10"/>
  <c r="BK3073" i="10"/>
  <c r="BK2868" i="10"/>
  <c r="BK2683" i="10"/>
  <c r="BK2535" i="10"/>
  <c r="BK2374" i="10"/>
  <c r="BK2222" i="10"/>
  <c r="BK5050" i="10"/>
  <c r="BK5016" i="10"/>
  <c r="BK5086" i="10"/>
  <c r="BK4757" i="10"/>
  <c r="BK4380" i="10"/>
  <c r="BK3996" i="10"/>
  <c r="BK3605" i="10"/>
  <c r="BK3249" i="10"/>
  <c r="BK2982" i="10"/>
  <c r="BK2636" i="10"/>
  <c r="BK2327" i="10"/>
  <c r="BK2064" i="10"/>
  <c r="BK1869" i="10"/>
  <c r="BK1650" i="10"/>
  <c r="BK1466" i="10"/>
  <c r="BK1313" i="10"/>
  <c r="BK1113" i="10"/>
  <c r="BK947" i="10"/>
  <c r="BK754" i="10"/>
  <c r="BK604" i="10"/>
  <c r="BK445" i="10"/>
  <c r="BK294" i="10"/>
  <c r="BK131" i="10"/>
  <c r="BK5084" i="10"/>
  <c r="BK4754" i="10"/>
  <c r="BK4366" i="10"/>
  <c r="BK3968" i="10"/>
  <c r="BK3601" i="10"/>
  <c r="BK3241" i="10"/>
  <c r="BK2977" i="10"/>
  <c r="BK2634" i="10"/>
  <c r="BK2318" i="10"/>
  <c r="BK2062" i="10"/>
  <c r="BK1861" i="10"/>
  <c r="BK1649" i="10"/>
  <c r="BK1465" i="10"/>
  <c r="BK1308" i="10"/>
  <c r="BK1111" i="10"/>
  <c r="BK942" i="10"/>
  <c r="BK744" i="10"/>
  <c r="BK603" i="10"/>
  <c r="BK441" i="10"/>
  <c r="BK267" i="10"/>
  <c r="BK121" i="10"/>
  <c r="BK5073" i="10"/>
  <c r="BK4663" i="10"/>
  <c r="BK4359" i="10"/>
  <c r="BK3964" i="10"/>
  <c r="BK3589" i="10"/>
  <c r="BK3232" i="10"/>
  <c r="BK2953" i="10"/>
  <c r="BK2625" i="10"/>
  <c r="BK2316" i="10"/>
  <c r="BK2061" i="10"/>
  <c r="BK1853" i="10"/>
  <c r="BK1646" i="10"/>
  <c r="BK1464" i="10"/>
  <c r="BK1304" i="10"/>
  <c r="BK1109" i="10"/>
  <c r="BK940" i="10"/>
  <c r="BK741" i="10"/>
  <c r="BK600" i="10"/>
  <c r="BK435" i="10"/>
  <c r="BK266" i="10"/>
  <c r="BK120" i="10"/>
  <c r="BK5070" i="10"/>
  <c r="BK4662" i="10"/>
  <c r="BK4358" i="10"/>
  <c r="BK3963" i="10"/>
  <c r="BK3585" i="10"/>
  <c r="BK3230" i="10"/>
  <c r="BK2950" i="10"/>
  <c r="BK2616" i="10"/>
  <c r="BK2313" i="10"/>
  <c r="BK2060" i="10"/>
  <c r="BK1850" i="10"/>
  <c r="BK1641" i="10"/>
  <c r="BK1463" i="10"/>
  <c r="BK1259" i="10"/>
  <c r="BK1106" i="10"/>
  <c r="BK939" i="10"/>
  <c r="BK736" i="10"/>
  <c r="BK589" i="10"/>
  <c r="BK431" i="10"/>
  <c r="BK263" i="10"/>
  <c r="BK116" i="10"/>
  <c r="BK5057" i="10"/>
  <c r="BK4653" i="10"/>
  <c r="BK4355" i="10"/>
  <c r="BK3962" i="10"/>
  <c r="BK3583" i="10"/>
  <c r="BK3218" i="10"/>
  <c r="BK2863" i="10"/>
  <c r="BK2612" i="10"/>
  <c r="BK2311" i="10"/>
  <c r="BK2045" i="10"/>
  <c r="BK1848" i="10"/>
  <c r="BK1637" i="10"/>
  <c r="BK1462" i="10"/>
  <c r="BK1245" i="10"/>
  <c r="BK1101" i="10"/>
  <c r="BK937" i="10"/>
  <c r="BK734" i="10"/>
  <c r="BK584" i="10"/>
  <c r="BK429" i="10"/>
  <c r="BK262" i="10"/>
  <c r="BK115" i="10"/>
  <c r="BK5056" i="10"/>
  <c r="BK4637" i="10"/>
  <c r="BK4351" i="10"/>
  <c r="BK3960" i="10"/>
  <c r="BK3582" i="10"/>
  <c r="BK3217" i="10"/>
  <c r="BK2856" i="10"/>
  <c r="BK2606" i="10"/>
  <c r="BK2307" i="10"/>
  <c r="BK2042" i="10"/>
  <c r="BK1846" i="10"/>
  <c r="BK1614" i="10"/>
  <c r="BK1461" i="10"/>
  <c r="BK1243" i="10"/>
  <c r="BK1090" i="10"/>
  <c r="BK936" i="10"/>
  <c r="BK730" i="10"/>
  <c r="BK583" i="10"/>
  <c r="BK424" i="10"/>
  <c r="BK261" i="10"/>
  <c r="BK114" i="10"/>
  <c r="BK5049" i="10"/>
  <c r="BK4634" i="10"/>
  <c r="BK4265" i="10"/>
  <c r="BK3959" i="10"/>
  <c r="BK3574" i="10"/>
  <c r="BK3216" i="10"/>
  <c r="BK2843" i="10"/>
  <c r="BK2590" i="10"/>
  <c r="BK2305" i="10"/>
  <c r="BK2041" i="10"/>
  <c r="BK1844" i="10"/>
  <c r="BK1612" i="10"/>
  <c r="BK1459" i="10"/>
  <c r="BK1241" i="10"/>
  <c r="BK1086" i="10"/>
  <c r="BK933" i="10"/>
  <c r="BK727" i="10"/>
  <c r="BK579" i="10"/>
  <c r="BK410" i="10"/>
  <c r="BK253" i="10"/>
  <c r="BK113" i="10"/>
  <c r="BK5047" i="10"/>
  <c r="BK4631" i="10"/>
  <c r="BK4256" i="10"/>
  <c r="BK3958" i="10"/>
  <c r="BK3570" i="10"/>
  <c r="BK3209" i="10"/>
  <c r="BK2839" i="10"/>
  <c r="BK2583" i="10"/>
  <c r="BK2303" i="10"/>
  <c r="BK2039" i="10"/>
  <c r="BK1842" i="10"/>
  <c r="BK1611" i="10"/>
  <c r="BK1457" i="10"/>
  <c r="BK1238" i="10"/>
  <c r="BK1083" i="10"/>
  <c r="BK922" i="10"/>
  <c r="BK725" i="10"/>
  <c r="BK577" i="10"/>
  <c r="BK409" i="10"/>
  <c r="BK251" i="10"/>
  <c r="BK112" i="10"/>
  <c r="BK5046" i="10"/>
  <c r="BK4629" i="10"/>
  <c r="BK4235" i="10"/>
  <c r="BK3957" i="10"/>
  <c r="BK3569" i="10"/>
  <c r="BK3199" i="10"/>
  <c r="BK2835" i="10"/>
  <c r="BK2528" i="10"/>
  <c r="BK2302" i="10"/>
  <c r="BK2037" i="10"/>
  <c r="BK1822" i="10"/>
  <c r="BK1608" i="10"/>
  <c r="BK1450" i="10"/>
  <c r="BK1237" i="10"/>
  <c r="BK1079" i="10"/>
  <c r="BK883" i="10"/>
  <c r="BK716" i="10"/>
  <c r="BK575" i="10"/>
  <c r="BK391" i="10"/>
  <c r="BK249" i="10"/>
  <c r="BK111" i="10"/>
  <c r="BK5013" i="10"/>
  <c r="BK4628" i="10"/>
  <c r="BK4231" i="10"/>
  <c r="BK3955" i="10"/>
  <c r="BK3559" i="10"/>
  <c r="BK3196" i="10"/>
  <c r="BK2834" i="10"/>
  <c r="BK2525" i="10"/>
  <c r="BK2300" i="10"/>
  <c r="BK2032" i="10"/>
  <c r="BK1797" i="10"/>
  <c r="BK1603" i="10"/>
  <c r="BK1448" i="10"/>
  <c r="BK1236" i="10"/>
  <c r="BK1072" i="10"/>
  <c r="BK878" i="10"/>
  <c r="BK706" i="10"/>
  <c r="BK567" i="10"/>
  <c r="BK387" i="10"/>
  <c r="BK5005" i="10"/>
  <c r="BK4622" i="10"/>
  <c r="BK4230" i="10"/>
  <c r="BK3838" i="10"/>
  <c r="BK3549" i="10"/>
  <c r="BK3186" i="10"/>
  <c r="BK2833" i="10"/>
  <c r="BK2512" i="10"/>
  <c r="BK2292" i="10"/>
  <c r="BK2027" i="10"/>
  <c r="BK1776" i="10"/>
  <c r="BK1593" i="10"/>
  <c r="BK1443" i="10"/>
  <c r="BK1235" i="10"/>
  <c r="BK1067" i="10"/>
  <c r="BK874" i="10"/>
  <c r="BK705" i="10"/>
  <c r="BK5000" i="10"/>
  <c r="BK4618" i="10"/>
  <c r="BK4219" i="10"/>
  <c r="BK3837" i="10"/>
  <c r="BK3544" i="10"/>
  <c r="BK3182" i="10"/>
  <c r="BK2831" i="10"/>
  <c r="BK2508" i="10"/>
  <c r="BK2289" i="10"/>
  <c r="BK2024" i="10"/>
  <c r="BK1775" i="10"/>
  <c r="BK1591" i="10"/>
  <c r="BK1442" i="10"/>
  <c r="BK1232" i="10"/>
  <c r="BK4987" i="10"/>
  <c r="BK4616" i="10"/>
  <c r="BK4218" i="10"/>
  <c r="BK3831" i="10"/>
  <c r="BK3538" i="10"/>
  <c r="BK3178" i="10"/>
  <c r="BK2826" i="10"/>
  <c r="BK2500" i="10"/>
  <c r="BK2283" i="10"/>
  <c r="BK2018" i="10"/>
  <c r="BK1772" i="10"/>
  <c r="BK1590" i="10"/>
  <c r="BK1386" i="10"/>
  <c r="BK1222" i="10"/>
  <c r="BK1061" i="10"/>
  <c r="BK4984" i="10"/>
  <c r="BK4604" i="10"/>
  <c r="BK4217" i="10"/>
  <c r="BK3829" i="10"/>
  <c r="BK3531" i="10"/>
  <c r="BK3164" i="10"/>
  <c r="BK2807" i="10"/>
  <c r="BK2499" i="10"/>
  <c r="BK2223" i="10"/>
  <c r="BK2010" i="10"/>
  <c r="BK1771" i="10"/>
  <c r="BK1589" i="10"/>
  <c r="BK1385" i="10"/>
  <c r="BK4846" i="10"/>
  <c r="BK4459" i="10"/>
  <c r="BK4167" i="10"/>
  <c r="BK3777" i="10"/>
  <c r="BK3401" i="10"/>
  <c r="BK3028" i="10"/>
  <c r="BK2776" i="10"/>
  <c r="BK2450" i="10"/>
  <c r="BK2169" i="10"/>
  <c r="BK1931" i="10"/>
  <c r="BK1741" i="10"/>
  <c r="BK4828" i="10"/>
  <c r="BK4444" i="10"/>
  <c r="BK4044" i="10"/>
  <c r="BK3743" i="10"/>
  <c r="BK3370" i="10"/>
  <c r="BK4969" i="10"/>
  <c r="BK4193" i="10"/>
  <c r="BK3437" i="10"/>
  <c r="BK2805" i="10"/>
  <c r="BK2332" i="10"/>
  <c r="BK1891" i="10"/>
  <c r="BK1507" i="10"/>
  <c r="BK1191" i="10"/>
  <c r="BK873" i="10"/>
  <c r="BK626" i="10"/>
  <c r="BK379" i="10"/>
  <c r="BK193" i="10"/>
  <c r="BK5" i="10"/>
  <c r="BK4883" i="10"/>
  <c r="BK4189" i="10"/>
  <c r="BK3423" i="10"/>
  <c r="BK2803" i="10"/>
  <c r="BK2331" i="10"/>
  <c r="BK1885" i="10"/>
  <c r="BK1500" i="10"/>
  <c r="BK1187" i="10"/>
  <c r="BK869" i="10"/>
  <c r="BK622" i="10"/>
  <c r="BK377" i="10"/>
  <c r="BK191" i="10"/>
  <c r="BK2" i="10"/>
  <c r="BK4880" i="10"/>
  <c r="BK4183" i="10"/>
  <c r="BK3419" i="10"/>
  <c r="BK2799" i="10"/>
  <c r="BK2214" i="10"/>
  <c r="BK1882" i="10"/>
  <c r="BK1489" i="10"/>
  <c r="BK1184" i="10"/>
  <c r="BK867" i="10"/>
  <c r="BK619" i="10"/>
  <c r="BK376" i="10"/>
  <c r="BK190" i="10"/>
  <c r="BK4862" i="10"/>
  <c r="BK4178" i="10"/>
  <c r="BK3418" i="10"/>
  <c r="BK2794" i="10"/>
  <c r="BK2210" i="10"/>
  <c r="BK1881" i="10"/>
  <c r="BK1478" i="10"/>
  <c r="BK1179" i="10"/>
  <c r="BK866" i="10"/>
  <c r="BK615" i="10"/>
  <c r="BK374" i="10"/>
  <c r="BK188" i="10"/>
  <c r="BK4847" i="10"/>
  <c r="BK4176" i="10"/>
  <c r="BK3410" i="10"/>
  <c r="BK2779" i="10"/>
  <c r="BK2203" i="10"/>
  <c r="BK1758" i="10"/>
  <c r="BK1471" i="10"/>
  <c r="BK1177" i="10"/>
  <c r="BK849" i="10"/>
  <c r="BK614" i="10"/>
  <c r="BK367" i="10"/>
  <c r="BK186" i="10"/>
  <c r="BK4844" i="10"/>
  <c r="BK4156" i="10"/>
  <c r="BK3386" i="10"/>
  <c r="BK2778" i="10"/>
  <c r="BK2183" i="10"/>
  <c r="BK1753" i="10"/>
  <c r="BK1468" i="10"/>
  <c r="BK1170" i="10"/>
  <c r="BK848" i="10"/>
  <c r="BK613" i="10"/>
  <c r="BK361" i="10"/>
  <c r="BK185" i="10"/>
  <c r="BK4837" i="10"/>
  <c r="BK4146" i="10"/>
  <c r="BK3382" i="10"/>
  <c r="BK2771" i="10"/>
  <c r="BK2179" i="10"/>
  <c r="BK1751" i="10"/>
  <c r="BK1467" i="10"/>
  <c r="BK1128" i="10"/>
  <c r="BK841" i="10"/>
  <c r="BK609" i="10"/>
  <c r="BK359" i="10"/>
  <c r="BK184" i="10"/>
  <c r="BK4833" i="10"/>
  <c r="BK4142" i="10"/>
  <c r="BK3380" i="10"/>
  <c r="BK2677" i="10"/>
  <c r="BK2171" i="10"/>
  <c r="BK1747" i="10"/>
  <c r="BK1383" i="10"/>
  <c r="BK1127" i="10"/>
  <c r="BK837" i="10"/>
  <c r="BK608" i="10"/>
  <c r="BK357" i="10"/>
  <c r="BK171" i="10"/>
  <c r="BK4825" i="10"/>
  <c r="BK4037" i="10"/>
  <c r="BK3368" i="10"/>
  <c r="BK2675" i="10"/>
  <c r="BK2168" i="10"/>
  <c r="BK1744" i="10"/>
  <c r="BK1382" i="10"/>
  <c r="BK1121" i="10"/>
  <c r="BK828" i="10"/>
  <c r="BK607" i="10"/>
  <c r="BK349" i="10"/>
  <c r="BK160" i="10"/>
  <c r="BK4816" i="10"/>
  <c r="BK4031" i="10"/>
  <c r="BK3367" i="10"/>
  <c r="BK2674" i="10"/>
  <c r="BK2167" i="10"/>
  <c r="BK1743" i="10"/>
  <c r="BK1377" i="10"/>
  <c r="BK1116" i="10"/>
  <c r="BK827" i="10"/>
  <c r="BK606" i="10"/>
  <c r="BK343" i="10"/>
  <c r="BK145" i="10"/>
  <c r="BK4810" i="10"/>
  <c r="BK4030" i="10"/>
  <c r="BK3363" i="10"/>
  <c r="BK2673" i="10"/>
  <c r="BK2164" i="10"/>
  <c r="BK1740" i="10"/>
  <c r="BK1375" i="10"/>
  <c r="BK1115" i="10"/>
  <c r="BK823" i="10"/>
  <c r="BK559" i="10"/>
  <c r="BK340" i="10"/>
  <c r="BK141" i="10"/>
  <c r="BK4803" i="10"/>
  <c r="BK4027" i="10"/>
  <c r="BK3356" i="10"/>
  <c r="BK2666" i="10"/>
  <c r="BK2158" i="10"/>
  <c r="BK1737" i="10"/>
  <c r="BK1372" i="10"/>
  <c r="BK1114" i="10"/>
  <c r="BK822" i="10"/>
  <c r="BK551" i="10"/>
  <c r="BK334" i="10"/>
  <c r="BK137" i="10"/>
  <c r="BK4796" i="10"/>
  <c r="BK4018" i="10"/>
  <c r="BK3352" i="10"/>
  <c r="BK2664" i="10"/>
  <c r="BK2157" i="10"/>
  <c r="BK1733" i="10"/>
  <c r="BK1370" i="10"/>
  <c r="BK1062" i="10"/>
  <c r="BK821" i="10"/>
  <c r="BK546" i="10"/>
  <c r="BK333" i="10"/>
  <c r="BK136" i="10"/>
  <c r="BK4585" i="10"/>
  <c r="BK3826" i="10"/>
  <c r="BK3158" i="10"/>
  <c r="BK2638" i="10"/>
  <c r="BK2144" i="10"/>
  <c r="BK1704" i="10"/>
  <c r="BK1343" i="10"/>
  <c r="BK1038" i="10"/>
  <c r="BK802" i="10"/>
  <c r="BK510" i="10"/>
  <c r="BK318" i="10"/>
  <c r="BK86" i="10"/>
  <c r="BK4400" i="10"/>
  <c r="BK3627" i="10"/>
  <c r="BK2987" i="10"/>
  <c r="BK2362" i="10"/>
  <c r="BK1903" i="10"/>
  <c r="BK1520" i="10"/>
  <c r="BK1214" i="10"/>
  <c r="BK952" i="10"/>
  <c r="BK681" i="10"/>
  <c r="BK454" i="10"/>
  <c r="BK198" i="10"/>
  <c r="BK14" i="10"/>
  <c r="BK4976" i="10"/>
  <c r="BK4792" i="10"/>
  <c r="BK3607" i="10"/>
  <c r="BK2432" i="10"/>
  <c r="BK1570" i="10"/>
  <c r="BK990" i="10"/>
  <c r="BK486" i="10"/>
  <c r="BK78" i="10"/>
  <c r="BK4791" i="10"/>
  <c r="BK3439" i="10"/>
  <c r="BK2375" i="10"/>
  <c r="BK1566" i="10"/>
  <c r="BK968" i="10"/>
  <c r="BK485" i="10"/>
  <c r="BK75" i="10"/>
  <c r="BK4586" i="10"/>
  <c r="BK3351" i="10"/>
  <c r="BK2355" i="10"/>
  <c r="BK1565" i="10"/>
  <c r="BK967" i="10"/>
  <c r="BK481" i="10"/>
  <c r="BK74" i="10"/>
  <c r="BK4583" i="10"/>
  <c r="BK3349" i="10"/>
  <c r="BK2350" i="10"/>
  <c r="BK1521" i="10"/>
  <c r="BK960" i="10"/>
  <c r="BK480" i="10"/>
  <c r="BK72" i="10"/>
  <c r="BK4581" i="10"/>
  <c r="BK3163" i="10"/>
  <c r="BK2155" i="10"/>
  <c r="BK1514" i="10"/>
  <c r="BK956" i="10"/>
  <c r="BK476" i="10"/>
  <c r="BK70" i="10"/>
  <c r="BK4570" i="10"/>
  <c r="BK3153" i="10"/>
  <c r="BK2149" i="10"/>
  <c r="BK1510" i="10"/>
  <c r="BK954" i="10"/>
  <c r="BK474" i="10"/>
  <c r="BK39" i="10"/>
  <c r="BK4569" i="10"/>
  <c r="BK3127" i="10"/>
  <c r="BK2146" i="10"/>
  <c r="BK1360" i="10"/>
  <c r="BK951" i="10"/>
  <c r="BK467" i="10"/>
  <c r="BK38" i="10"/>
  <c r="BK4457" i="10"/>
  <c r="BK3072" i="10"/>
  <c r="BK2139" i="10"/>
  <c r="BK1357" i="10"/>
  <c r="BK948" i="10"/>
  <c r="BK457" i="10"/>
  <c r="BK27" i="10"/>
  <c r="BK4447" i="10"/>
  <c r="BK3070" i="10"/>
  <c r="BK2138" i="10"/>
  <c r="BK1351" i="10"/>
  <c r="BK820" i="10"/>
  <c r="BK450" i="10"/>
  <c r="BK23" i="10"/>
  <c r="BK4446" i="10"/>
  <c r="BK3024" i="10"/>
  <c r="BK2006" i="10"/>
  <c r="BK1342" i="10"/>
  <c r="BK815" i="10"/>
  <c r="BK446" i="10"/>
  <c r="BK19" i="10"/>
  <c r="BK4443" i="10"/>
  <c r="BK3022" i="10"/>
  <c r="BK2004" i="10"/>
  <c r="BK1341" i="10"/>
  <c r="BK806" i="10"/>
  <c r="BK332" i="10"/>
  <c r="BK11" i="10"/>
  <c r="BK4437" i="10"/>
  <c r="BK3018" i="10"/>
  <c r="BK1996" i="10"/>
  <c r="BK1334" i="10"/>
  <c r="BK800" i="10"/>
  <c r="BK330" i="10"/>
  <c r="BK8" i="10"/>
  <c r="BK4432" i="10"/>
  <c r="BK3017" i="10"/>
  <c r="BK1990" i="10"/>
  <c r="BK1323" i="10"/>
  <c r="BK798" i="10"/>
  <c r="BK326" i="10"/>
  <c r="BK4211" i="10"/>
  <c r="BK2988" i="10"/>
  <c r="BK1918" i="10"/>
  <c r="BK1315" i="10"/>
  <c r="BK692" i="10"/>
  <c r="BK306" i="10"/>
  <c r="BK4001" i="10"/>
  <c r="BK2984" i="10"/>
  <c r="BK1914" i="10"/>
  <c r="BK1219" i="10"/>
  <c r="BK689" i="10"/>
  <c r="BK247" i="10"/>
  <c r="BK4423" i="10"/>
  <c r="BK2437" i="10"/>
  <c r="BK1010" i="10"/>
  <c r="BK195" i="10"/>
  <c r="BK4417" i="10"/>
  <c r="BK2433" i="10"/>
  <c r="BK1004" i="10"/>
  <c r="BK110" i="10"/>
  <c r="BK4384" i="10"/>
  <c r="BK1983" i="10"/>
  <c r="BK1003" i="10"/>
  <c r="BK107" i="10"/>
  <c r="BK4009" i="10"/>
  <c r="BK1974" i="10"/>
  <c r="BK995" i="10"/>
  <c r="BK99" i="10"/>
  <c r="BK3828" i="10"/>
  <c r="BK1920" i="10"/>
  <c r="BK797" i="10"/>
  <c r="BK84" i="10"/>
  <c r="BK3816" i="10"/>
  <c r="BK1915" i="10"/>
  <c r="BK755" i="10"/>
  <c r="BK83" i="10"/>
  <c r="BK3808" i="10"/>
  <c r="BK1901" i="10"/>
  <c r="BK699" i="10"/>
  <c r="BK3794" i="10"/>
  <c r="BK1895" i="10"/>
  <c r="BK690" i="10"/>
  <c r="BK3793" i="10"/>
  <c r="BK1729" i="10"/>
  <c r="BK687" i="10"/>
  <c r="BK3766" i="10"/>
  <c r="BK1711" i="10"/>
  <c r="BK685" i="10"/>
  <c r="BK3753" i="10"/>
  <c r="BK1709" i="10"/>
  <c r="BK684" i="10"/>
  <c r="BK3744" i="10"/>
  <c r="BK1701" i="10"/>
  <c r="BK683" i="10"/>
  <c r="BK3742" i="10"/>
  <c r="BK1695" i="10"/>
  <c r="BK679" i="10"/>
  <c r="BK3727" i="10"/>
  <c r="BK1683" i="10"/>
  <c r="BK678" i="10"/>
  <c r="BK3643" i="10"/>
  <c r="BK1587" i="10"/>
  <c r="BK539" i="10"/>
  <c r="BK2985" i="10"/>
  <c r="BK1320" i="10"/>
  <c r="BK496" i="10"/>
  <c r="BK3725" i="10"/>
  <c r="BK541" i="10"/>
  <c r="BK3633" i="10"/>
  <c r="BK511" i="10"/>
  <c r="BK3011" i="10"/>
  <c r="BK507" i="10"/>
  <c r="BK3001" i="10"/>
  <c r="BK500" i="10"/>
  <c r="BK2999" i="10"/>
  <c r="BK498" i="10"/>
  <c r="BK2663" i="10"/>
  <c r="BK314" i="10"/>
  <c r="BK2640" i="10"/>
  <c r="BK312" i="10"/>
  <c r="BK2639" i="10"/>
  <c r="BK311" i="10"/>
  <c r="BK2481" i="10"/>
  <c r="BK303" i="10"/>
  <c r="BK2473" i="10"/>
  <c r="BK242" i="10"/>
  <c r="BK2471" i="10"/>
  <c r="BK241" i="10"/>
  <c r="BK2469" i="10"/>
  <c r="BK229" i="10"/>
  <c r="BK2463" i="10"/>
  <c r="BK224" i="10"/>
  <c r="BK2461" i="10"/>
  <c r="BK211" i="10"/>
  <c r="BK1662" i="10"/>
  <c r="BK1576" i="10"/>
  <c r="BK1321" i="10"/>
  <c r="BK2449" i="10"/>
  <c r="BK2442" i="10"/>
  <c r="BK1586" i="10"/>
  <c r="BK1583" i="10"/>
  <c r="BK1317" i="10"/>
  <c r="BK1221" i="10"/>
  <c r="BK1217" i="10"/>
  <c r="BK1215" i="10"/>
  <c r="BK1208" i="10"/>
  <c r="BK1198" i="10"/>
  <c r="BK1046" i="10"/>
  <c r="BK1045" i="10"/>
  <c r="BK1044" i="10"/>
  <c r="BK1013" i="10"/>
  <c r="BK1011" i="10"/>
  <c r="BK206" i="10"/>
  <c r="BK197" i="10"/>
  <c r="AQ4" i="10"/>
  <c r="AU3" i="10"/>
  <c r="AP121" i="10"/>
  <c r="AP89" i="10"/>
  <c r="AP57" i="10"/>
  <c r="AP25" i="10"/>
  <c r="AP107" i="10"/>
  <c r="AP74" i="10"/>
  <c r="AP41" i="10"/>
  <c r="AP8" i="10"/>
  <c r="AP105" i="10"/>
  <c r="AP72" i="10"/>
  <c r="AP39" i="10"/>
  <c r="AP93" i="10"/>
  <c r="AP58" i="10"/>
  <c r="AP22" i="10"/>
  <c r="AP116" i="10"/>
  <c r="AP80" i="10"/>
  <c r="AP44" i="10"/>
  <c r="AP7" i="10"/>
  <c r="AP98" i="10"/>
  <c r="AP61" i="10"/>
  <c r="AP23" i="10"/>
  <c r="AP97" i="10"/>
  <c r="AP60" i="10"/>
  <c r="AP21" i="10"/>
  <c r="AP96" i="10"/>
  <c r="AP59" i="10"/>
  <c r="AP20" i="10"/>
  <c r="AP95" i="10"/>
  <c r="AP56" i="10"/>
  <c r="AP19" i="10"/>
  <c r="AP94" i="10"/>
  <c r="AP55" i="10"/>
  <c r="AP18" i="10"/>
  <c r="AP114" i="10"/>
  <c r="AP70" i="10"/>
  <c r="AP28" i="10"/>
  <c r="AP113" i="10"/>
  <c r="AP69" i="10"/>
  <c r="AP27" i="10"/>
  <c r="AP112" i="10"/>
  <c r="AP68" i="10"/>
  <c r="AP26" i="10"/>
  <c r="AP111" i="10"/>
  <c r="AP67" i="10"/>
  <c r="AP24" i="10"/>
  <c r="AP110" i="10"/>
  <c r="AP66" i="10"/>
  <c r="AP17" i="10"/>
  <c r="AP109" i="10"/>
  <c r="AP65" i="10"/>
  <c r="AP16" i="10"/>
  <c r="AP103" i="10"/>
  <c r="AP48" i="10"/>
  <c r="AP102" i="10"/>
  <c r="AP47" i="10"/>
  <c r="AP101" i="10"/>
  <c r="AP46" i="10"/>
  <c r="AP100" i="10"/>
  <c r="AP45" i="10"/>
  <c r="AP99" i="10"/>
  <c r="AP43" i="10"/>
  <c r="AP92" i="10"/>
  <c r="AP42" i="10"/>
  <c r="AP91" i="10"/>
  <c r="AP40" i="10"/>
  <c r="AP90" i="10"/>
  <c r="AP38" i="10"/>
  <c r="AP88" i="10"/>
  <c r="AP37" i="10"/>
  <c r="AP87" i="10"/>
  <c r="AP36" i="10"/>
  <c r="AP86" i="10"/>
  <c r="AP35" i="10"/>
  <c r="AP85" i="10"/>
  <c r="AP84" i="10"/>
  <c r="AP33" i="10"/>
  <c r="AP83" i="10"/>
  <c r="AP32" i="10"/>
  <c r="AP79" i="10"/>
  <c r="AP29" i="10"/>
  <c r="AP126" i="10"/>
  <c r="AP76" i="10"/>
  <c r="AP13" i="10"/>
  <c r="AP125" i="10"/>
  <c r="AP75" i="10"/>
  <c r="AP12" i="10"/>
  <c r="AP30" i="10"/>
  <c r="AP15" i="10"/>
  <c r="AP14" i="10"/>
  <c r="AP11" i="10"/>
  <c r="AP124" i="10"/>
  <c r="AP10" i="10"/>
  <c r="AP123" i="10"/>
  <c r="AP9" i="10"/>
  <c r="AP122" i="10"/>
  <c r="AP120" i="10"/>
  <c r="AP119" i="10"/>
  <c r="AP118" i="10"/>
  <c r="AP117" i="10"/>
  <c r="AP115" i="10"/>
  <c r="AP108" i="10"/>
  <c r="AP106" i="10"/>
  <c r="AP78" i="10"/>
  <c r="AP71" i="10"/>
  <c r="AP64" i="10"/>
  <c r="AP104" i="10"/>
  <c r="AP82" i="10"/>
  <c r="AP81" i="10"/>
  <c r="AP77" i="10"/>
  <c r="AP73" i="10"/>
  <c r="AP63" i="10"/>
  <c r="AP62" i="10"/>
  <c r="AP54" i="10"/>
  <c r="AP53" i="10"/>
  <c r="AP52" i="10"/>
  <c r="AP51" i="10"/>
  <c r="AP50" i="10"/>
  <c r="AP34" i="10"/>
  <c r="AP31" i="10"/>
  <c r="AP49" i="10"/>
  <c r="AS110" i="10"/>
  <c r="AS78" i="10"/>
  <c r="AS46" i="10"/>
  <c r="AS14" i="10"/>
  <c r="AS107" i="10"/>
  <c r="AS74" i="10"/>
  <c r="AS41" i="10"/>
  <c r="AS8" i="10"/>
  <c r="AS105" i="10"/>
  <c r="AS72" i="10"/>
  <c r="AS39" i="10"/>
  <c r="AS118" i="10"/>
  <c r="AS83" i="10"/>
  <c r="AS48" i="10"/>
  <c r="AS12" i="10"/>
  <c r="AS117" i="10"/>
  <c r="AS81" i="10"/>
  <c r="AS44" i="10"/>
  <c r="AS7" i="10"/>
  <c r="AS114" i="10"/>
  <c r="AS76" i="10"/>
  <c r="AS112" i="10"/>
  <c r="AS71" i="10"/>
  <c r="AS34" i="10"/>
  <c r="AS111" i="10"/>
  <c r="AS70" i="10"/>
  <c r="AS33" i="10"/>
  <c r="AS109" i="10"/>
  <c r="AS69" i="10"/>
  <c r="AS32" i="10"/>
  <c r="AS108" i="10"/>
  <c r="AS68" i="10"/>
  <c r="AS31" i="10"/>
  <c r="AS106" i="10"/>
  <c r="AS67" i="10"/>
  <c r="AS30" i="10"/>
  <c r="AS104" i="10"/>
  <c r="AS61" i="10"/>
  <c r="AS19" i="10"/>
  <c r="AS103" i="10"/>
  <c r="AS60" i="10"/>
  <c r="AS18" i="10"/>
  <c r="AS102" i="10"/>
  <c r="AS59" i="10"/>
  <c r="AS17" i="10"/>
  <c r="AS101" i="10"/>
  <c r="AS58" i="10"/>
  <c r="AS16" i="10"/>
  <c r="AS100" i="10"/>
  <c r="AS57" i="10"/>
  <c r="AS15" i="10"/>
  <c r="AS99" i="10"/>
  <c r="AS56" i="10"/>
  <c r="AS13" i="10"/>
  <c r="AS75" i="10"/>
  <c r="AS20" i="10"/>
  <c r="AS73" i="10"/>
  <c r="AS11" i="10"/>
  <c r="AS126" i="10"/>
  <c r="AS66" i="10"/>
  <c r="AS10" i="10"/>
  <c r="AS125" i="10"/>
  <c r="AS65" i="10"/>
  <c r="AS9" i="10"/>
  <c r="AS124" i="10"/>
  <c r="AS64" i="10"/>
  <c r="AS123" i="10"/>
  <c r="AS63" i="10"/>
  <c r="AS122" i="10"/>
  <c r="AS62" i="10"/>
  <c r="AS121" i="10"/>
  <c r="AS55" i="10"/>
  <c r="AS120" i="10"/>
  <c r="AS54" i="10"/>
  <c r="AS119" i="10"/>
  <c r="AS53" i="10"/>
  <c r="AS116" i="10"/>
  <c r="AS52" i="10"/>
  <c r="AS115" i="10"/>
  <c r="AS51" i="10"/>
  <c r="AS113" i="10"/>
  <c r="AS50" i="10"/>
  <c r="AS98" i="10"/>
  <c r="AS49" i="10"/>
  <c r="AS95" i="10"/>
  <c r="AS43" i="10"/>
  <c r="AS92" i="10"/>
  <c r="AS38" i="10"/>
  <c r="AS91" i="10"/>
  <c r="AS37" i="10"/>
  <c r="AS24" i="10"/>
  <c r="AS23" i="10"/>
  <c r="AS22" i="10"/>
  <c r="AS21" i="10"/>
  <c r="AS97" i="10"/>
  <c r="AS96" i="10"/>
  <c r="AS94" i="10"/>
  <c r="AS93" i="10"/>
  <c r="AS90" i="10"/>
  <c r="AS89" i="10"/>
  <c r="AS88" i="10"/>
  <c r="AS87" i="10"/>
  <c r="AS82" i="10"/>
  <c r="AS77" i="10"/>
  <c r="AS47" i="10"/>
  <c r="AS28" i="10"/>
  <c r="AS27" i="10"/>
  <c r="AS26" i="10"/>
  <c r="AS25" i="10"/>
  <c r="AS86" i="10"/>
  <c r="AS36" i="10"/>
  <c r="AS35" i="10"/>
  <c r="AS29" i="10"/>
  <c r="AS85" i="10"/>
  <c r="AS84" i="10"/>
  <c r="AS79" i="10"/>
  <c r="AS80" i="10"/>
  <c r="AS45" i="10"/>
  <c r="AS42" i="10"/>
  <c r="AS40" i="10"/>
  <c r="AO4" i="10"/>
  <c r="BI5208" i="10"/>
  <c r="BI5176" i="10"/>
  <c r="BI5144" i="10"/>
  <c r="BI5112" i="10"/>
  <c r="BI5080" i="10"/>
  <c r="BI5048" i="10"/>
  <c r="BI5016" i="10"/>
  <c r="BI4984" i="10"/>
  <c r="BI4952" i="10"/>
  <c r="BI4920" i="10"/>
  <c r="BI4888" i="10"/>
  <c r="BI4856" i="10"/>
  <c r="BI4824" i="10"/>
  <c r="BI4792" i="10"/>
  <c r="BI4760" i="10"/>
  <c r="BI4728" i="10"/>
  <c r="BI4696" i="10"/>
  <c r="BI4664" i="10"/>
  <c r="BI4632" i="10"/>
  <c r="BI4600" i="10"/>
  <c r="BI4568" i="10"/>
  <c r="BI4536" i="10"/>
  <c r="BI4504" i="10"/>
  <c r="BI4472" i="10"/>
  <c r="BI4440" i="10"/>
  <c r="BI4408" i="10"/>
  <c r="BI4376" i="10"/>
  <c r="BI4344" i="10"/>
  <c r="BI4312" i="10"/>
  <c r="BI4280" i="10"/>
  <c r="BI4248" i="10"/>
  <c r="BI4216" i="10"/>
  <c r="BI4184" i="10"/>
  <c r="BI5221" i="10"/>
  <c r="BI5188" i="10"/>
  <c r="BI5155" i="10"/>
  <c r="BI5122" i="10"/>
  <c r="BI5089" i="10"/>
  <c r="BI5056" i="10"/>
  <c r="BI5023" i="10"/>
  <c r="BI4990" i="10"/>
  <c r="BI4957" i="10"/>
  <c r="BI4924" i="10"/>
  <c r="BI4891" i="10"/>
  <c r="BI4858" i="10"/>
  <c r="BI4825" i="10"/>
  <c r="BI4791" i="10"/>
  <c r="BI4758" i="10"/>
  <c r="BI4725" i="10"/>
  <c r="BI4692" i="10"/>
  <c r="BI4659" i="10"/>
  <c r="BI4626" i="10"/>
  <c r="BI4593" i="10"/>
  <c r="BI4560" i="10"/>
  <c r="BI4527" i="10"/>
  <c r="BI4494" i="10"/>
  <c r="BI4461" i="10"/>
  <c r="BI4428" i="10"/>
  <c r="BI4395" i="10"/>
  <c r="BI4362" i="10"/>
  <c r="BI4329" i="10"/>
  <c r="BI4296" i="10"/>
  <c r="BI4263" i="10"/>
  <c r="BI4230" i="10"/>
  <c r="BI4197" i="10"/>
  <c r="BI4164" i="10"/>
  <c r="BI4132" i="10"/>
  <c r="BI4100" i="10"/>
  <c r="BI4068" i="10"/>
  <c r="BI4036" i="10"/>
  <c r="BI4004" i="10"/>
  <c r="BI3972" i="10"/>
  <c r="BI3940" i="10"/>
  <c r="BI3908" i="10"/>
  <c r="BI3876" i="10"/>
  <c r="BI3844" i="10"/>
  <c r="BI5219" i="10"/>
  <c r="BI5185" i="10"/>
  <c r="BI5151" i="10"/>
  <c r="BI5117" i="10"/>
  <c r="BI5083" i="10"/>
  <c r="BI5049" i="10"/>
  <c r="BI5014" i="10"/>
  <c r="BI4980" i="10"/>
  <c r="BI4946" i="10"/>
  <c r="BI4912" i="10"/>
  <c r="BI4878" i="10"/>
  <c r="BI4844" i="10"/>
  <c r="BI4810" i="10"/>
  <c r="BI4776" i="10"/>
  <c r="BI4742" i="10"/>
  <c r="BI4708" i="10"/>
  <c r="BI4674" i="10"/>
  <c r="BI4640" i="10"/>
  <c r="BI4606" i="10"/>
  <c r="BI4572" i="10"/>
  <c r="BI4538" i="10"/>
  <c r="BI4503" i="10"/>
  <c r="BI4469" i="10"/>
  <c r="BI4435" i="10"/>
  <c r="BI4401" i="10"/>
  <c r="BI4367" i="10"/>
  <c r="BI4333" i="10"/>
  <c r="BI4299" i="10"/>
  <c r="BI4265" i="10"/>
  <c r="BI4231" i="10"/>
  <c r="BI4196" i="10"/>
  <c r="BI4162" i="10"/>
  <c r="BI4129" i="10"/>
  <c r="BI4096" i="10"/>
  <c r="BI4063" i="10"/>
  <c r="BI4030" i="10"/>
  <c r="BI3997" i="10"/>
  <c r="BI3964" i="10"/>
  <c r="BI3931" i="10"/>
  <c r="BI3898" i="10"/>
  <c r="BI3865" i="10"/>
  <c r="BI3832" i="10"/>
  <c r="BI3800" i="10"/>
  <c r="BI3768" i="10"/>
  <c r="BI3736" i="10"/>
  <c r="BI3704" i="10"/>
  <c r="BI3672" i="10"/>
  <c r="BI3640" i="10"/>
  <c r="BI3608" i="10"/>
  <c r="BI3576" i="10"/>
  <c r="BI3544" i="10"/>
  <c r="BI3512" i="10"/>
  <c r="BI3480" i="10"/>
  <c r="BI3448" i="10"/>
  <c r="BI3416" i="10"/>
  <c r="BI3384" i="10"/>
  <c r="BI3352" i="10"/>
  <c r="BI3320" i="10"/>
  <c r="BI3288" i="10"/>
  <c r="BI3256" i="10"/>
  <c r="BI3224" i="10"/>
  <c r="BI3192" i="10"/>
  <c r="BI3160" i="10"/>
  <c r="BI3128" i="10"/>
  <c r="BI3096" i="10"/>
  <c r="BI3064" i="10"/>
  <c r="BI3032" i="10"/>
  <c r="BI3000" i="10"/>
  <c r="BI2968" i="10"/>
  <c r="BI2936" i="10"/>
  <c r="BI2904" i="10"/>
  <c r="BI2872" i="10"/>
  <c r="BI2840" i="10"/>
  <c r="BI2808" i="10"/>
  <c r="BI2776" i="10"/>
  <c r="BI2744" i="10"/>
  <c r="BI2712" i="10"/>
  <c r="BI2680" i="10"/>
  <c r="BI2648" i="10"/>
  <c r="BI2616" i="10"/>
  <c r="BI2584" i="10"/>
  <c r="BI2552" i="10"/>
  <c r="BI2520" i="10"/>
  <c r="BI2488" i="10"/>
  <c r="BI2456" i="10"/>
  <c r="BI2424" i="10"/>
  <c r="BI2392" i="10"/>
  <c r="BI2360" i="10"/>
  <c r="BI2328" i="10"/>
  <c r="BI2296" i="10"/>
  <c r="BI2264" i="10"/>
  <c r="BI2232" i="10"/>
  <c r="BI2200" i="10"/>
  <c r="BI2168" i="10"/>
  <c r="BI2136" i="10"/>
  <c r="BI2104" i="10"/>
  <c r="BI2072" i="10"/>
  <c r="BI2040" i="10"/>
  <c r="BI2008" i="10"/>
  <c r="BI1976" i="10"/>
  <c r="BI1944" i="10"/>
  <c r="BI1912" i="10"/>
  <c r="BI1880" i="10"/>
  <c r="BI1848" i="10"/>
  <c r="BI1816" i="10"/>
  <c r="BI1784" i="10"/>
  <c r="BI1752" i="10"/>
  <c r="BI1720" i="10"/>
  <c r="BI1688" i="10"/>
  <c r="BI1656" i="10"/>
  <c r="BI1624" i="10"/>
  <c r="BI1592" i="10"/>
  <c r="BI1560" i="10"/>
  <c r="BI1528" i="10"/>
  <c r="BI1496" i="10"/>
  <c r="BI1464" i="10"/>
  <c r="BI1432" i="10"/>
  <c r="BI1400" i="10"/>
  <c r="BI1368" i="10"/>
  <c r="BI1336" i="10"/>
  <c r="BI1304" i="10"/>
  <c r="BI1272" i="10"/>
  <c r="BI1240" i="10"/>
  <c r="BI1208" i="10"/>
  <c r="BI1176" i="10"/>
  <c r="BI1144" i="10"/>
  <c r="BI1112" i="10"/>
  <c r="BI1080" i="10"/>
  <c r="BI1048" i="10"/>
  <c r="BI1016" i="10"/>
  <c r="BI984" i="10"/>
  <c r="BI952" i="10"/>
  <c r="BI920" i="10"/>
  <c r="BI888" i="10"/>
  <c r="BI856" i="10"/>
  <c r="BI824" i="10"/>
  <c r="BI792" i="10"/>
  <c r="BI760" i="10"/>
  <c r="BI728" i="10"/>
  <c r="BI696" i="10"/>
  <c r="BI664" i="10"/>
  <c r="BI632" i="10"/>
  <c r="BI600" i="10"/>
  <c r="BI568" i="10"/>
  <c r="BI536" i="10"/>
  <c r="BI504" i="10"/>
  <c r="BI472" i="10"/>
  <c r="BI440" i="10"/>
  <c r="BI408" i="10"/>
  <c r="BI376" i="10"/>
  <c r="BI344" i="10"/>
  <c r="BI312" i="10"/>
  <c r="BI280" i="10"/>
  <c r="BI248" i="10"/>
  <c r="BI216" i="10"/>
  <c r="BI184" i="10"/>
  <c r="BI152" i="10"/>
  <c r="BI120" i="10"/>
  <c r="BI88" i="10"/>
  <c r="BI56" i="10"/>
  <c r="BI5217" i="10"/>
  <c r="BI5183" i="10"/>
  <c r="BI5149" i="10"/>
  <c r="BI5115" i="10"/>
  <c r="BI5081" i="10"/>
  <c r="BI5046" i="10"/>
  <c r="BI5012" i="10"/>
  <c r="BI4978" i="10"/>
  <c r="BI4944" i="10"/>
  <c r="BI4910" i="10"/>
  <c r="BI4876" i="10"/>
  <c r="BI4842" i="10"/>
  <c r="BI4808" i="10"/>
  <c r="BI4774" i="10"/>
  <c r="BI4740" i="10"/>
  <c r="BI4706" i="10"/>
  <c r="BI4672" i="10"/>
  <c r="BI4638" i="10"/>
  <c r="BI4604" i="10"/>
  <c r="BI4570" i="10"/>
  <c r="BI4535" i="10"/>
  <c r="BI4501" i="10"/>
  <c r="BI4467" i="10"/>
  <c r="BI4433" i="10"/>
  <c r="BI4399" i="10"/>
  <c r="BI4365" i="10"/>
  <c r="BI4331" i="10"/>
  <c r="BI4297" i="10"/>
  <c r="BI4262" i="10"/>
  <c r="BI4228" i="10"/>
  <c r="BI4194" i="10"/>
  <c r="BI4160" i="10"/>
  <c r="BI4127" i="10"/>
  <c r="BI4094" i="10"/>
  <c r="BI4061" i="10"/>
  <c r="BI4028" i="10"/>
  <c r="BI3995" i="10"/>
  <c r="BI3962" i="10"/>
  <c r="BI3929" i="10"/>
  <c r="BI3896" i="10"/>
  <c r="BI3863" i="10"/>
  <c r="BI3830" i="10"/>
  <c r="BI3798" i="10"/>
  <c r="BI3766" i="10"/>
  <c r="BI3734" i="10"/>
  <c r="BI3702" i="10"/>
  <c r="BI3670" i="10"/>
  <c r="BI3638" i="10"/>
  <c r="BI3606" i="10"/>
  <c r="BI3574" i="10"/>
  <c r="BI3542" i="10"/>
  <c r="BI3510" i="10"/>
  <c r="BI3478" i="10"/>
  <c r="BI3446" i="10"/>
  <c r="BI3414" i="10"/>
  <c r="BI3382" i="10"/>
  <c r="BI3350" i="10"/>
  <c r="BI3318" i="10"/>
  <c r="BI3286" i="10"/>
  <c r="BI3254" i="10"/>
  <c r="BI3222" i="10"/>
  <c r="BI3190" i="10"/>
  <c r="BI3158" i="10"/>
  <c r="BI3126" i="10"/>
  <c r="BI3094" i="10"/>
  <c r="BI3062" i="10"/>
  <c r="BI3030" i="10"/>
  <c r="BI2998" i="10"/>
  <c r="BI2966" i="10"/>
  <c r="BI2934" i="10"/>
  <c r="BI2902" i="10"/>
  <c r="BI2870" i="10"/>
  <c r="BI2838" i="10"/>
  <c r="BI2806" i="10"/>
  <c r="BI2774" i="10"/>
  <c r="BI2742" i="10"/>
  <c r="BI2710" i="10"/>
  <c r="BI2678" i="10"/>
  <c r="BI2646" i="10"/>
  <c r="BI2614" i="10"/>
  <c r="BI2582" i="10"/>
  <c r="BI2550" i="10"/>
  <c r="BI2518" i="10"/>
  <c r="BI2486" i="10"/>
  <c r="BI2454" i="10"/>
  <c r="BI2422" i="10"/>
  <c r="BI2390" i="10"/>
  <c r="BI2358" i="10"/>
  <c r="BI2326" i="10"/>
  <c r="BI2294" i="10"/>
  <c r="BI2262" i="10"/>
  <c r="BI2230" i="10"/>
  <c r="BI2198" i="10"/>
  <c r="BI2166" i="10"/>
  <c r="BI2134" i="10"/>
  <c r="BI2102" i="10"/>
  <c r="BI2070" i="10"/>
  <c r="BI2038" i="10"/>
  <c r="BI2006" i="10"/>
  <c r="BI1974" i="10"/>
  <c r="BI1942" i="10"/>
  <c r="BI1910" i="10"/>
  <c r="BI1878" i="10"/>
  <c r="BI1846" i="10"/>
  <c r="BI1814" i="10"/>
  <c r="BI1782" i="10"/>
  <c r="BI1750" i="10"/>
  <c r="BI1718" i="10"/>
  <c r="BI1686" i="10"/>
  <c r="BI1654" i="10"/>
  <c r="BI1622" i="10"/>
  <c r="BI1590" i="10"/>
  <c r="BI1558" i="10"/>
  <c r="BI1526" i="10"/>
  <c r="BI1494" i="10"/>
  <c r="BI1462" i="10"/>
  <c r="BI1430" i="10"/>
  <c r="BI1398" i="10"/>
  <c r="BI1366" i="10"/>
  <c r="BI1334" i="10"/>
  <c r="BI1302" i="10"/>
  <c r="BI1270" i="10"/>
  <c r="BI1238" i="10"/>
  <c r="BI1206" i="10"/>
  <c r="BI1174" i="10"/>
  <c r="BI1142" i="10"/>
  <c r="BI1110" i="10"/>
  <c r="BI1078" i="10"/>
  <c r="BI1046" i="10"/>
  <c r="BI1014" i="10"/>
  <c r="BI982" i="10"/>
  <c r="BI950" i="10"/>
  <c r="BI918" i="10"/>
  <c r="BI886" i="10"/>
  <c r="BI854" i="10"/>
  <c r="BI822" i="10"/>
  <c r="BI790" i="10"/>
  <c r="BI758" i="10"/>
  <c r="BI726" i="10"/>
  <c r="BI694" i="10"/>
  <c r="BI662" i="10"/>
  <c r="BI630" i="10"/>
  <c r="BI598" i="10"/>
  <c r="BI566" i="10"/>
  <c r="BI534" i="10"/>
  <c r="BI502" i="10"/>
  <c r="BI470" i="10"/>
  <c r="BI438" i="10"/>
  <c r="BI406" i="10"/>
  <c r="BI374" i="10"/>
  <c r="BI342" i="10"/>
  <c r="BI310" i="10"/>
  <c r="BI278" i="10"/>
  <c r="BI246" i="10"/>
  <c r="BI214" i="10"/>
  <c r="BI182" i="10"/>
  <c r="BI150" i="10"/>
  <c r="BI118" i="10"/>
  <c r="BI86" i="10"/>
  <c r="BI54" i="10"/>
  <c r="BI5207" i="10"/>
  <c r="BI5171" i="10"/>
  <c r="BI5135" i="10"/>
  <c r="BI5099" i="10"/>
  <c r="BI5063" i="10"/>
  <c r="BI5027" i="10"/>
  <c r="BI4991" i="10"/>
  <c r="BI4954" i="10"/>
  <c r="BI4917" i="10"/>
  <c r="BI4881" i="10"/>
  <c r="BI4845" i="10"/>
  <c r="BI4807" i="10"/>
  <c r="BI4771" i="10"/>
  <c r="BI4735" i="10"/>
  <c r="BI4699" i="10"/>
  <c r="BI4662" i="10"/>
  <c r="BI4625" i="10"/>
  <c r="BI4589" i="10"/>
  <c r="BI4553" i="10"/>
  <c r="BI4517" i="10"/>
  <c r="BI4481" i="10"/>
  <c r="BI4445" i="10"/>
  <c r="BI4409" i="10"/>
  <c r="BI4372" i="10"/>
  <c r="BI4336" i="10"/>
  <c r="BI4300" i="10"/>
  <c r="BI4261" i="10"/>
  <c r="BI4225" i="10"/>
  <c r="BI4189" i="10"/>
  <c r="BI4153" i="10"/>
  <c r="BI4118" i="10"/>
  <c r="BI4083" i="10"/>
  <c r="BI4048" i="10"/>
  <c r="BI4013" i="10"/>
  <c r="BI3978" i="10"/>
  <c r="BI3943" i="10"/>
  <c r="BI3907" i="10"/>
  <c r="BI3872" i="10"/>
  <c r="BI3837" i="10"/>
  <c r="BI3803" i="10"/>
  <c r="BI3769" i="10"/>
  <c r="BI3733" i="10"/>
  <c r="BI3699" i="10"/>
  <c r="BI3665" i="10"/>
  <c r="BI3631" i="10"/>
  <c r="BI3597" i="10"/>
  <c r="BI3563" i="10"/>
  <c r="BI3529" i="10"/>
  <c r="BI3495" i="10"/>
  <c r="BI3461" i="10"/>
  <c r="BI3427" i="10"/>
  <c r="BI3393" i="10"/>
  <c r="BI3359" i="10"/>
  <c r="BI3325" i="10"/>
  <c r="BI3291" i="10"/>
  <c r="BI3257" i="10"/>
  <c r="BI3221" i="10"/>
  <c r="BI3187" i="10"/>
  <c r="BI3153" i="10"/>
  <c r="BI3119" i="10"/>
  <c r="BI3085" i="10"/>
  <c r="BI3051" i="10"/>
  <c r="BI3017" i="10"/>
  <c r="BI2983" i="10"/>
  <c r="BI2949" i="10"/>
  <c r="BI2915" i="10"/>
  <c r="BI2881" i="10"/>
  <c r="BI2847" i="10"/>
  <c r="BI2813" i="10"/>
  <c r="BI2779" i="10"/>
  <c r="BI2745" i="10"/>
  <c r="BI2709" i="10"/>
  <c r="BI2675" i="10"/>
  <c r="BI2641" i="10"/>
  <c r="BI2607" i="10"/>
  <c r="BI2573" i="10"/>
  <c r="BI2539" i="10"/>
  <c r="BI2505" i="10"/>
  <c r="BI2471" i="10"/>
  <c r="BI2437" i="10"/>
  <c r="BI2403" i="10"/>
  <c r="BI2369" i="10"/>
  <c r="BI2335" i="10"/>
  <c r="BI2301" i="10"/>
  <c r="BI2267" i="10"/>
  <c r="BI2233" i="10"/>
  <c r="BI2197" i="10"/>
  <c r="BI2163" i="10"/>
  <c r="BI2129" i="10"/>
  <c r="BI2095" i="10"/>
  <c r="BI2061" i="10"/>
  <c r="BI2027" i="10"/>
  <c r="BI1993" i="10"/>
  <c r="BI1959" i="10"/>
  <c r="BI1925" i="10"/>
  <c r="BI1891" i="10"/>
  <c r="BI1857" i="10"/>
  <c r="BI1823" i="10"/>
  <c r="BI1789" i="10"/>
  <c r="BI1755" i="10"/>
  <c r="BI1721" i="10"/>
  <c r="BI1685" i="10"/>
  <c r="BI1651" i="10"/>
  <c r="BI1617" i="10"/>
  <c r="BI1583" i="10"/>
  <c r="BI1549" i="10"/>
  <c r="BI1515" i="10"/>
  <c r="BI1481" i="10"/>
  <c r="BI1447" i="10"/>
  <c r="BI1413" i="10"/>
  <c r="BI1379" i="10"/>
  <c r="BI1345" i="10"/>
  <c r="BI1311" i="10"/>
  <c r="BI1277" i="10"/>
  <c r="BI1243" i="10"/>
  <c r="BI1209" i="10"/>
  <c r="BI1173" i="10"/>
  <c r="BI1139" i="10"/>
  <c r="BI1105" i="10"/>
  <c r="BI1071" i="10"/>
  <c r="BI1037" i="10"/>
  <c r="BI1003" i="10"/>
  <c r="BI969" i="10"/>
  <c r="BI935" i="10"/>
  <c r="BI901" i="10"/>
  <c r="BI867" i="10"/>
  <c r="BI833" i="10"/>
  <c r="BI799" i="10"/>
  <c r="BI765" i="10"/>
  <c r="BI731" i="10"/>
  <c r="BI697" i="10"/>
  <c r="BI661" i="10"/>
  <c r="BI627" i="10"/>
  <c r="BI593" i="10"/>
  <c r="BI559" i="10"/>
  <c r="BI525" i="10"/>
  <c r="BI491" i="10"/>
  <c r="BI457" i="10"/>
  <c r="BI423" i="10"/>
  <c r="BI389" i="10"/>
  <c r="BI355" i="10"/>
  <c r="BI321" i="10"/>
  <c r="BI287" i="10"/>
  <c r="BI253" i="10"/>
  <c r="BI219" i="10"/>
  <c r="BI185" i="10"/>
  <c r="BI149" i="10"/>
  <c r="BI115" i="10"/>
  <c r="BI81" i="10"/>
  <c r="BI47" i="10"/>
  <c r="BI15" i="10"/>
  <c r="BI5204" i="10"/>
  <c r="BI5167" i="10"/>
  <c r="BI5130" i="10"/>
  <c r="BI5093" i="10"/>
  <c r="BI5055" i="10"/>
  <c r="BI5018" i="10"/>
  <c r="BI4979" i="10"/>
  <c r="BI4941" i="10"/>
  <c r="BI4904" i="10"/>
  <c r="BI4867" i="10"/>
  <c r="BI4830" i="10"/>
  <c r="BI4793" i="10"/>
  <c r="BI4754" i="10"/>
  <c r="BI4717" i="10"/>
  <c r="BI4680" i="10"/>
  <c r="BI4643" i="10"/>
  <c r="BI4605" i="10"/>
  <c r="BI4566" i="10"/>
  <c r="BI4529" i="10"/>
  <c r="BI4491" i="10"/>
  <c r="BI4454" i="10"/>
  <c r="BI4417" i="10"/>
  <c r="BI4380" i="10"/>
  <c r="BI4342" i="10"/>
  <c r="BI4305" i="10"/>
  <c r="BI4268" i="10"/>
  <c r="BI4229" i="10"/>
  <c r="BI4191" i="10"/>
  <c r="BI4154" i="10"/>
  <c r="BI4117" i="10"/>
  <c r="BI4081" i="10"/>
  <c r="BI4045" i="10"/>
  <c r="BI4009" i="10"/>
  <c r="BI3973" i="10"/>
  <c r="BI3936" i="10"/>
  <c r="BI3900" i="10"/>
  <c r="BI3862" i="10"/>
  <c r="BI3826" i="10"/>
  <c r="BI3791" i="10"/>
  <c r="BI3756" i="10"/>
  <c r="BI3721" i="10"/>
  <c r="BI3686" i="10"/>
  <c r="BI3651" i="10"/>
  <c r="BI3616" i="10"/>
  <c r="BI3581" i="10"/>
  <c r="BI3546" i="10"/>
  <c r="BI3509" i="10"/>
  <c r="BI3474" i="10"/>
  <c r="BI3439" i="10"/>
  <c r="BI3404" i="10"/>
  <c r="BI3369" i="10"/>
  <c r="BI3334" i="10"/>
  <c r="BI3299" i="10"/>
  <c r="BI3264" i="10"/>
  <c r="BI3229" i="10"/>
  <c r="BI3194" i="10"/>
  <c r="BI3157" i="10"/>
  <c r="BI3122" i="10"/>
  <c r="BI3087" i="10"/>
  <c r="BI3052" i="10"/>
  <c r="BI3016" i="10"/>
  <c r="BI2981" i="10"/>
  <c r="BI2946" i="10"/>
  <c r="BI2911" i="10"/>
  <c r="BI2876" i="10"/>
  <c r="BI2841" i="10"/>
  <c r="BI2804" i="10"/>
  <c r="BI2769" i="10"/>
  <c r="BI2734" i="10"/>
  <c r="BI2699" i="10"/>
  <c r="BI2664" i="10"/>
  <c r="BI2629" i="10"/>
  <c r="BI2594" i="10"/>
  <c r="BI2559" i="10"/>
  <c r="BI2524" i="10"/>
  <c r="BI2489" i="10"/>
  <c r="BI2452" i="10"/>
  <c r="BI2417" i="10"/>
  <c r="BI2382" i="10"/>
  <c r="BI2347" i="10"/>
  <c r="BI2312" i="10"/>
  <c r="BI2277" i="10"/>
  <c r="BI2242" i="10"/>
  <c r="BI2207" i="10"/>
  <c r="BI2172" i="10"/>
  <c r="BI2137" i="10"/>
  <c r="BI2100" i="10"/>
  <c r="BI2065" i="10"/>
  <c r="BI2030" i="10"/>
  <c r="BI1995" i="10"/>
  <c r="BI1960" i="10"/>
  <c r="BI1924" i="10"/>
  <c r="BI1889" i="10"/>
  <c r="BI1854" i="10"/>
  <c r="BI1819" i="10"/>
  <c r="BI5202" i="10"/>
  <c r="BI5165" i="10"/>
  <c r="BI5128" i="10"/>
  <c r="BI5091" i="10"/>
  <c r="BI5053" i="10"/>
  <c r="BI5015" i="10"/>
  <c r="BI4976" i="10"/>
  <c r="BI4939" i="10"/>
  <c r="BI4902" i="10"/>
  <c r="BI4865" i="10"/>
  <c r="BI4828" i="10"/>
  <c r="BI4789" i="10"/>
  <c r="BI4752" i="10"/>
  <c r="BI4715" i="10"/>
  <c r="BI4678" i="10"/>
  <c r="BI4641" i="10"/>
  <c r="BI4602" i="10"/>
  <c r="BI4564" i="10"/>
  <c r="BI4526" i="10"/>
  <c r="BI4489" i="10"/>
  <c r="BI4452" i="10"/>
  <c r="BI4415" i="10"/>
  <c r="BI4378" i="10"/>
  <c r="BI4340" i="10"/>
  <c r="BI4303" i="10"/>
  <c r="BI4266" i="10"/>
  <c r="BI4226" i="10"/>
  <c r="BI4188" i="10"/>
  <c r="BI4151" i="10"/>
  <c r="BI4115" i="10"/>
  <c r="BI4079" i="10"/>
  <c r="BI4043" i="10"/>
  <c r="BI4007" i="10"/>
  <c r="BI3970" i="10"/>
  <c r="BI3934" i="10"/>
  <c r="BI3897" i="10"/>
  <c r="BI3860" i="10"/>
  <c r="BI3824" i="10"/>
  <c r="BI3789" i="10"/>
  <c r="BI3754" i="10"/>
  <c r="BI3719" i="10"/>
  <c r="BI3684" i="10"/>
  <c r="BI3649" i="10"/>
  <c r="BI3614" i="10"/>
  <c r="BI3579" i="10"/>
  <c r="BI3543" i="10"/>
  <c r="BI3507" i="10"/>
  <c r="BI3472" i="10"/>
  <c r="BI3437" i="10"/>
  <c r="BI3402" i="10"/>
  <c r="BI3367" i="10"/>
  <c r="BI3332" i="10"/>
  <c r="BI3297" i="10"/>
  <c r="BI3262" i="10"/>
  <c r="BI3227" i="10"/>
  <c r="BI3191" i="10"/>
  <c r="BI3155" i="10"/>
  <c r="BI3120" i="10"/>
  <c r="BI3084" i="10"/>
  <c r="BI3049" i="10"/>
  <c r="BI3014" i="10"/>
  <c r="BI2979" i="10"/>
  <c r="BI2944" i="10"/>
  <c r="BI2909" i="10"/>
  <c r="BI2874" i="10"/>
  <c r="BI2837" i="10"/>
  <c r="BI2802" i="10"/>
  <c r="BI2767" i="10"/>
  <c r="BI2732" i="10"/>
  <c r="BI2697" i="10"/>
  <c r="BI2662" i="10"/>
  <c r="BI2627" i="10"/>
  <c r="BI2592" i="10"/>
  <c r="BI2557" i="10"/>
  <c r="BI2522" i="10"/>
  <c r="BI2485" i="10"/>
  <c r="BI2450" i="10"/>
  <c r="BI2415" i="10"/>
  <c r="BI2380" i="10"/>
  <c r="BI2345" i="10"/>
  <c r="BI2310" i="10"/>
  <c r="BI2275" i="10"/>
  <c r="BI2240" i="10"/>
  <c r="BI2205" i="10"/>
  <c r="BI2170" i="10"/>
  <c r="BI2133" i="10"/>
  <c r="BI2098" i="10"/>
  <c r="BI2063" i="10"/>
  <c r="BI2028" i="10"/>
  <c r="BI1992" i="10"/>
  <c r="BI1957" i="10"/>
  <c r="BI1922" i="10"/>
  <c r="BI1887" i="10"/>
  <c r="BI1852" i="10"/>
  <c r="BI1817" i="10"/>
  <c r="BI1780" i="10"/>
  <c r="BI1745" i="10"/>
  <c r="BI1710" i="10"/>
  <c r="BI1675" i="10"/>
  <c r="BI1640" i="10"/>
  <c r="BI1605" i="10"/>
  <c r="BI1570" i="10"/>
  <c r="BI1535" i="10"/>
  <c r="BI1500" i="10"/>
  <c r="BI1465" i="10"/>
  <c r="BI1428" i="10"/>
  <c r="BI1393" i="10"/>
  <c r="BI1358" i="10"/>
  <c r="BI1323" i="10"/>
  <c r="BI1288" i="10"/>
  <c r="BI1253" i="10"/>
  <c r="BI1218" i="10"/>
  <c r="BI1183" i="10"/>
  <c r="BI1148" i="10"/>
  <c r="BI1113" i="10"/>
  <c r="BI1076" i="10"/>
  <c r="BI1041" i="10"/>
  <c r="BI1006" i="10"/>
  <c r="BI971" i="10"/>
  <c r="BI936" i="10"/>
  <c r="BI900" i="10"/>
  <c r="BI865" i="10"/>
  <c r="BI830" i="10"/>
  <c r="BI795" i="10"/>
  <c r="BI759" i="10"/>
  <c r="BI723" i="10"/>
  <c r="BI688" i="10"/>
  <c r="BI653" i="10"/>
  <c r="BI618" i="10"/>
  <c r="BI583" i="10"/>
  <c r="BI548" i="10"/>
  <c r="BI513" i="10"/>
  <c r="BI478" i="10"/>
  <c r="BI443" i="10"/>
  <c r="BI407" i="10"/>
  <c r="BI371" i="10"/>
  <c r="BI336" i="10"/>
  <c r="BI301" i="10"/>
  <c r="BI266" i="10"/>
  <c r="BI231" i="10"/>
  <c r="BI196" i="10"/>
  <c r="BI161" i="10"/>
  <c r="BI126" i="10"/>
  <c r="BI91" i="10"/>
  <c r="BI55" i="10"/>
  <c r="BI21" i="10"/>
  <c r="BI5198" i="10"/>
  <c r="BI5159" i="10"/>
  <c r="BI5119" i="10"/>
  <c r="BI5077" i="10"/>
  <c r="BI5038" i="10"/>
  <c r="BI4999" i="10"/>
  <c r="BI4960" i="10"/>
  <c r="BI4919" i="10"/>
  <c r="BI4879" i="10"/>
  <c r="BI4838" i="10"/>
  <c r="BI4799" i="10"/>
  <c r="BI4759" i="10"/>
  <c r="BI4719" i="10"/>
  <c r="BI4679" i="10"/>
  <c r="BI4637" i="10"/>
  <c r="BI4597" i="10"/>
  <c r="BI4557" i="10"/>
  <c r="BI4518" i="10"/>
  <c r="BI4478" i="10"/>
  <c r="BI4438" i="10"/>
  <c r="BI4397" i="10"/>
  <c r="BI4357" i="10"/>
  <c r="BI4318" i="10"/>
  <c r="BI4278" i="10"/>
  <c r="BI4239" i="10"/>
  <c r="BI4200" i="10"/>
  <c r="BI4158" i="10"/>
  <c r="BI4120" i="10"/>
  <c r="BI4080" i="10"/>
  <c r="BI4041" i="10"/>
  <c r="BI4002" i="10"/>
  <c r="BI3963" i="10"/>
  <c r="BI3924" i="10"/>
  <c r="BI3886" i="10"/>
  <c r="BI3848" i="10"/>
  <c r="BI3810" i="10"/>
  <c r="BI3773" i="10"/>
  <c r="BI3735" i="10"/>
  <c r="BI3696" i="10"/>
  <c r="BI3659" i="10"/>
  <c r="BI3622" i="10"/>
  <c r="BI3585" i="10"/>
  <c r="BI3548" i="10"/>
  <c r="BI3508" i="10"/>
  <c r="BI3470" i="10"/>
  <c r="BI3433" i="10"/>
  <c r="BI3396" i="10"/>
  <c r="BI3358" i="10"/>
  <c r="BI3321" i="10"/>
  <c r="BI3282" i="10"/>
  <c r="BI3245" i="10"/>
  <c r="BI3208" i="10"/>
  <c r="BI3171" i="10"/>
  <c r="BI3134" i="10"/>
  <c r="BI3097" i="10"/>
  <c r="BI3058" i="10"/>
  <c r="BI3021" i="10"/>
  <c r="BI2984" i="10"/>
  <c r="BI2945" i="10"/>
  <c r="BI2907" i="10"/>
  <c r="BI2868" i="10"/>
  <c r="BI2831" i="10"/>
  <c r="BI2794" i="10"/>
  <c r="BI2757" i="10"/>
  <c r="BI2720" i="10"/>
  <c r="BI2683" i="10"/>
  <c r="BI2644" i="10"/>
  <c r="BI2606" i="10"/>
  <c r="BI2569" i="10"/>
  <c r="BI2532" i="10"/>
  <c r="BI2495" i="10"/>
  <c r="BI2458" i="10"/>
  <c r="BI2419" i="10"/>
  <c r="BI2381" i="10"/>
  <c r="BI2343" i="10"/>
  <c r="BI2306" i="10"/>
  <c r="BI2269" i="10"/>
  <c r="BI2229" i="10"/>
  <c r="BI2192" i="10"/>
  <c r="BI2155" i="10"/>
  <c r="BI2118" i="10"/>
  <c r="BI2081" i="10"/>
  <c r="BI2044" i="10"/>
  <c r="BI2005" i="10"/>
  <c r="BI1968" i="10"/>
  <c r="BI1931" i="10"/>
  <c r="BI1894" i="10"/>
  <c r="BI1856" i="10"/>
  <c r="BI1818" i="10"/>
  <c r="BI1779" i="10"/>
  <c r="BI1743" i="10"/>
  <c r="BI1707" i="10"/>
  <c r="BI1671" i="10"/>
  <c r="BI1635" i="10"/>
  <c r="BI1599" i="10"/>
  <c r="BI1563" i="10"/>
  <c r="BI1525" i="10"/>
  <c r="BI1489" i="10"/>
  <c r="BI1453" i="10"/>
  <c r="BI1417" i="10"/>
  <c r="BI1381" i="10"/>
  <c r="BI1344" i="10"/>
  <c r="BI1308" i="10"/>
  <c r="BI1271" i="10"/>
  <c r="BI1234" i="10"/>
  <c r="BI1198" i="10"/>
  <c r="BI1162" i="10"/>
  <c r="BI1126" i="10"/>
  <c r="BI1090" i="10"/>
  <c r="BI1054" i="10"/>
  <c r="BI1018" i="10"/>
  <c r="BI980" i="10"/>
  <c r="BI944" i="10"/>
  <c r="BI908" i="10"/>
  <c r="BI872" i="10"/>
  <c r="BI836" i="10"/>
  <c r="BI800" i="10"/>
  <c r="BI763" i="10"/>
  <c r="BI725" i="10"/>
  <c r="BI689" i="10"/>
  <c r="BI652" i="10"/>
  <c r="BI616" i="10"/>
  <c r="BI580" i="10"/>
  <c r="BI544" i="10"/>
  <c r="BI508" i="10"/>
  <c r="BI471" i="10"/>
  <c r="BI434" i="10"/>
  <c r="BI398" i="10"/>
  <c r="BI362" i="10"/>
  <c r="BI326" i="10"/>
  <c r="BI290" i="10"/>
  <c r="BI254" i="10"/>
  <c r="BI217" i="10"/>
  <c r="BI179" i="10"/>
  <c r="BI143" i="10"/>
  <c r="BI107" i="10"/>
  <c r="BI71" i="10"/>
  <c r="BI35" i="10"/>
  <c r="BI5196" i="10"/>
  <c r="BI5157" i="10"/>
  <c r="BI5116" i="10"/>
  <c r="BI5075" i="10"/>
  <c r="BI5036" i="10"/>
  <c r="BI4997" i="10"/>
  <c r="BI4958" i="10"/>
  <c r="BI4916" i="10"/>
  <c r="BI4875" i="10"/>
  <c r="BI4836" i="10"/>
  <c r="BI4797" i="10"/>
  <c r="BI4756" i="10"/>
  <c r="BI4716" i="10"/>
  <c r="BI4676" i="10"/>
  <c r="BI4635" i="10"/>
  <c r="BI4595" i="10"/>
  <c r="BI4555" i="10"/>
  <c r="BI4515" i="10"/>
  <c r="BI4476" i="10"/>
  <c r="BI4436" i="10"/>
  <c r="BI4394" i="10"/>
  <c r="BI4355" i="10"/>
  <c r="BI4316" i="10"/>
  <c r="BI4276" i="10"/>
  <c r="BI4237" i="10"/>
  <c r="BI4198" i="10"/>
  <c r="BI4156" i="10"/>
  <c r="BI4116" i="10"/>
  <c r="BI4077" i="10"/>
  <c r="BI4039" i="10"/>
  <c r="BI4000" i="10"/>
  <c r="BI3960" i="10"/>
  <c r="BI3922" i="10"/>
  <c r="BI3884" i="10"/>
  <c r="BI3846" i="10"/>
  <c r="BI3808" i="10"/>
  <c r="BI3771" i="10"/>
  <c r="BI3731" i="10"/>
  <c r="BI3694" i="10"/>
  <c r="BI3657" i="10"/>
  <c r="BI3620" i="10"/>
  <c r="BI3583" i="10"/>
  <c r="BI3545" i="10"/>
  <c r="BI3505" i="10"/>
  <c r="BI3468" i="10"/>
  <c r="BI3431" i="10"/>
  <c r="BI3394" i="10"/>
  <c r="BI3356" i="10"/>
  <c r="BI3317" i="10"/>
  <c r="BI3280" i="10"/>
  <c r="BI3243" i="10"/>
  <c r="BI3206" i="10"/>
  <c r="BI3169" i="10"/>
  <c r="BI3132" i="10"/>
  <c r="BI3093" i="10"/>
  <c r="BI3056" i="10"/>
  <c r="BI3019" i="10"/>
  <c r="BI2980" i="10"/>
  <c r="BI2942" i="10"/>
  <c r="BI2905" i="10"/>
  <c r="BI2866" i="10"/>
  <c r="BI2829" i="10"/>
  <c r="BI2792" i="10"/>
  <c r="BI2755" i="10"/>
  <c r="BI2718" i="10"/>
  <c r="BI2681" i="10"/>
  <c r="BI2642" i="10"/>
  <c r="BI2604" i="10"/>
  <c r="BI2567" i="10"/>
  <c r="BI2530" i="10"/>
  <c r="BI2493" i="10"/>
  <c r="BI2455" i="10"/>
  <c r="BI2416" i="10"/>
  <c r="BI2378" i="10"/>
  <c r="BI2341" i="10"/>
  <c r="BI2304" i="10"/>
  <c r="BI2266" i="10"/>
  <c r="BI2227" i="10"/>
  <c r="BI2190" i="10"/>
  <c r="BI2153" i="10"/>
  <c r="BI2116" i="10"/>
  <c r="BI2079" i="10"/>
  <c r="BI2042" i="10"/>
  <c r="BI2003" i="10"/>
  <c r="BI1966" i="10"/>
  <c r="BI1929" i="10"/>
  <c r="BI1892" i="10"/>
  <c r="BI1853" i="10"/>
  <c r="BI1813" i="10"/>
  <c r="BI1777" i="10"/>
  <c r="BI1741" i="10"/>
  <c r="BI1705" i="10"/>
  <c r="BI1669" i="10"/>
  <c r="BI1633" i="10"/>
  <c r="BI1597" i="10"/>
  <c r="BI1561" i="10"/>
  <c r="BI1523" i="10"/>
  <c r="BI1487" i="10"/>
  <c r="BI1451" i="10"/>
  <c r="BI1415" i="10"/>
  <c r="BI1378" i="10"/>
  <c r="BI1342" i="10"/>
  <c r="BI1306" i="10"/>
  <c r="BI1268" i="10"/>
  <c r="BI1232" i="10"/>
  <c r="BI1196" i="10"/>
  <c r="BI1160" i="10"/>
  <c r="BI1124" i="10"/>
  <c r="BI1088" i="10"/>
  <c r="BI1052" i="10"/>
  <c r="BI1015" i="10"/>
  <c r="BI978" i="10"/>
  <c r="BI942" i="10"/>
  <c r="BI906" i="10"/>
  <c r="BI870" i="10"/>
  <c r="BI834" i="10"/>
  <c r="BI797" i="10"/>
  <c r="BI761" i="10"/>
  <c r="BI722" i="10"/>
  <c r="BI686" i="10"/>
  <c r="BI650" i="10"/>
  <c r="BI614" i="10"/>
  <c r="BI578" i="10"/>
  <c r="BI542" i="10"/>
  <c r="BI506" i="10"/>
  <c r="BI468" i="10"/>
  <c r="BI432" i="10"/>
  <c r="BI396" i="10"/>
  <c r="BI360" i="10"/>
  <c r="BI324" i="10"/>
  <c r="BI288" i="10"/>
  <c r="BI251" i="10"/>
  <c r="BI213" i="10"/>
  <c r="BI177" i="10"/>
  <c r="BI141" i="10"/>
  <c r="BI105" i="10"/>
  <c r="BI69" i="10"/>
  <c r="BI33" i="10"/>
  <c r="BI5192" i="10"/>
  <c r="BI5148" i="10"/>
  <c r="BI5106" i="10"/>
  <c r="BI5065" i="10"/>
  <c r="BI5022" i="10"/>
  <c r="BI4977" i="10"/>
  <c r="BI4935" i="10"/>
  <c r="BI4894" i="10"/>
  <c r="BI4851" i="10"/>
  <c r="BI4809" i="10"/>
  <c r="BI4766" i="10"/>
  <c r="BI4723" i="10"/>
  <c r="BI4682" i="10"/>
  <c r="BI4636" i="10"/>
  <c r="BI4592" i="10"/>
  <c r="BI4550" i="10"/>
  <c r="BI4509" i="10"/>
  <c r="BI4465" i="10"/>
  <c r="BI4423" i="10"/>
  <c r="BI4382" i="10"/>
  <c r="BI4338" i="10"/>
  <c r="BI4293" i="10"/>
  <c r="BI4252" i="10"/>
  <c r="BI4210" i="10"/>
  <c r="BI4169" i="10"/>
  <c r="BI4126" i="10"/>
  <c r="BI4086" i="10"/>
  <c r="BI4044" i="10"/>
  <c r="BI4001" i="10"/>
  <c r="BI3958" i="10"/>
  <c r="BI3918" i="10"/>
  <c r="BI3878" i="10"/>
  <c r="BI3836" i="10"/>
  <c r="BI3795" i="10"/>
  <c r="BI3755" i="10"/>
  <c r="BI3715" i="10"/>
  <c r="BI3676" i="10"/>
  <c r="BI3635" i="10"/>
  <c r="BI3595" i="10"/>
  <c r="BI3556" i="10"/>
  <c r="BI3517" i="10"/>
  <c r="BI3476" i="10"/>
  <c r="BI3435" i="10"/>
  <c r="BI3395" i="10"/>
  <c r="BI3354" i="10"/>
  <c r="BI3313" i="10"/>
  <c r="BI3274" i="10"/>
  <c r="BI3235" i="10"/>
  <c r="BI3196" i="10"/>
  <c r="BI3152" i="10"/>
  <c r="BI3113" i="10"/>
  <c r="BI3074" i="10"/>
  <c r="BI3035" i="10"/>
  <c r="BI2994" i="10"/>
  <c r="BI2955" i="10"/>
  <c r="BI2916" i="10"/>
  <c r="BI2875" i="10"/>
  <c r="BI2833" i="10"/>
  <c r="BI2793" i="10"/>
  <c r="BI2753" i="10"/>
  <c r="BI2714" i="10"/>
  <c r="BI2672" i="10"/>
  <c r="BI2633" i="10"/>
  <c r="BI2593" i="10"/>
  <c r="BI2553" i="10"/>
  <c r="BI2512" i="10"/>
  <c r="BI2473" i="10"/>
  <c r="BI2433" i="10"/>
  <c r="BI2394" i="10"/>
  <c r="BI2353" i="10"/>
  <c r="BI2314" i="10"/>
  <c r="BI2273" i="10"/>
  <c r="BI2234" i="10"/>
  <c r="BI2191" i="10"/>
  <c r="BI2151" i="10"/>
  <c r="BI2112" i="10"/>
  <c r="BI2073" i="10"/>
  <c r="BI2032" i="10"/>
  <c r="BI1990" i="10"/>
  <c r="BI1951" i="10"/>
  <c r="BI1911" i="10"/>
  <c r="BI1871" i="10"/>
  <c r="BI1832" i="10"/>
  <c r="BI1793" i="10"/>
  <c r="BI1754" i="10"/>
  <c r="BI1714" i="10"/>
  <c r="BI1676" i="10"/>
  <c r="BI1637" i="10"/>
  <c r="BI1598" i="10"/>
  <c r="BI1557" i="10"/>
  <c r="BI1519" i="10"/>
  <c r="BI1480" i="10"/>
  <c r="BI1442" i="10"/>
  <c r="BI1404" i="10"/>
  <c r="BI1364" i="10"/>
  <c r="BI1326" i="10"/>
  <c r="BI1287" i="10"/>
  <c r="BI1249" i="10"/>
  <c r="BI1211" i="10"/>
  <c r="BI1170" i="10"/>
  <c r="BI1132" i="10"/>
  <c r="BI1094" i="10"/>
  <c r="BI1056" i="10"/>
  <c r="BI1017" i="10"/>
  <c r="BI976" i="10"/>
  <c r="BI938" i="10"/>
  <c r="BI898" i="10"/>
  <c r="BI860" i="10"/>
  <c r="BI820" i="10"/>
  <c r="BI782" i="10"/>
  <c r="BI744" i="10"/>
  <c r="BI706" i="10"/>
  <c r="BI668" i="10"/>
  <c r="BI628" i="10"/>
  <c r="BI589" i="10"/>
  <c r="BI551" i="10"/>
  <c r="BI512" i="10"/>
  <c r="BI474" i="10"/>
  <c r="BI433" i="10"/>
  <c r="BI394" i="10"/>
  <c r="BI356" i="10"/>
  <c r="BI317" i="10"/>
  <c r="BI277" i="10"/>
  <c r="BI239" i="10"/>
  <c r="BI201" i="10"/>
  <c r="BI163" i="10"/>
  <c r="BI124" i="10"/>
  <c r="BI84" i="10"/>
  <c r="BI45" i="10"/>
  <c r="BI9" i="10"/>
  <c r="BI5215" i="10"/>
  <c r="BI5172" i="10"/>
  <c r="BI5127" i="10"/>
  <c r="BI5084" i="10"/>
  <c r="BI5039" i="10"/>
  <c r="BI4995" i="10"/>
  <c r="BI4950" i="10"/>
  <c r="BI4906" i="10"/>
  <c r="BI4862" i="10"/>
  <c r="BI4818" i="10"/>
  <c r="BI4775" i="10"/>
  <c r="BI4731" i="10"/>
  <c r="BI4687" i="10"/>
  <c r="BI4645" i="10"/>
  <c r="BI4598" i="10"/>
  <c r="BI4552" i="10"/>
  <c r="BI4510" i="10"/>
  <c r="BI4464" i="10"/>
  <c r="BI4421" i="10"/>
  <c r="BI4377" i="10"/>
  <c r="BI4332" i="10"/>
  <c r="BI4288" i="10"/>
  <c r="BI4245" i="10"/>
  <c r="BI4203" i="10"/>
  <c r="BI4157" i="10"/>
  <c r="BI4112" i="10"/>
  <c r="BI4071" i="10"/>
  <c r="BI4027" i="10"/>
  <c r="BI3986" i="10"/>
  <c r="BI3945" i="10"/>
  <c r="BI3902" i="10"/>
  <c r="BI3857" i="10"/>
  <c r="BI3816" i="10"/>
  <c r="BI3776" i="10"/>
  <c r="BI3732" i="10"/>
  <c r="BI3691" i="10"/>
  <c r="BI3650" i="10"/>
  <c r="BI3609" i="10"/>
  <c r="BI3567" i="10"/>
  <c r="BI3526" i="10"/>
  <c r="BI3486" i="10"/>
  <c r="BI3444" i="10"/>
  <c r="BI3403" i="10"/>
  <c r="BI3362" i="10"/>
  <c r="BI3319" i="10"/>
  <c r="BI3277" i="10"/>
  <c r="BI3237" i="10"/>
  <c r="BI3197" i="10"/>
  <c r="BI3151" i="10"/>
  <c r="BI3111" i="10"/>
  <c r="BI3071" i="10"/>
  <c r="BI3029" i="10"/>
  <c r="BI2989" i="10"/>
  <c r="BI2948" i="10"/>
  <c r="BI2903" i="10"/>
  <c r="BI2862" i="10"/>
  <c r="BI2822" i="10"/>
  <c r="BI2782" i="10"/>
  <c r="BI2739" i="10"/>
  <c r="BI2698" i="10"/>
  <c r="BI2657" i="10"/>
  <c r="BI2617" i="10"/>
  <c r="BI2575" i="10"/>
  <c r="BI2534" i="10"/>
  <c r="BI2492" i="10"/>
  <c r="BI2448" i="10"/>
  <c r="BI2408" i="10"/>
  <c r="BI2367" i="10"/>
  <c r="BI2325" i="10"/>
  <c r="BI2285" i="10"/>
  <c r="BI2245" i="10"/>
  <c r="BI2203" i="10"/>
  <c r="BI2160" i="10"/>
  <c r="BI2120" i="10"/>
  <c r="BI2078" i="10"/>
  <c r="BI2036" i="10"/>
  <c r="BI1996" i="10"/>
  <c r="BI1953" i="10"/>
  <c r="BI1913" i="10"/>
  <c r="BI1870" i="10"/>
  <c r="BI1830" i="10"/>
  <c r="BI1790" i="10"/>
  <c r="BI1748" i="10"/>
  <c r="BI1708" i="10"/>
  <c r="BI1667" i="10"/>
  <c r="BI1628" i="10"/>
  <c r="BI1587" i="10"/>
  <c r="BI1547" i="10"/>
  <c r="BI1508" i="10"/>
  <c r="BI1469" i="10"/>
  <c r="BI1427" i="10"/>
  <c r="BI1388" i="10"/>
  <c r="BI1349" i="10"/>
  <c r="BI1309" i="10"/>
  <c r="BI1266" i="10"/>
  <c r="BI1227" i="10"/>
  <c r="BI1188" i="10"/>
  <c r="BI1149" i="10"/>
  <c r="BI1107" i="10"/>
  <c r="BI1067" i="10"/>
  <c r="BI1028" i="10"/>
  <c r="BI989" i="10"/>
  <c r="BI948" i="10"/>
  <c r="BI909" i="10"/>
  <c r="BI868" i="10"/>
  <c r="BI827" i="10"/>
  <c r="BI786" i="10"/>
  <c r="BI747" i="10"/>
  <c r="BI708" i="10"/>
  <c r="BI669" i="10"/>
  <c r="BI626" i="10"/>
  <c r="BI587" i="10"/>
  <c r="BI547" i="10"/>
  <c r="BI507" i="10"/>
  <c r="BI465" i="10"/>
  <c r="BI426" i="10"/>
  <c r="BI386" i="10"/>
  <c r="BI347" i="10"/>
  <c r="BI306" i="10"/>
  <c r="BI267" i="10"/>
  <c r="BI5213" i="10"/>
  <c r="BI5169" i="10"/>
  <c r="BI5125" i="10"/>
  <c r="BI5079" i="10"/>
  <c r="BI5035" i="10"/>
  <c r="BI4993" i="10"/>
  <c r="BI4948" i="10"/>
  <c r="BI4903" i="10"/>
  <c r="BI4860" i="10"/>
  <c r="BI4816" i="10"/>
  <c r="BI4772" i="10"/>
  <c r="BI4729" i="10"/>
  <c r="BI4685" i="10"/>
  <c r="BI4642" i="10"/>
  <c r="BI4594" i="10"/>
  <c r="BI4549" i="10"/>
  <c r="BI4507" i="10"/>
  <c r="BI4462" i="10"/>
  <c r="BI4419" i="10"/>
  <c r="BI4374" i="10"/>
  <c r="BI4328" i="10"/>
  <c r="BI4286" i="10"/>
  <c r="BI4243" i="10"/>
  <c r="BI4201" i="10"/>
  <c r="BI4152" i="10"/>
  <c r="BI4110" i="10"/>
  <c r="BI4069" i="10"/>
  <c r="BI4025" i="10"/>
  <c r="BI3984" i="10"/>
  <c r="BI3942" i="10"/>
  <c r="BI3899" i="10"/>
  <c r="BI3855" i="10"/>
  <c r="BI3814" i="10"/>
  <c r="BI3774" i="10"/>
  <c r="BI3729" i="10"/>
  <c r="BI3689" i="10"/>
  <c r="BI3647" i="10"/>
  <c r="BI3605" i="10"/>
  <c r="BI3565" i="10"/>
  <c r="BI3524" i="10"/>
  <c r="BI3484" i="10"/>
  <c r="BI3442" i="10"/>
  <c r="BI3400" i="10"/>
  <c r="BI3360" i="10"/>
  <c r="BI3315" i="10"/>
  <c r="BI3275" i="10"/>
  <c r="BI3234" i="10"/>
  <c r="BI3193" i="10"/>
  <c r="BI3149" i="10"/>
  <c r="BI3109" i="10"/>
  <c r="BI3069" i="10"/>
  <c r="BI3027" i="10"/>
  <c r="BI2987" i="10"/>
  <c r="BI2943" i="10"/>
  <c r="BI2900" i="10"/>
  <c r="BI2860" i="10"/>
  <c r="BI2820" i="10"/>
  <c r="BI2780" i="10"/>
  <c r="BI2737" i="10"/>
  <c r="BI2695" i="10"/>
  <c r="BI2655" i="10"/>
  <c r="BI2613" i="10"/>
  <c r="BI2572" i="10"/>
  <c r="BI2531" i="10"/>
  <c r="BI2490" i="10"/>
  <c r="BI2446" i="10"/>
  <c r="BI2406" i="10"/>
  <c r="BI2365" i="10"/>
  <c r="BI2323" i="10"/>
  <c r="BI2283" i="10"/>
  <c r="BI2243" i="10"/>
  <c r="BI2201" i="10"/>
  <c r="BI2158" i="10"/>
  <c r="BI2117" i="10"/>
  <c r="BI2076" i="10"/>
  <c r="BI2034" i="10"/>
  <c r="BI1991" i="10"/>
  <c r="BI1950" i="10"/>
  <c r="BI1908" i="10"/>
  <c r="BI1868" i="10"/>
  <c r="BI1828" i="10"/>
  <c r="BI1787" i="10"/>
  <c r="BI1746" i="10"/>
  <c r="BI1704" i="10"/>
  <c r="BI1665" i="10"/>
  <c r="BI1626" i="10"/>
  <c r="BI1585" i="10"/>
  <c r="BI1545" i="10"/>
  <c r="BI1506" i="10"/>
  <c r="BI5175" i="10"/>
  <c r="BI5129" i="10"/>
  <c r="BI5078" i="10"/>
  <c r="BI5032" i="10"/>
  <c r="BI4986" i="10"/>
  <c r="BI4937" i="10"/>
  <c r="BI4892" i="10"/>
  <c r="BI4846" i="10"/>
  <c r="BI4798" i="10"/>
  <c r="BI4749" i="10"/>
  <c r="BI4703" i="10"/>
  <c r="BI4656" i="10"/>
  <c r="BI4612" i="10"/>
  <c r="BI4563" i="10"/>
  <c r="BI4516" i="10"/>
  <c r="BI4470" i="10"/>
  <c r="BI4422" i="10"/>
  <c r="BI4373" i="10"/>
  <c r="BI4325" i="10"/>
  <c r="BI4281" i="10"/>
  <c r="BI4234" i="10"/>
  <c r="BI4183" i="10"/>
  <c r="BI4140" i="10"/>
  <c r="BI4095" i="10"/>
  <c r="BI4051" i="10"/>
  <c r="BI4005" i="10"/>
  <c r="BI3956" i="10"/>
  <c r="BI3913" i="10"/>
  <c r="BI3868" i="10"/>
  <c r="BI3821" i="10"/>
  <c r="BI3779" i="10"/>
  <c r="BI3737" i="10"/>
  <c r="BI3688" i="10"/>
  <c r="BI3644" i="10"/>
  <c r="BI3600" i="10"/>
  <c r="BI3557" i="10"/>
  <c r="BI3514" i="10"/>
  <c r="BI3466" i="10"/>
  <c r="BI3423" i="10"/>
  <c r="BI3379" i="10"/>
  <c r="BI3337" i="10"/>
  <c r="BI3293" i="10"/>
  <c r="BI3248" i="10"/>
  <c r="BI3204" i="10"/>
  <c r="BI3162" i="10"/>
  <c r="BI3115" i="10"/>
  <c r="BI3072" i="10"/>
  <c r="BI3026" i="10"/>
  <c r="BI2982" i="10"/>
  <c r="BI2937" i="10"/>
  <c r="BI2893" i="10"/>
  <c r="BI2851" i="10"/>
  <c r="BI2807" i="10"/>
  <c r="BI2762" i="10"/>
  <c r="BI2719" i="10"/>
  <c r="BI2673" i="10"/>
  <c r="BI2630" i="10"/>
  <c r="BI2586" i="10"/>
  <c r="BI2542" i="10"/>
  <c r="BI2499" i="10"/>
  <c r="BI2453" i="10"/>
  <c r="BI2409" i="10"/>
  <c r="BI2364" i="10"/>
  <c r="BI2320" i="10"/>
  <c r="BI2278" i="10"/>
  <c r="BI2231" i="10"/>
  <c r="BI2186" i="10"/>
  <c r="BI2144" i="10"/>
  <c r="BI2099" i="10"/>
  <c r="BI2055" i="10"/>
  <c r="BI2013" i="10"/>
  <c r="BI1969" i="10"/>
  <c r="BI5220" i="10"/>
  <c r="BI5173" i="10"/>
  <c r="BI5124" i="10"/>
  <c r="BI5074" i="10"/>
  <c r="BI5030" i="10"/>
  <c r="BI4983" i="10"/>
  <c r="BI4934" i="10"/>
  <c r="BI4889" i="10"/>
  <c r="BI4841" i="10"/>
  <c r="BI4795" i="10"/>
  <c r="BI4747" i="10"/>
  <c r="BI4701" i="10"/>
  <c r="BI4654" i="10"/>
  <c r="BI4610" i="10"/>
  <c r="BI4561" i="10"/>
  <c r="BI4513" i="10"/>
  <c r="BI4466" i="10"/>
  <c r="BI4418" i="10"/>
  <c r="BI4370" i="10"/>
  <c r="BI4323" i="10"/>
  <c r="BI4277" i="10"/>
  <c r="BI4232" i="10"/>
  <c r="BI4181" i="10"/>
  <c r="BI4138" i="10"/>
  <c r="BI4092" i="10"/>
  <c r="BI4049" i="10"/>
  <c r="BI3999" i="10"/>
  <c r="BI3954" i="10"/>
  <c r="BI3911" i="10"/>
  <c r="BI3866" i="10"/>
  <c r="BI3819" i="10"/>
  <c r="BI3777" i="10"/>
  <c r="BI3728" i="10"/>
  <c r="BI3685" i="10"/>
  <c r="BI3642" i="10"/>
  <c r="BI3598" i="10"/>
  <c r="BI3554" i="10"/>
  <c r="BI3511" i="10"/>
  <c r="BI3464" i="10"/>
  <c r="BI3421" i="10"/>
  <c r="BI3377" i="10"/>
  <c r="BI3335" i="10"/>
  <c r="BI3290" i="10"/>
  <c r="BI3246" i="10"/>
  <c r="BI3202" i="10"/>
  <c r="BI3159" i="10"/>
  <c r="BI3112" i="10"/>
  <c r="BI3068" i="10"/>
  <c r="BI3024" i="10"/>
  <c r="BI2977" i="10"/>
  <c r="BI2933" i="10"/>
  <c r="BI2891" i="10"/>
  <c r="BI2849" i="10"/>
  <c r="BI2803" i="10"/>
  <c r="BI2760" i="10"/>
  <c r="BI2716" i="10"/>
  <c r="BI2670" i="10"/>
  <c r="BI2626" i="10"/>
  <c r="BI2583" i="10"/>
  <c r="BI2540" i="10"/>
  <c r="BI2497" i="10"/>
  <c r="BI2449" i="10"/>
  <c r="BI2405" i="10"/>
  <c r="BI2362" i="10"/>
  <c r="BI2318" i="10"/>
  <c r="BI2274" i="10"/>
  <c r="BI2226" i="10"/>
  <c r="BI2184" i="10"/>
  <c r="BI2142" i="10"/>
  <c r="BI2096" i="10"/>
  <c r="BI2053" i="10"/>
  <c r="BI2011" i="10"/>
  <c r="BI1965" i="10"/>
  <c r="BI1920" i="10"/>
  <c r="BI1876" i="10"/>
  <c r="BI1834" i="10"/>
  <c r="BI1791" i="10"/>
  <c r="BI1744" i="10"/>
  <c r="BI1701" i="10"/>
  <c r="BI1660" i="10"/>
  <c r="BI1616" i="10"/>
  <c r="BI1575" i="10"/>
  <c r="BI1533" i="10"/>
  <c r="BI1490" i="10"/>
  <c r="BI1448" i="10"/>
  <c r="BI1407" i="10"/>
  <c r="BI1365" i="10"/>
  <c r="BI1324" i="10"/>
  <c r="BI1283" i="10"/>
  <c r="BI1242" i="10"/>
  <c r="BI1200" i="10"/>
  <c r="BI1158" i="10"/>
  <c r="BI1118" i="10"/>
  <c r="BI1075" i="10"/>
  <c r="BI1034" i="10"/>
  <c r="BI994" i="10"/>
  <c r="BI954" i="10"/>
  <c r="BI912" i="10"/>
  <c r="BI871" i="10"/>
  <c r="BI828" i="10"/>
  <c r="BI785" i="10"/>
  <c r="BI745" i="10"/>
  <c r="BI704" i="10"/>
  <c r="BI663" i="10"/>
  <c r="BI621" i="10"/>
  <c r="BI579" i="10"/>
  <c r="BI538" i="10"/>
  <c r="BI496" i="10"/>
  <c r="BI455" i="10"/>
  <c r="BI415" i="10"/>
  <c r="BI373" i="10"/>
  <c r="BI332" i="10"/>
  <c r="BI292" i="10"/>
  <c r="BI5218" i="10"/>
  <c r="BI5170" i="10"/>
  <c r="BI5123" i="10"/>
  <c r="BI5073" i="10"/>
  <c r="BI5029" i="10"/>
  <c r="BI4982" i="10"/>
  <c r="BI4933" i="10"/>
  <c r="BI4887" i="10"/>
  <c r="BI4840" i="10"/>
  <c r="BI4794" i="10"/>
  <c r="BI4746" i="10"/>
  <c r="BI5181" i="10"/>
  <c r="BI5132" i="10"/>
  <c r="BI5072" i="10"/>
  <c r="BI5024" i="10"/>
  <c r="BI4970" i="10"/>
  <c r="BI4922" i="10"/>
  <c r="BI4869" i="10"/>
  <c r="BI4817" i="10"/>
  <c r="BI4765" i="10"/>
  <c r="BI4712" i="10"/>
  <c r="BI4663" i="10"/>
  <c r="BI4615" i="10"/>
  <c r="BI4565" i="10"/>
  <c r="BI4512" i="10"/>
  <c r="BI4459" i="10"/>
  <c r="BI4411" i="10"/>
  <c r="BI4360" i="10"/>
  <c r="BI4311" i="10"/>
  <c r="BI4259" i="10"/>
  <c r="BI4212" i="10"/>
  <c r="BI4165" i="10"/>
  <c r="BI4111" i="10"/>
  <c r="BI4064" i="10"/>
  <c r="BI4017" i="10"/>
  <c r="BI3968" i="10"/>
  <c r="BI3919" i="10"/>
  <c r="BI3871" i="10"/>
  <c r="BI3822" i="10"/>
  <c r="BI3775" i="10"/>
  <c r="BI3725" i="10"/>
  <c r="BI3679" i="10"/>
  <c r="BI3632" i="10"/>
  <c r="BI3587" i="10"/>
  <c r="BI3537" i="10"/>
  <c r="BI3492" i="10"/>
  <c r="BI3447" i="10"/>
  <c r="BI3398" i="10"/>
  <c r="BI3348" i="10"/>
  <c r="BI3304" i="10"/>
  <c r="BI3258" i="10"/>
  <c r="BI3211" i="10"/>
  <c r="BI3165" i="10"/>
  <c r="BI3116" i="10"/>
  <c r="BI3067" i="10"/>
  <c r="BI3020" i="10"/>
  <c r="BI2972" i="10"/>
  <c r="BI2926" i="10"/>
  <c r="BI2882" i="10"/>
  <c r="BI2832" i="10"/>
  <c r="BI2786" i="10"/>
  <c r="BI2738" i="10"/>
  <c r="BI2691" i="10"/>
  <c r="BI2645" i="10"/>
  <c r="BI2598" i="10"/>
  <c r="BI2549" i="10"/>
  <c r="BI2504" i="10"/>
  <c r="BI2460" i="10"/>
  <c r="BI2410" i="10"/>
  <c r="BI2361" i="10"/>
  <c r="BI2315" i="10"/>
  <c r="BI2265" i="10"/>
  <c r="BI2219" i="10"/>
  <c r="BI2175" i="10"/>
  <c r="BI2126" i="10"/>
  <c r="BI2082" i="10"/>
  <c r="BI2031" i="10"/>
  <c r="BI1984" i="10"/>
  <c r="BI1938" i="10"/>
  <c r="BI1895" i="10"/>
  <c r="BI1845" i="10"/>
  <c r="BI1802" i="10"/>
  <c r="BI1760" i="10"/>
  <c r="BI1715" i="10"/>
  <c r="BI1670" i="10"/>
  <c r="BI1625" i="10"/>
  <c r="BI1580" i="10"/>
  <c r="BI1538" i="10"/>
  <c r="BI1493" i="10"/>
  <c r="BI1450" i="10"/>
  <c r="BI1408" i="10"/>
  <c r="BI1363" i="10"/>
  <c r="BI1321" i="10"/>
  <c r="BI1280" i="10"/>
  <c r="BI1236" i="10"/>
  <c r="BI1193" i="10"/>
  <c r="BI1152" i="10"/>
  <c r="BI1108" i="10"/>
  <c r="BI1065" i="10"/>
  <c r="BI1024" i="10"/>
  <c r="BI981" i="10"/>
  <c r="BI937" i="10"/>
  <c r="BI894" i="10"/>
  <c r="BI851" i="10"/>
  <c r="BI810" i="10"/>
  <c r="BI769" i="10"/>
  <c r="BI724" i="10"/>
  <c r="BI681" i="10"/>
  <c r="BI640" i="10"/>
  <c r="BI597" i="10"/>
  <c r="BI555" i="10"/>
  <c r="BI514" i="10"/>
  <c r="BI467" i="10"/>
  <c r="BI425" i="10"/>
  <c r="BI383" i="10"/>
  <c r="BI340" i="10"/>
  <c r="BI298" i="10"/>
  <c r="BI257" i="10"/>
  <c r="BI215" i="10"/>
  <c r="BI174" i="10"/>
  <c r="BI5211" i="10"/>
  <c r="BI5158" i="10"/>
  <c r="BI5104" i="10"/>
  <c r="BI5052" i="10"/>
  <c r="BI5001" i="10"/>
  <c r="BI4945" i="10"/>
  <c r="BI4893" i="10"/>
  <c r="BI4835" i="10"/>
  <c r="BI4783" i="10"/>
  <c r="BI4732" i="10"/>
  <c r="BI4677" i="10"/>
  <c r="BI4624" i="10"/>
  <c r="BI4577" i="10"/>
  <c r="BI4524" i="10"/>
  <c r="BI4474" i="10"/>
  <c r="BI4420" i="10"/>
  <c r="BI4366" i="10"/>
  <c r="BI4315" i="10"/>
  <c r="BI4264" i="10"/>
  <c r="BI4213" i="10"/>
  <c r="BI4163" i="10"/>
  <c r="BI4108" i="10"/>
  <c r="BI4059" i="10"/>
  <c r="BI4012" i="10"/>
  <c r="BI3959" i="10"/>
  <c r="BI3910" i="10"/>
  <c r="BI3858" i="10"/>
  <c r="BI3809" i="10"/>
  <c r="BI3760" i="10"/>
  <c r="BI3712" i="10"/>
  <c r="BI3664" i="10"/>
  <c r="BI3617" i="10"/>
  <c r="BI3568" i="10"/>
  <c r="BI3520" i="10"/>
  <c r="BI3469" i="10"/>
  <c r="BI3420" i="10"/>
  <c r="BI3373" i="10"/>
  <c r="BI3326" i="10"/>
  <c r="BI3273" i="10"/>
  <c r="BI3226" i="10"/>
  <c r="BI3178" i="10"/>
  <c r="BI3131" i="10"/>
  <c r="BI3081" i="10"/>
  <c r="BI3036" i="10"/>
  <c r="BI2986" i="10"/>
  <c r="BI2932" i="10"/>
  <c r="BI2887" i="10"/>
  <c r="BI2839" i="10"/>
  <c r="BI2789" i="10"/>
  <c r="BI2741" i="10"/>
  <c r="BI2692" i="10"/>
  <c r="BI2643" i="10"/>
  <c r="BI2596" i="10"/>
  <c r="BI2546" i="10"/>
  <c r="BI2500" i="10"/>
  <c r="BI2445" i="10"/>
  <c r="BI2399" i="10"/>
  <c r="BI2351" i="10"/>
  <c r="BI2302" i="10"/>
  <c r="BI2254" i="10"/>
  <c r="BI2209" i="10"/>
  <c r="BI2157" i="10"/>
  <c r="BI2109" i="10"/>
  <c r="BI2059" i="10"/>
  <c r="BI2014" i="10"/>
  <c r="BI1963" i="10"/>
  <c r="BI1916" i="10"/>
  <c r="BI1867" i="10"/>
  <c r="BI1822" i="10"/>
  <c r="BI1773" i="10"/>
  <c r="BI1730" i="10"/>
  <c r="BI1684" i="10"/>
  <c r="BI1641" i="10"/>
  <c r="BI1594" i="10"/>
  <c r="BI1548" i="10"/>
  <c r="BI1503" i="10"/>
  <c r="BI1458" i="10"/>
  <c r="BI1414" i="10"/>
  <c r="BI1371" i="10"/>
  <c r="BI1327" i="10"/>
  <c r="BI1282" i="10"/>
  <c r="BI1237" i="10"/>
  <c r="BI1192" i="10"/>
  <c r="BI1150" i="10"/>
  <c r="BI1103" i="10"/>
  <c r="BI1061" i="10"/>
  <c r="BI1019" i="10"/>
  <c r="BI972" i="10"/>
  <c r="BI928" i="10"/>
  <c r="BI884" i="10"/>
  <c r="BI842" i="10"/>
  <c r="BI798" i="10"/>
  <c r="BI752" i="10"/>
  <c r="BI710" i="10"/>
  <c r="BI666" i="10"/>
  <c r="BI620" i="10"/>
  <c r="BI575" i="10"/>
  <c r="BI531" i="10"/>
  <c r="BI488" i="10"/>
  <c r="BI446" i="10"/>
  <c r="BI401" i="10"/>
  <c r="BI357" i="10"/>
  <c r="BI313" i="10"/>
  <c r="BI269" i="10"/>
  <c r="BI227" i="10"/>
  <c r="BI187" i="10"/>
  <c r="BI144" i="10"/>
  <c r="BI103" i="10"/>
  <c r="BI64" i="10"/>
  <c r="BI25" i="10"/>
  <c r="BI5209" i="10"/>
  <c r="BI5154" i="10"/>
  <c r="BI5102" i="10"/>
  <c r="BI5050" i="10"/>
  <c r="BI4998" i="10"/>
  <c r="BI4942" i="10"/>
  <c r="BI4886" i="10"/>
  <c r="BI4833" i="10"/>
  <c r="BI4781" i="10"/>
  <c r="BI4727" i="10"/>
  <c r="BI4673" i="10"/>
  <c r="BI4622" i="10"/>
  <c r="BI4575" i="10"/>
  <c r="BI4522" i="10"/>
  <c r="BI4471" i="10"/>
  <c r="BI4414" i="10"/>
  <c r="BI4363" i="10"/>
  <c r="BI4313" i="10"/>
  <c r="BI4258" i="10"/>
  <c r="BI4209" i="10"/>
  <c r="BI4159" i="10"/>
  <c r="BI4106" i="10"/>
  <c r="BI4057" i="10"/>
  <c r="BI4010" i="10"/>
  <c r="BI3955" i="10"/>
  <c r="BI3906" i="10"/>
  <c r="BI3854" i="10"/>
  <c r="BI3806" i="10"/>
  <c r="BI3758" i="10"/>
  <c r="BI3710" i="10"/>
  <c r="BI3662" i="10"/>
  <c r="BI3613" i="10"/>
  <c r="BI3564" i="10"/>
  <c r="BI3518" i="10"/>
  <c r="BI3465" i="10"/>
  <c r="BI3418" i="10"/>
  <c r="BI3371" i="10"/>
  <c r="BI3323" i="10"/>
  <c r="BI3271" i="10"/>
  <c r="BI3223" i="10"/>
  <c r="BI3176" i="10"/>
  <c r="BI3129" i="10"/>
  <c r="BI3079" i="10"/>
  <c r="BI3033" i="10"/>
  <c r="BI2978" i="10"/>
  <c r="BI2930" i="10"/>
  <c r="BI2885" i="10"/>
  <c r="BI2835" i="10"/>
  <c r="BI2787" i="10"/>
  <c r="BI2736" i="10"/>
  <c r="BI2689" i="10"/>
  <c r="BI2639" i="10"/>
  <c r="BI2591" i="10"/>
  <c r="BI2544" i="10"/>
  <c r="BI2496" i="10"/>
  <c r="BI2443" i="10"/>
  <c r="BI2397" i="10"/>
  <c r="BI2349" i="10"/>
  <c r="BI2299" i="10"/>
  <c r="BI2252" i="10"/>
  <c r="BI2206" i="10"/>
  <c r="BI2154" i="10"/>
  <c r="BI2107" i="10"/>
  <c r="BI2057" i="10"/>
  <c r="BI2010" i="10"/>
  <c r="BI1961" i="10"/>
  <c r="BI1914" i="10"/>
  <c r="BI1865" i="10"/>
  <c r="BI1820" i="10"/>
  <c r="BI1771" i="10"/>
  <c r="BI1728" i="10"/>
  <c r="BI1682" i="10"/>
  <c r="BI1638" i="10"/>
  <c r="BI1591" i="10"/>
  <c r="BI1544" i="10"/>
  <c r="BI1501" i="10"/>
  <c r="BI1456" i="10"/>
  <c r="BI1411" i="10"/>
  <c r="BI1369" i="10"/>
  <c r="BI1322" i="10"/>
  <c r="BI1279" i="10"/>
  <c r="BI1233" i="10"/>
  <c r="BI1190" i="10"/>
  <c r="BI1146" i="10"/>
  <c r="BI1101" i="10"/>
  <c r="BI1059" i="10"/>
  <c r="BI1012" i="10"/>
  <c r="BI968" i="10"/>
  <c r="BI926" i="10"/>
  <c r="BI882" i="10"/>
  <c r="BI840" i="10"/>
  <c r="BI794" i="10"/>
  <c r="BI750" i="10"/>
  <c r="BI707" i="10"/>
  <c r="BI660" i="10"/>
  <c r="BI617" i="10"/>
  <c r="BI573" i="10"/>
  <c r="BI529" i="10"/>
  <c r="BI486" i="10"/>
  <c r="BI444" i="10"/>
  <c r="BI399" i="10"/>
  <c r="BI5197" i="10"/>
  <c r="BI5141" i="10"/>
  <c r="BI5087" i="10"/>
  <c r="BI5194" i="10"/>
  <c r="BI5139" i="10"/>
  <c r="BI5085" i="10"/>
  <c r="BI5021" i="10"/>
  <c r="BI4966" i="10"/>
  <c r="BI5210" i="10"/>
  <c r="BI5147" i="10"/>
  <c r="BI5092" i="10"/>
  <c r="BI5028" i="10"/>
  <c r="BI4968" i="10"/>
  <c r="BI4911" i="10"/>
  <c r="BI4854" i="10"/>
  <c r="BI4800" i="10"/>
  <c r="BI4739" i="10"/>
  <c r="BI4686" i="10"/>
  <c r="BI4628" i="10"/>
  <c r="BI4576" i="10"/>
  <c r="BI4520" i="10"/>
  <c r="BI4458" i="10"/>
  <c r="BI4405" i="10"/>
  <c r="BI4351" i="10"/>
  <c r="BI4295" i="10"/>
  <c r="BI4242" i="10"/>
  <c r="BI4185" i="10"/>
  <c r="BI4134" i="10"/>
  <c r="BI4078" i="10"/>
  <c r="BI4024" i="10"/>
  <c r="BI3975" i="10"/>
  <c r="BI5206" i="10"/>
  <c r="BI5146" i="10"/>
  <c r="BI5090" i="10"/>
  <c r="BI5026" i="10"/>
  <c r="BI4967" i="10"/>
  <c r="BI4909" i="10"/>
  <c r="BI4853" i="10"/>
  <c r="BI4796" i="10"/>
  <c r="BI4738" i="10"/>
  <c r="BI4684" i="10"/>
  <c r="BI4627" i="10"/>
  <c r="BI4574" i="10"/>
  <c r="BI4519" i="10"/>
  <c r="BI4457" i="10"/>
  <c r="BI4404" i="10"/>
  <c r="BI4350" i="10"/>
  <c r="BI4294" i="10"/>
  <c r="BI4241" i="10"/>
  <c r="BI4182" i="10"/>
  <c r="BI4133" i="10"/>
  <c r="BI4076" i="10"/>
  <c r="BI4023" i="10"/>
  <c r="BI3974" i="10"/>
  <c r="BI3917" i="10"/>
  <c r="BI3864" i="10"/>
  <c r="BI3811" i="10"/>
  <c r="BI3757" i="10"/>
  <c r="BI3707" i="10"/>
  <c r="BI3655" i="10"/>
  <c r="BI3602" i="10"/>
  <c r="BI3551" i="10"/>
  <c r="BI3498" i="10"/>
  <c r="BI3450" i="10"/>
  <c r="BI3392" i="10"/>
  <c r="BI3343" i="10"/>
  <c r="BI3294" i="10"/>
  <c r="BI3240" i="10"/>
  <c r="BI3185" i="10"/>
  <c r="BI3138" i="10"/>
  <c r="BI5205" i="10"/>
  <c r="BI5145" i="10"/>
  <c r="BI5088" i="10"/>
  <c r="BI5025" i="10"/>
  <c r="BI4965" i="10"/>
  <c r="BI4908" i="10"/>
  <c r="BI4852" i="10"/>
  <c r="BI4790" i="10"/>
  <c r="BI4737" i="10"/>
  <c r="BI4683" i="10"/>
  <c r="BI4623" i="10"/>
  <c r="BI4573" i="10"/>
  <c r="BI4514" i="10"/>
  <c r="BI4456" i="10"/>
  <c r="BI4403" i="10"/>
  <c r="BI4349" i="10"/>
  <c r="BI4292" i="10"/>
  <c r="BI5203" i="10"/>
  <c r="BI5143" i="10"/>
  <c r="BI5086" i="10"/>
  <c r="BI5020" i="10"/>
  <c r="BI4964" i="10"/>
  <c r="BI4907" i="10"/>
  <c r="BI4850" i="10"/>
  <c r="BI4788" i="10"/>
  <c r="BI4736" i="10"/>
  <c r="BI4681" i="10"/>
  <c r="BI4621" i="10"/>
  <c r="BI4571" i="10"/>
  <c r="BI4511" i="10"/>
  <c r="BI4455" i="10"/>
  <c r="BI4402" i="10"/>
  <c r="BI4348" i="10"/>
  <c r="BI4291" i="10"/>
  <c r="BI4238" i="10"/>
  <c r="BI4179" i="10"/>
  <c r="BI4130" i="10"/>
  <c r="BI4074" i="10"/>
  <c r="BI4021" i="10"/>
  <c r="BI3969" i="10"/>
  <c r="BI3915" i="10"/>
  <c r="BI3859" i="10"/>
  <c r="BI3805" i="10"/>
  <c r="BI3752" i="10"/>
  <c r="BI3705" i="10"/>
  <c r="BI3653" i="10"/>
  <c r="BI3599" i="10"/>
  <c r="BI5201" i="10"/>
  <c r="BI5142" i="10"/>
  <c r="BI5082" i="10"/>
  <c r="BI5019" i="10"/>
  <c r="BI4963" i="10"/>
  <c r="BI4905" i="10"/>
  <c r="BI5200" i="10"/>
  <c r="BI5140" i="10"/>
  <c r="BI5076" i="10"/>
  <c r="BI5193" i="10"/>
  <c r="BI5120" i="10"/>
  <c r="BI5051" i="10"/>
  <c r="BI4981" i="10"/>
  <c r="BI4914" i="10"/>
  <c r="BI4843" i="10"/>
  <c r="BI4778" i="10"/>
  <c r="BI4711" i="10"/>
  <c r="BI4651" i="10"/>
  <c r="BI4586" i="10"/>
  <c r="BI4530" i="10"/>
  <c r="BI4460" i="10"/>
  <c r="BI4393" i="10"/>
  <c r="BI4335" i="10"/>
  <c r="BI4272" i="10"/>
  <c r="BI4211" i="10"/>
  <c r="BI4147" i="10"/>
  <c r="BI4091" i="10"/>
  <c r="BI4033" i="10"/>
  <c r="BI3977" i="10"/>
  <c r="BI3916" i="10"/>
  <c r="BI3853" i="10"/>
  <c r="BI3799" i="10"/>
  <c r="BI3746" i="10"/>
  <c r="BI3692" i="10"/>
  <c r="BI3634" i="10"/>
  <c r="BI3580" i="10"/>
  <c r="BI3528" i="10"/>
  <c r="BI3475" i="10"/>
  <c r="BI3419" i="10"/>
  <c r="BI3366" i="10"/>
  <c r="BI3310" i="10"/>
  <c r="BI3260" i="10"/>
  <c r="BI3207" i="10"/>
  <c r="BI3148" i="10"/>
  <c r="BI3100" i="10"/>
  <c r="BI3046" i="10"/>
  <c r="BI2997" i="10"/>
  <c r="BI2947" i="10"/>
  <c r="BI2892" i="10"/>
  <c r="BI2843" i="10"/>
  <c r="BI2788" i="10"/>
  <c r="BI2733" i="10"/>
  <c r="BI2685" i="10"/>
  <c r="BI2632" i="10"/>
  <c r="BI2579" i="10"/>
  <c r="BI2527" i="10"/>
  <c r="BI2476" i="10"/>
  <c r="BI2427" i="10"/>
  <c r="BI2374" i="10"/>
  <c r="BI2322" i="10"/>
  <c r="BI2270" i="10"/>
  <c r="BI2217" i="10"/>
  <c r="BI2167" i="10"/>
  <c r="BI2114" i="10"/>
  <c r="BI2062" i="10"/>
  <c r="BI2012" i="10"/>
  <c r="BI1956" i="10"/>
  <c r="BI1905" i="10"/>
  <c r="BI1859" i="10"/>
  <c r="BI1806" i="10"/>
  <c r="BI1761" i="10"/>
  <c r="BI1711" i="10"/>
  <c r="BI1661" i="10"/>
  <c r="BI1612" i="10"/>
  <c r="BI1566" i="10"/>
  <c r="BI1516" i="10"/>
  <c r="BI1470" i="10"/>
  <c r="BI1422" i="10"/>
  <c r="BI1375" i="10"/>
  <c r="BI1329" i="10"/>
  <c r="BI1281" i="10"/>
  <c r="BI1230" i="10"/>
  <c r="BI1185" i="10"/>
  <c r="BI1137" i="10"/>
  <c r="BI1092" i="10"/>
  <c r="BI1044" i="10"/>
  <c r="BI998" i="10"/>
  <c r="BI953" i="10"/>
  <c r="BI904" i="10"/>
  <c r="BI857" i="10"/>
  <c r="BI811" i="10"/>
  <c r="BI766" i="10"/>
  <c r="BI716" i="10"/>
  <c r="BI672" i="10"/>
  <c r="BI5191" i="10"/>
  <c r="BI5118" i="10"/>
  <c r="BI5047" i="10"/>
  <c r="BI4975" i="10"/>
  <c r="BI4913" i="10"/>
  <c r="BI4839" i="10"/>
  <c r="BI4777" i="10"/>
  <c r="BI4710" i="10"/>
  <c r="BI4650" i="10"/>
  <c r="BI4585" i="10"/>
  <c r="BI4528" i="10"/>
  <c r="BI4453" i="10"/>
  <c r="BI4392" i="10"/>
  <c r="BI4334" i="10"/>
  <c r="BI4271" i="10"/>
  <c r="BI4208" i="10"/>
  <c r="BI4146" i="10"/>
  <c r="BI4090" i="10"/>
  <c r="BI4032" i="10"/>
  <c r="BI3976" i="10"/>
  <c r="BI3914" i="10"/>
  <c r="BI3852" i="10"/>
  <c r="BI3797" i="10"/>
  <c r="BI3745" i="10"/>
  <c r="BI3690" i="10"/>
  <c r="BI3633" i="10"/>
  <c r="BI3578" i="10"/>
  <c r="BI3527" i="10"/>
  <c r="BI3473" i="10"/>
  <c r="BI3417" i="10"/>
  <c r="BI3365" i="10"/>
  <c r="BI3309" i="10"/>
  <c r="BI3259" i="10"/>
  <c r="BI3205" i="10"/>
  <c r="BI3147" i="10"/>
  <c r="BI3099" i="10"/>
  <c r="BI3045" i="10"/>
  <c r="BI2996" i="10"/>
  <c r="BI2941" i="10"/>
  <c r="BI2890" i="10"/>
  <c r="BI2842" i="10"/>
  <c r="BI2785" i="10"/>
  <c r="BI2731" i="10"/>
  <c r="BI2684" i="10"/>
  <c r="BI2631" i="10"/>
  <c r="BI2578" i="10"/>
  <c r="BI2526" i="10"/>
  <c r="BI2475" i="10"/>
  <c r="BI2426" i="10"/>
  <c r="BI2373" i="10"/>
  <c r="BI2321" i="10"/>
  <c r="BI2268" i="10"/>
  <c r="BI2216" i="10"/>
  <c r="BI2165" i="10"/>
  <c r="BI2113" i="10"/>
  <c r="BI2060" i="10"/>
  <c r="BI2009" i="10"/>
  <c r="BI1955" i="10"/>
  <c r="BI1904" i="10"/>
  <c r="BI1858" i="10"/>
  <c r="BI1805" i="10"/>
  <c r="BI1759" i="10"/>
  <c r="BI1709" i="10"/>
  <c r="BI1659" i="10"/>
  <c r="BI1611" i="10"/>
  <c r="BI1565" i="10"/>
  <c r="BI1514" i="10"/>
  <c r="BI1468" i="10"/>
  <c r="BI1421" i="10"/>
  <c r="BI1374" i="10"/>
  <c r="BI1328" i="10"/>
  <c r="BI1278" i="10"/>
  <c r="BI1229" i="10"/>
  <c r="BI1184" i="10"/>
  <c r="BI1136" i="10"/>
  <c r="BI1091" i="10"/>
  <c r="BI1043" i="10"/>
  <c r="BI997" i="10"/>
  <c r="BI951" i="10"/>
  <c r="BI903" i="10"/>
  <c r="BI855" i="10"/>
  <c r="BI809" i="10"/>
  <c r="BI764" i="10"/>
  <c r="BI715" i="10"/>
  <c r="BI671" i="10"/>
  <c r="BI622" i="10"/>
  <c r="BI572" i="10"/>
  <c r="BI526" i="10"/>
  <c r="BI481" i="10"/>
  <c r="BI431" i="10"/>
  <c r="BI385" i="10"/>
  <c r="BI339" i="10"/>
  <c r="BI295" i="10"/>
  <c r="BI249" i="10"/>
  <c r="BI206" i="10"/>
  <c r="BI165" i="10"/>
  <c r="BI123" i="10"/>
  <c r="BI80" i="10"/>
  <c r="BI40" i="10"/>
  <c r="BI2" i="10"/>
  <c r="BI5190" i="10"/>
  <c r="BI5114" i="10"/>
  <c r="BI5045" i="10"/>
  <c r="BI4974" i="10"/>
  <c r="BI4901" i="10"/>
  <c r="BI4837" i="10"/>
  <c r="BI4773" i="10"/>
  <c r="BI4709" i="10"/>
  <c r="BI4649" i="10"/>
  <c r="BI4584" i="10"/>
  <c r="BI4525" i="10"/>
  <c r="BI4451" i="10"/>
  <c r="BI4391" i="10"/>
  <c r="BI4330" i="10"/>
  <c r="BI4270" i="10"/>
  <c r="BI4207" i="10"/>
  <c r="BI4145" i="10"/>
  <c r="BI4089" i="10"/>
  <c r="BI4031" i="10"/>
  <c r="BI3971" i="10"/>
  <c r="BI3912" i="10"/>
  <c r="BI3851" i="10"/>
  <c r="BI3796" i="10"/>
  <c r="BI3744" i="10"/>
  <c r="BI3687" i="10"/>
  <c r="BI3630" i="10"/>
  <c r="BI3577" i="10"/>
  <c r="BI3525" i="10"/>
  <c r="BI3471" i="10"/>
  <c r="BI3415" i="10"/>
  <c r="BI3364" i="10"/>
  <c r="BI3308" i="10"/>
  <c r="BI3255" i="10"/>
  <c r="BI3203" i="10"/>
  <c r="BI3146" i="10"/>
  <c r="BI3098" i="10"/>
  <c r="BI3044" i="10"/>
  <c r="BI2995" i="10"/>
  <c r="BI2940" i="10"/>
  <c r="BI2889" i="10"/>
  <c r="BI2836" i="10"/>
  <c r="BI2784" i="10"/>
  <c r="BI2730" i="10"/>
  <c r="BI2682" i="10"/>
  <c r="BI2628" i="10"/>
  <c r="BI2577" i="10"/>
  <c r="BI2525" i="10"/>
  <c r="BI2474" i="10"/>
  <c r="BI2425" i="10"/>
  <c r="BI2372" i="10"/>
  <c r="BI2319" i="10"/>
  <c r="BI2263" i="10"/>
  <c r="BI2215" i="10"/>
  <c r="BI2164" i="10"/>
  <c r="BI2111" i="10"/>
  <c r="BI2058" i="10"/>
  <c r="BI2007" i="10"/>
  <c r="BI1954" i="10"/>
  <c r="BI1903" i="10"/>
  <c r="BI1855" i="10"/>
  <c r="BI1804" i="10"/>
  <c r="BI1758" i="10"/>
  <c r="BI1706" i="10"/>
  <c r="BI1658" i="10"/>
  <c r="BI1610" i="10"/>
  <c r="BI1564" i="10"/>
  <c r="BI1513" i="10"/>
  <c r="BI1467" i="10"/>
  <c r="BI1420" i="10"/>
  <c r="BI1373" i="10"/>
  <c r="BI1325" i="10"/>
  <c r="BI1276" i="10"/>
  <c r="BI1228" i="10"/>
  <c r="BI1182" i="10"/>
  <c r="BI1135" i="10"/>
  <c r="BI1089" i="10"/>
  <c r="BI1042" i="10"/>
  <c r="BI996" i="10"/>
  <c r="BI949" i="10"/>
  <c r="BI902" i="10"/>
  <c r="BI853" i="10"/>
  <c r="BI808" i="10"/>
  <c r="BI762" i="10"/>
  <c r="BI714" i="10"/>
  <c r="BI670" i="10"/>
  <c r="BI619" i="10"/>
  <c r="BI571" i="10"/>
  <c r="BI524" i="10"/>
  <c r="BI480" i="10"/>
  <c r="BI430" i="10"/>
  <c r="BI384" i="10"/>
  <c r="BI338" i="10"/>
  <c r="BI294" i="10"/>
  <c r="BI247" i="10"/>
  <c r="BI205" i="10"/>
  <c r="BI164" i="10"/>
  <c r="BI122" i="10"/>
  <c r="BI79" i="10"/>
  <c r="BI39" i="10"/>
  <c r="BI5189" i="10"/>
  <c r="BI5113" i="10"/>
  <c r="BI5044" i="10"/>
  <c r="BI4973" i="10"/>
  <c r="BI4900" i="10"/>
  <c r="BI4834" i="10"/>
  <c r="BI4770" i="10"/>
  <c r="BI4707" i="10"/>
  <c r="BI4648" i="10"/>
  <c r="BI4583" i="10"/>
  <c r="BI4523" i="10"/>
  <c r="BI4450" i="10"/>
  <c r="BI4390" i="10"/>
  <c r="BI4327" i="10"/>
  <c r="BI4269" i="10"/>
  <c r="BI4206" i="10"/>
  <c r="BI4144" i="10"/>
  <c r="BI4088" i="10"/>
  <c r="BI4029" i="10"/>
  <c r="BI3967" i="10"/>
  <c r="BI3909" i="10"/>
  <c r="BI3850" i="10"/>
  <c r="BI3794" i="10"/>
  <c r="BI3743" i="10"/>
  <c r="BI3683" i="10"/>
  <c r="BI3629" i="10"/>
  <c r="BI3575" i="10"/>
  <c r="BI3523" i="10"/>
  <c r="BI3467" i="10"/>
  <c r="BI3413" i="10"/>
  <c r="BI3363" i="10"/>
  <c r="BI3307" i="10"/>
  <c r="BI3253" i="10"/>
  <c r="BI3201" i="10"/>
  <c r="BI3145" i="10"/>
  <c r="BI3095" i="10"/>
  <c r="BI3043" i="10"/>
  <c r="BI2993" i="10"/>
  <c r="BI2939" i="10"/>
  <c r="BI2888" i="10"/>
  <c r="BI2834" i="10"/>
  <c r="BI2783" i="10"/>
  <c r="BI2729" i="10"/>
  <c r="BI2679" i="10"/>
  <c r="BI2625" i="10"/>
  <c r="BI2576" i="10"/>
  <c r="BI2523" i="10"/>
  <c r="BI2472" i="10"/>
  <c r="BI2423" i="10"/>
  <c r="BI2371" i="10"/>
  <c r="BI2317" i="10"/>
  <c r="BI2261" i="10"/>
  <c r="BI2214" i="10"/>
  <c r="BI2162" i="10"/>
  <c r="BI2110" i="10"/>
  <c r="BI2056" i="10"/>
  <c r="BI2004" i="10"/>
  <c r="BI1952" i="10"/>
  <c r="BI1902" i="10"/>
  <c r="BI1851" i="10"/>
  <c r="BI1803" i="10"/>
  <c r="BI1757" i="10"/>
  <c r="BI1703" i="10"/>
  <c r="BI1657" i="10"/>
  <c r="BI1609" i="10"/>
  <c r="BI1562" i="10"/>
  <c r="BI1512" i="10"/>
  <c r="BI1466" i="10"/>
  <c r="BI1419" i="10"/>
  <c r="BI1372" i="10"/>
  <c r="BI1320" i="10"/>
  <c r="BI1275" i="10"/>
  <c r="BI1226" i="10"/>
  <c r="BI1181" i="10"/>
  <c r="BI1134" i="10"/>
  <c r="BI1087" i="10"/>
  <c r="BI1040" i="10"/>
  <c r="BI995" i="10"/>
  <c r="BI947" i="10"/>
  <c r="BI899" i="10"/>
  <c r="BI852" i="10"/>
  <c r="BI807" i="10"/>
  <c r="BI757" i="10"/>
  <c r="BI5187" i="10"/>
  <c r="BI5111" i="10"/>
  <c r="BI5043" i="10"/>
  <c r="BI4972" i="10"/>
  <c r="BI4899" i="10"/>
  <c r="BI4832" i="10"/>
  <c r="BI4769" i="10"/>
  <c r="BI4705" i="10"/>
  <c r="BI4647" i="10"/>
  <c r="BI4582" i="10"/>
  <c r="BI4521" i="10"/>
  <c r="BI4449" i="10"/>
  <c r="BI4389" i="10"/>
  <c r="BI4326" i="10"/>
  <c r="BI4267" i="10"/>
  <c r="BI4205" i="10"/>
  <c r="BI4143" i="10"/>
  <c r="BI4087" i="10"/>
  <c r="BI4026" i="10"/>
  <c r="BI3966" i="10"/>
  <c r="BI3905" i="10"/>
  <c r="BI3849" i="10"/>
  <c r="BI3793" i="10"/>
  <c r="BI3742" i="10"/>
  <c r="BI3682" i="10"/>
  <c r="BI3628" i="10"/>
  <c r="BI3573" i="10"/>
  <c r="BI3522" i="10"/>
  <c r="BI3463" i="10"/>
  <c r="BI3412" i="10"/>
  <c r="BI3361" i="10"/>
  <c r="BI3306" i="10"/>
  <c r="BI3252" i="10"/>
  <c r="BI3200" i="10"/>
  <c r="BI3144" i="10"/>
  <c r="BI3092" i="10"/>
  <c r="BI3042" i="10"/>
  <c r="BI2992" i="10"/>
  <c r="BI2938" i="10"/>
  <c r="BI2886" i="10"/>
  <c r="BI2830" i="10"/>
  <c r="BI2781" i="10"/>
  <c r="BI2728" i="10"/>
  <c r="BI2677" i="10"/>
  <c r="BI2624" i="10"/>
  <c r="BI2574" i="10"/>
  <c r="BI2521" i="10"/>
  <c r="BI2470" i="10"/>
  <c r="BI2421" i="10"/>
  <c r="BI2370" i="10"/>
  <c r="BI2316" i="10"/>
  <c r="BI2260" i="10"/>
  <c r="BI2213" i="10"/>
  <c r="BI2161" i="10"/>
  <c r="BI2108" i="10"/>
  <c r="BI2054" i="10"/>
  <c r="BI2002" i="10"/>
  <c r="BI1949" i="10"/>
  <c r="BI1901" i="10"/>
  <c r="BI1850" i="10"/>
  <c r="BI1801" i="10"/>
  <c r="BI1756" i="10"/>
  <c r="BI1702" i="10"/>
  <c r="BI1655" i="10"/>
  <c r="BI1608" i="10"/>
  <c r="BI1559" i="10"/>
  <c r="BI1511" i="10"/>
  <c r="BI1463" i="10"/>
  <c r="BI1418" i="10"/>
  <c r="BI1370" i="10"/>
  <c r="BI1319" i="10"/>
  <c r="BI1274" i="10"/>
  <c r="BI1225" i="10"/>
  <c r="BI1180" i="10"/>
  <c r="BI1133" i="10"/>
  <c r="BI1086" i="10"/>
  <c r="BI1039" i="10"/>
  <c r="BI993" i="10"/>
  <c r="BI946" i="10"/>
  <c r="BI897" i="10"/>
  <c r="BI850" i="10"/>
  <c r="BI806" i="10"/>
  <c r="BI756" i="10"/>
  <c r="BI712" i="10"/>
  <c r="BI665" i="10"/>
  <c r="BI613" i="10"/>
  <c r="BI569" i="10"/>
  <c r="BI522" i="10"/>
  <c r="BI477" i="10"/>
  <c r="BI428" i="10"/>
  <c r="BI381" i="10"/>
  <c r="BI335" i="10"/>
  <c r="BI291" i="10"/>
  <c r="BI244" i="10"/>
  <c r="BI203" i="10"/>
  <c r="BI160" i="10"/>
  <c r="BI119" i="10"/>
  <c r="BI77" i="10"/>
  <c r="BI37" i="10"/>
  <c r="BI5163" i="10"/>
  <c r="BI5095" i="10"/>
  <c r="BI5009" i="10"/>
  <c r="BI4943" i="10"/>
  <c r="BI4874" i="10"/>
  <c r="BI4813" i="10"/>
  <c r="BI4748" i="10"/>
  <c r="BI4688" i="10"/>
  <c r="BI4617" i="10"/>
  <c r="BI4551" i="10"/>
  <c r="BI4492" i="10"/>
  <c r="BI4431" i="10"/>
  <c r="BI4368" i="10"/>
  <c r="BI4306" i="10"/>
  <c r="BI4244" i="10"/>
  <c r="BI4177" i="10"/>
  <c r="BI4122" i="10"/>
  <c r="BI4060" i="10"/>
  <c r="BI3998" i="10"/>
  <c r="BI3944" i="10"/>
  <c r="BI3887" i="10"/>
  <c r="BI3831" i="10"/>
  <c r="BI3778" i="10"/>
  <c r="BI3718" i="10"/>
  <c r="BI3666" i="10"/>
  <c r="BI3610" i="10"/>
  <c r="BI3553" i="10"/>
  <c r="BI3499" i="10"/>
  <c r="BI3449" i="10"/>
  <c r="BI3390" i="10"/>
  <c r="BI5134" i="10"/>
  <c r="BI5041" i="10"/>
  <c r="BI4953" i="10"/>
  <c r="BI4871" i="10"/>
  <c r="BI4787" i="10"/>
  <c r="BI4713" i="10"/>
  <c r="BI4631" i="10"/>
  <c r="BI4548" i="10"/>
  <c r="BI4483" i="10"/>
  <c r="BI4400" i="10"/>
  <c r="BI4320" i="10"/>
  <c r="BI4247" i="10"/>
  <c r="BI4172" i="10"/>
  <c r="BI4101" i="10"/>
  <c r="BI4020" i="10"/>
  <c r="BI3949" i="10"/>
  <c r="BI3882" i="10"/>
  <c r="BI3815" i="10"/>
  <c r="BI3747" i="10"/>
  <c r="BI3674" i="10"/>
  <c r="BI3607" i="10"/>
  <c r="BI3539" i="10"/>
  <c r="BI3481" i="10"/>
  <c r="BI3408" i="10"/>
  <c r="BI3342" i="10"/>
  <c r="BI3281" i="10"/>
  <c r="BI3217" i="10"/>
  <c r="BI3156" i="10"/>
  <c r="BI3089" i="10"/>
  <c r="BI3028" i="10"/>
  <c r="BI2965" i="10"/>
  <c r="BI2910" i="10"/>
  <c r="BI2850" i="10"/>
  <c r="BI2778" i="10"/>
  <c r="BI2722" i="10"/>
  <c r="BI2660" i="10"/>
  <c r="BI2601" i="10"/>
  <c r="BI2538" i="10"/>
  <c r="BI2478" i="10"/>
  <c r="BI2413" i="10"/>
  <c r="BI2352" i="10"/>
  <c r="BI2291" i="10"/>
  <c r="BI2235" i="10"/>
  <c r="BI2174" i="10"/>
  <c r="BI2105" i="10"/>
  <c r="BI2046" i="10"/>
  <c r="BI1983" i="10"/>
  <c r="BI1927" i="10"/>
  <c r="BI1866" i="10"/>
  <c r="BI1807" i="10"/>
  <c r="BI1742" i="10"/>
  <c r="BI1691" i="10"/>
  <c r="BI1632" i="10"/>
  <c r="BI1576" i="10"/>
  <c r="BI1520" i="10"/>
  <c r="BI1459" i="10"/>
  <c r="BI1402" i="10"/>
  <c r="BI1350" i="10"/>
  <c r="BI1295" i="10"/>
  <c r="BI1244" i="10"/>
  <c r="BI1179" i="10"/>
  <c r="BI1125" i="10"/>
  <c r="BI1070" i="10"/>
  <c r="BI1013" i="10"/>
  <c r="BI961" i="10"/>
  <c r="BI907" i="10"/>
  <c r="BI846" i="10"/>
  <c r="BI789" i="10"/>
  <c r="BI737" i="10"/>
  <c r="BI683" i="10"/>
  <c r="BI634" i="10"/>
  <c r="BI581" i="10"/>
  <c r="BI527" i="10"/>
  <c r="BI475" i="10"/>
  <c r="BI420" i="10"/>
  <c r="BI369" i="10"/>
  <c r="BI320" i="10"/>
  <c r="BI271" i="10"/>
  <c r="BI224" i="10"/>
  <c r="BI175" i="10"/>
  <c r="BI131" i="10"/>
  <c r="BI85" i="10"/>
  <c r="BI38" i="10"/>
  <c r="BI5133" i="10"/>
  <c r="BI5040" i="10"/>
  <c r="BI4951" i="10"/>
  <c r="BI4870" i="10"/>
  <c r="BI4786" i="10"/>
  <c r="BI4704" i="10"/>
  <c r="BI4630" i="10"/>
  <c r="BI4547" i="10"/>
  <c r="BI4482" i="10"/>
  <c r="BI4398" i="10"/>
  <c r="BI4319" i="10"/>
  <c r="BI4246" i="10"/>
  <c r="BI4171" i="10"/>
  <c r="BI4099" i="10"/>
  <c r="BI4019" i="10"/>
  <c r="BI3948" i="10"/>
  <c r="BI3881" i="10"/>
  <c r="BI3813" i="10"/>
  <c r="BI3741" i="10"/>
  <c r="BI3673" i="10"/>
  <c r="BI3604" i="10"/>
  <c r="BI3538" i="10"/>
  <c r="BI3479" i="10"/>
  <c r="BI3407" i="10"/>
  <c r="BI3341" i="10"/>
  <c r="BI3279" i="10"/>
  <c r="BI3216" i="10"/>
  <c r="BI3154" i="10"/>
  <c r="BI3088" i="10"/>
  <c r="BI3025" i="10"/>
  <c r="BI2964" i="10"/>
  <c r="BI2908" i="10"/>
  <c r="BI2848" i="10"/>
  <c r="BI2777" i="10"/>
  <c r="BI2721" i="10"/>
  <c r="BI2659" i="10"/>
  <c r="BI2600" i="10"/>
  <c r="BI2537" i="10"/>
  <c r="BI2477" i="10"/>
  <c r="BI2412" i="10"/>
  <c r="BI2350" i="10"/>
  <c r="BI2290" i="10"/>
  <c r="BI2228" i="10"/>
  <c r="BI2173" i="10"/>
  <c r="BI2103" i="10"/>
  <c r="BI2045" i="10"/>
  <c r="BI1982" i="10"/>
  <c r="BI1926" i="10"/>
  <c r="BI1864" i="10"/>
  <c r="BI1800" i="10"/>
  <c r="BI1740" i="10"/>
  <c r="BI1690" i="10"/>
  <c r="BI1631" i="10"/>
  <c r="BI1574" i="10"/>
  <c r="BI1518" i="10"/>
  <c r="BI1457" i="10"/>
  <c r="BI1401" i="10"/>
  <c r="BI1348" i="10"/>
  <c r="BI1294" i="10"/>
  <c r="BI1241" i="10"/>
  <c r="BI1178" i="10"/>
  <c r="BI1123" i="10"/>
  <c r="BI1069" i="10"/>
  <c r="BI1011" i="10"/>
  <c r="BI960" i="10"/>
  <c r="BI905" i="10"/>
  <c r="BI845" i="10"/>
  <c r="BI788" i="10"/>
  <c r="BI736" i="10"/>
  <c r="BI682" i="10"/>
  <c r="BI633" i="10"/>
  <c r="BI577" i="10"/>
  <c r="BI523" i="10"/>
  <c r="BI473" i="10"/>
  <c r="BI419" i="10"/>
  <c r="BI368" i="10"/>
  <c r="BI319" i="10"/>
  <c r="BI270" i="10"/>
  <c r="BI223" i="10"/>
  <c r="BI173" i="10"/>
  <c r="BI130" i="10"/>
  <c r="BI83" i="10"/>
  <c r="BI36" i="10"/>
  <c r="BI5131" i="10"/>
  <c r="BI5037" i="10"/>
  <c r="BI4949" i="10"/>
  <c r="BI4868" i="10"/>
  <c r="BI4785" i="10"/>
  <c r="BI4702" i="10"/>
  <c r="BI4629" i="10"/>
  <c r="BI4546" i="10"/>
  <c r="BI4480" i="10"/>
  <c r="BI4396" i="10"/>
  <c r="BI4317" i="10"/>
  <c r="BI4240" i="10"/>
  <c r="BI4170" i="10"/>
  <c r="BI4098" i="10"/>
  <c r="BI4018" i="10"/>
  <c r="BI3947" i="10"/>
  <c r="BI3880" i="10"/>
  <c r="BI3812" i="10"/>
  <c r="BI3740" i="10"/>
  <c r="BI3671" i="10"/>
  <c r="BI3603" i="10"/>
  <c r="BI3536" i="10"/>
  <c r="BI3477" i="10"/>
  <c r="BI3406" i="10"/>
  <c r="BI3340" i="10"/>
  <c r="BI3278" i="10"/>
  <c r="BI3215" i="10"/>
  <c r="BI3150" i="10"/>
  <c r="BI3086" i="10"/>
  <c r="BI3023" i="10"/>
  <c r="BI2963" i="10"/>
  <c r="BI2906" i="10"/>
  <c r="BI2846" i="10"/>
  <c r="BI2775" i="10"/>
  <c r="BI2717" i="10"/>
  <c r="BI2658" i="10"/>
  <c r="BI2599" i="10"/>
  <c r="BI2536" i="10"/>
  <c r="BI2469" i="10"/>
  <c r="BI2411" i="10"/>
  <c r="BI2348" i="10"/>
  <c r="BI2289" i="10"/>
  <c r="BI2225" i="10"/>
  <c r="BI2171" i="10"/>
  <c r="BI2101" i="10"/>
  <c r="BI2043" i="10"/>
  <c r="BI1981" i="10"/>
  <c r="BI1923" i="10"/>
  <c r="BI1863" i="10"/>
  <c r="BI1799" i="10"/>
  <c r="BI1739" i="10"/>
  <c r="BI1689" i="10"/>
  <c r="BI1630" i="10"/>
  <c r="BI1573" i="10"/>
  <c r="BI1517" i="10"/>
  <c r="BI1455" i="10"/>
  <c r="BI1399" i="10"/>
  <c r="BI1347" i="10"/>
  <c r="BI1293" i="10"/>
  <c r="BI1239" i="10"/>
  <c r="BI1177" i="10"/>
  <c r="BI1122" i="10"/>
  <c r="BI1068" i="10"/>
  <c r="BI1010" i="10"/>
  <c r="BI959" i="10"/>
  <c r="BI896" i="10"/>
  <c r="BI844" i="10"/>
  <c r="BI787" i="10"/>
  <c r="BI735" i="10"/>
  <c r="BI680" i="10"/>
  <c r="BI631" i="10"/>
  <c r="BI576" i="10"/>
  <c r="BI521" i="10"/>
  <c r="BI469" i="10"/>
  <c r="BI418" i="10"/>
  <c r="BI367" i="10"/>
  <c r="BI318" i="10"/>
  <c r="BI268" i="10"/>
  <c r="BI222" i="10"/>
  <c r="BI172" i="10"/>
  <c r="BI129" i="10"/>
  <c r="BI82" i="10"/>
  <c r="BI34" i="10"/>
  <c r="BI5126" i="10"/>
  <c r="BI5034" i="10"/>
  <c r="BI4947" i="10"/>
  <c r="BI4866" i="10"/>
  <c r="BI4784" i="10"/>
  <c r="BI4700" i="10"/>
  <c r="BI4620" i="10"/>
  <c r="BI4545" i="10"/>
  <c r="BI4479" i="10"/>
  <c r="BI4388" i="10"/>
  <c r="BI4314" i="10"/>
  <c r="BI4236" i="10"/>
  <c r="BI4168" i="10"/>
  <c r="BI4097" i="10"/>
  <c r="BI4016" i="10"/>
  <c r="BI3946" i="10"/>
  <c r="BI3879" i="10"/>
  <c r="BI3807" i="10"/>
  <c r="BI3739" i="10"/>
  <c r="BI3669" i="10"/>
  <c r="BI3601" i="10"/>
  <c r="BI3535" i="10"/>
  <c r="BI3462" i="10"/>
  <c r="BI3405" i="10"/>
  <c r="BI3339" i="10"/>
  <c r="BI3276" i="10"/>
  <c r="BI3214" i="10"/>
  <c r="BI3143" i="10"/>
  <c r="BI3083" i="10"/>
  <c r="BI3022" i="10"/>
  <c r="BI2962" i="10"/>
  <c r="BI2901" i="10"/>
  <c r="BI2845" i="10"/>
  <c r="BI2773" i="10"/>
  <c r="BI2715" i="10"/>
  <c r="BI2656" i="10"/>
  <c r="BI2597" i="10"/>
  <c r="BI2535" i="10"/>
  <c r="BI2468" i="10"/>
  <c r="BI2407" i="10"/>
  <c r="BI2346" i="10"/>
  <c r="BI2288" i="10"/>
  <c r="BI2224" i="10"/>
  <c r="BI2169" i="10"/>
  <c r="BI2097" i="10"/>
  <c r="BI2041" i="10"/>
  <c r="BI1980" i="10"/>
  <c r="BI1921" i="10"/>
  <c r="BI1862" i="10"/>
  <c r="BI1798" i="10"/>
  <c r="BI1738" i="10"/>
  <c r="BI1687" i="10"/>
  <c r="BI1629" i="10"/>
  <c r="BI1572" i="10"/>
  <c r="BI1510" i="10"/>
  <c r="BI1454" i="10"/>
  <c r="BI1397" i="10"/>
  <c r="BI1346" i="10"/>
  <c r="BI1292" i="10"/>
  <c r="BI1235" i="10"/>
  <c r="BI1175" i="10"/>
  <c r="BI1121" i="10"/>
  <c r="BI1066" i="10"/>
  <c r="BI1009" i="10"/>
  <c r="BI958" i="10"/>
  <c r="BI895" i="10"/>
  <c r="BI843" i="10"/>
  <c r="BI784" i="10"/>
  <c r="BI734" i="10"/>
  <c r="BI679" i="10"/>
  <c r="BI629" i="10"/>
  <c r="BI574" i="10"/>
  <c r="BI520" i="10"/>
  <c r="BI466" i="10"/>
  <c r="BI417" i="10"/>
  <c r="BI366" i="10"/>
  <c r="BI316" i="10"/>
  <c r="BI265" i="10"/>
  <c r="BI221" i="10"/>
  <c r="BI171" i="10"/>
  <c r="BI128" i="10"/>
  <c r="BI78" i="10"/>
  <c r="BI32" i="10"/>
  <c r="BI5121" i="10"/>
  <c r="BI5033" i="10"/>
  <c r="BI4940" i="10"/>
  <c r="BI4864" i="10"/>
  <c r="BI4782" i="10"/>
  <c r="BI4698" i="10"/>
  <c r="BI4619" i="10"/>
  <c r="BI4544" i="10"/>
  <c r="BI4477" i="10"/>
  <c r="BI4387" i="10"/>
  <c r="BI4310" i="10"/>
  <c r="BI4235" i="10"/>
  <c r="BI4167" i="10"/>
  <c r="BI4093" i="10"/>
  <c r="BI4015" i="10"/>
  <c r="BI3941" i="10"/>
  <c r="BI3877" i="10"/>
  <c r="BI3804" i="10"/>
  <c r="BI3738" i="10"/>
  <c r="BI3668" i="10"/>
  <c r="BI3596" i="10"/>
  <c r="BI3534" i="10"/>
  <c r="BI3460" i="10"/>
  <c r="BI3401" i="10"/>
  <c r="BI3338" i="10"/>
  <c r="BI3272" i="10"/>
  <c r="BI3213" i="10"/>
  <c r="BI3142" i="10"/>
  <c r="BI3082" i="10"/>
  <c r="BI3018" i="10"/>
  <c r="BI2961" i="10"/>
  <c r="BI2899" i="10"/>
  <c r="BI2844" i="10"/>
  <c r="BI2772" i="10"/>
  <c r="BI2713" i="10"/>
  <c r="BI2654" i="10"/>
  <c r="BI2595" i="10"/>
  <c r="BI2533" i="10"/>
  <c r="BI2467" i="10"/>
  <c r="BI2404" i="10"/>
  <c r="BI2344" i="10"/>
  <c r="BI2287" i="10"/>
  <c r="BI2223" i="10"/>
  <c r="BI2159" i="10"/>
  <c r="BI2094" i="10"/>
  <c r="BI2039" i="10"/>
  <c r="BI1979" i="10"/>
  <c r="BI1919" i="10"/>
  <c r="BI1861" i="10"/>
  <c r="BI1797" i="10"/>
  <c r="BI1737" i="10"/>
  <c r="BI1683" i="10"/>
  <c r="BI1627" i="10"/>
  <c r="BI1571" i="10"/>
  <c r="BI1509" i="10"/>
  <c r="BI1452" i="10"/>
  <c r="BI1396" i="10"/>
  <c r="BI1343" i="10"/>
  <c r="BI1291" i="10"/>
  <c r="BI1231" i="10"/>
  <c r="BI1172" i="10"/>
  <c r="BI1120" i="10"/>
  <c r="BI1064" i="10"/>
  <c r="BI1008" i="10"/>
  <c r="BI957" i="10"/>
  <c r="BI893" i="10"/>
  <c r="BI841" i="10"/>
  <c r="BI783" i="10"/>
  <c r="BI733" i="10"/>
  <c r="BI678" i="10"/>
  <c r="BI625" i="10"/>
  <c r="BI570" i="10"/>
  <c r="BI519" i="10"/>
  <c r="BI464" i="10"/>
  <c r="BI416" i="10"/>
  <c r="BI365" i="10"/>
  <c r="BI315" i="10"/>
  <c r="BI264" i="10"/>
  <c r="BI220" i="10"/>
  <c r="BI170" i="10"/>
  <c r="BI127" i="10"/>
  <c r="BI76" i="10"/>
  <c r="BI31" i="10"/>
  <c r="BI5110" i="10"/>
  <c r="BI5031" i="10"/>
  <c r="BI4938" i="10"/>
  <c r="BI4863" i="10"/>
  <c r="BI4780" i="10"/>
  <c r="BI4697" i="10"/>
  <c r="BI4618" i="10"/>
  <c r="BI4543" i="10"/>
  <c r="BI4475" i="10"/>
  <c r="BI4386" i="10"/>
  <c r="BI4309" i="10"/>
  <c r="BI4233" i="10"/>
  <c r="BI4166" i="10"/>
  <c r="BI4085" i="10"/>
  <c r="BI4014" i="10"/>
  <c r="BI3939" i="10"/>
  <c r="BI3875" i="10"/>
  <c r="BI3802" i="10"/>
  <c r="BI3730" i="10"/>
  <c r="BI3667" i="10"/>
  <c r="BI3594" i="10"/>
  <c r="BI3533" i="10"/>
  <c r="BI3459" i="10"/>
  <c r="BI3399" i="10"/>
  <c r="BI3336" i="10"/>
  <c r="BI5216" i="10"/>
  <c r="BI5109" i="10"/>
  <c r="BI5017" i="10"/>
  <c r="BI4936" i="10"/>
  <c r="BI4861" i="10"/>
  <c r="BI4779" i="10"/>
  <c r="BI4695" i="10"/>
  <c r="BI4616" i="10"/>
  <c r="BI4542" i="10"/>
  <c r="BI4473" i="10"/>
  <c r="BI4385" i="10"/>
  <c r="BI4308" i="10"/>
  <c r="BI4227" i="10"/>
  <c r="BI4161" i="10"/>
  <c r="BI4084" i="10"/>
  <c r="BI4011" i="10"/>
  <c r="BI3938" i="10"/>
  <c r="BI3874" i="10"/>
  <c r="BI3801" i="10"/>
  <c r="BI3727" i="10"/>
  <c r="BI3663" i="10"/>
  <c r="BI3593" i="10"/>
  <c r="BI3532" i="10"/>
  <c r="BI3458" i="10"/>
  <c r="BI3397" i="10"/>
  <c r="BI3333" i="10"/>
  <c r="BI5214" i="10"/>
  <c r="BI5108" i="10"/>
  <c r="BI5013" i="10"/>
  <c r="BI4932" i="10"/>
  <c r="BI4859" i="10"/>
  <c r="BI4768" i="10"/>
  <c r="BI4694" i="10"/>
  <c r="BI4614" i="10"/>
  <c r="BI4541" i="10"/>
  <c r="BI4468" i="10"/>
  <c r="BI4384" i="10"/>
  <c r="BI4307" i="10"/>
  <c r="BI4224" i="10"/>
  <c r="BI4155" i="10"/>
  <c r="BI4082" i="10"/>
  <c r="BI4008" i="10"/>
  <c r="BI3937" i="10"/>
  <c r="BI3873" i="10"/>
  <c r="BI3792" i="10"/>
  <c r="BI5212" i="10"/>
  <c r="BI5107" i="10"/>
  <c r="BI5011" i="10"/>
  <c r="BI4931" i="10"/>
  <c r="BI4857" i="10"/>
  <c r="BI4767" i="10"/>
  <c r="BI4693" i="10"/>
  <c r="BI4613" i="10"/>
  <c r="BI4540" i="10"/>
  <c r="BI4463" i="10"/>
  <c r="BI4383" i="10"/>
  <c r="BI4304" i="10"/>
  <c r="BI4223" i="10"/>
  <c r="BI4150" i="10"/>
  <c r="BI4075" i="10"/>
  <c r="BI4006" i="10"/>
  <c r="BI3935" i="10"/>
  <c r="BI3870" i="10"/>
  <c r="BI3790" i="10"/>
  <c r="BI5199" i="10"/>
  <c r="BI5105" i="10"/>
  <c r="BI5010" i="10"/>
  <c r="BI4930" i="10"/>
  <c r="BI4855" i="10"/>
  <c r="BI4764" i="10"/>
  <c r="BI4691" i="10"/>
  <c r="BI4611" i="10"/>
  <c r="BI4539" i="10"/>
  <c r="BI4448" i="10"/>
  <c r="BI4381" i="10"/>
  <c r="BI4302" i="10"/>
  <c r="BI4222" i="10"/>
  <c r="BI4149" i="10"/>
  <c r="BI4073" i="10"/>
  <c r="BI4003" i="10"/>
  <c r="BI3933" i="10"/>
  <c r="BI5195" i="10"/>
  <c r="BI5103" i="10"/>
  <c r="BI5008" i="10"/>
  <c r="BI4929" i="10"/>
  <c r="BI4849" i="10"/>
  <c r="BI4763" i="10"/>
  <c r="BI4690" i="10"/>
  <c r="BI4609" i="10"/>
  <c r="BI4537" i="10"/>
  <c r="BI4447" i="10"/>
  <c r="BI4379" i="10"/>
  <c r="BI4301" i="10"/>
  <c r="BI4221" i="10"/>
  <c r="BI5186" i="10"/>
  <c r="BI5101" i="10"/>
  <c r="BI5007" i="10"/>
  <c r="BI4928" i="10"/>
  <c r="BI4848" i="10"/>
  <c r="BI4762" i="10"/>
  <c r="BI4689" i="10"/>
  <c r="BI5184" i="10"/>
  <c r="BI5100" i="10"/>
  <c r="BI5006" i="10"/>
  <c r="BI4927" i="10"/>
  <c r="BI4847" i="10"/>
  <c r="BI4761" i="10"/>
  <c r="BI4675" i="10"/>
  <c r="BI4607" i="10"/>
  <c r="BI4533" i="10"/>
  <c r="BI4444" i="10"/>
  <c r="BI4371" i="10"/>
  <c r="BI4290" i="10"/>
  <c r="BI4219" i="10"/>
  <c r="BI4141" i="10"/>
  <c r="BI4067" i="10"/>
  <c r="BI3993" i="10"/>
  <c r="BI5178" i="10"/>
  <c r="BI5094" i="10"/>
  <c r="BI5002" i="10"/>
  <c r="BI4921" i="10"/>
  <c r="BI4826" i="10"/>
  <c r="BI4751" i="10"/>
  <c r="BI4668" i="10"/>
  <c r="BI4596" i="10"/>
  <c r="BI4506" i="10"/>
  <c r="BI4439" i="10"/>
  <c r="BI4359" i="10"/>
  <c r="BI4284" i="10"/>
  <c r="BI4214" i="10"/>
  <c r="BI4135" i="10"/>
  <c r="BI4058" i="10"/>
  <c r="BI3989" i="10"/>
  <c r="BI3923" i="10"/>
  <c r="BI3842" i="10"/>
  <c r="BI3781" i="10"/>
  <c r="BI3711" i="10"/>
  <c r="BI3643" i="10"/>
  <c r="BI3571" i="10"/>
  <c r="BI3503" i="10"/>
  <c r="BI3441" i="10"/>
  <c r="BI3378" i="10"/>
  <c r="BI3312" i="10"/>
  <c r="BI3247" i="10"/>
  <c r="BI3182" i="10"/>
  <c r="BI3123" i="10"/>
  <c r="BI3060" i="10"/>
  <c r="BI3003" i="10"/>
  <c r="BI2931" i="10"/>
  <c r="BI2873" i="10"/>
  <c r="BI2815" i="10"/>
  <c r="BI2754" i="10"/>
  <c r="BI2694" i="10"/>
  <c r="BI2634" i="10"/>
  <c r="BI2565" i="10"/>
  <c r="BI2508" i="10"/>
  <c r="BI2442" i="10"/>
  <c r="BI2386" i="10"/>
  <c r="BI2329" i="10"/>
  <c r="BI2257" i="10"/>
  <c r="BI2196" i="10"/>
  <c r="BI2139" i="10"/>
  <c r="BI2080" i="10"/>
  <c r="BI2019" i="10"/>
  <c r="BI1948" i="10"/>
  <c r="BI1893" i="10"/>
  <c r="BI1836" i="10"/>
  <c r="BI1775" i="10"/>
  <c r="BI1723" i="10"/>
  <c r="BI1663" i="10"/>
  <c r="BI1603" i="10"/>
  <c r="BI1543" i="10"/>
  <c r="BI1486" i="10"/>
  <c r="BI1435" i="10"/>
  <c r="BI1382" i="10"/>
  <c r="BI1317" i="10"/>
  <c r="BI1262" i="10"/>
  <c r="BI1212" i="10"/>
  <c r="BI1156" i="10"/>
  <c r="BI1099" i="10"/>
  <c r="BI1045" i="10"/>
  <c r="BI987" i="10"/>
  <c r="BI930" i="10"/>
  <c r="BI877" i="10"/>
  <c r="BI819" i="10"/>
  <c r="BI770" i="10"/>
  <c r="BI709" i="10"/>
  <c r="BI654" i="10"/>
  <c r="BI604" i="10"/>
  <c r="BI553" i="10"/>
  <c r="BI499" i="10"/>
  <c r="BI450" i="10"/>
  <c r="BI397" i="10"/>
  <c r="BI348" i="10"/>
  <c r="BI297" i="10"/>
  <c r="BI243" i="10"/>
  <c r="BI198" i="10"/>
  <c r="BI153" i="10"/>
  <c r="BI106" i="10"/>
  <c r="BI61" i="10"/>
  <c r="BI17" i="10"/>
  <c r="BI5174" i="10"/>
  <c r="BI5070" i="10"/>
  <c r="BI4996" i="10"/>
  <c r="BI4915" i="10"/>
  <c r="BI4822" i="10"/>
  <c r="BI4745" i="10"/>
  <c r="BI4666" i="10"/>
  <c r="BI4590" i="10"/>
  <c r="BI4502" i="10"/>
  <c r="BI4434" i="10"/>
  <c r="BI4356" i="10"/>
  <c r="BI4282" i="10"/>
  <c r="BI4202" i="10"/>
  <c r="BI4128" i="10"/>
  <c r="BI4055" i="10"/>
  <c r="BI3987" i="10"/>
  <c r="BI3920" i="10"/>
  <c r="BI3840" i="10"/>
  <c r="BI3772" i="10"/>
  <c r="BI3708" i="10"/>
  <c r="BI3639" i="10"/>
  <c r="BI3569" i="10"/>
  <c r="BI3501" i="10"/>
  <c r="BI3438" i="10"/>
  <c r="BI3375" i="10"/>
  <c r="BI3305" i="10"/>
  <c r="BI3242" i="10"/>
  <c r="BI3180" i="10"/>
  <c r="BI3118" i="10"/>
  <c r="BI3057" i="10"/>
  <c r="BI3001" i="10"/>
  <c r="BI2928" i="10"/>
  <c r="BI2869" i="10"/>
  <c r="BI2812" i="10"/>
  <c r="BI2751" i="10"/>
  <c r="BI2690" i="10"/>
  <c r="BI2622" i="10"/>
  <c r="BI2563" i="10"/>
  <c r="BI2506" i="10"/>
  <c r="BI2440" i="10"/>
  <c r="BI2384" i="10"/>
  <c r="BI2324" i="10"/>
  <c r="BI2255" i="10"/>
  <c r="BI2194" i="10"/>
  <c r="BI2135" i="10"/>
  <c r="BI2075" i="10"/>
  <c r="BI2017" i="10"/>
  <c r="BI1946" i="10"/>
  <c r="BI5153" i="10"/>
  <c r="BI4985" i="10"/>
  <c r="BI4815" i="10"/>
  <c r="BI4661" i="10"/>
  <c r="BI4531" i="10"/>
  <c r="BI4407" i="10"/>
  <c r="BI4255" i="10"/>
  <c r="BI4123" i="10"/>
  <c r="BI3992" i="10"/>
  <c r="BI3890" i="10"/>
  <c r="BI3782" i="10"/>
  <c r="BI3693" i="10"/>
  <c r="BI3589" i="10"/>
  <c r="BI3496" i="10"/>
  <c r="BI3410" i="10"/>
  <c r="BI3316" i="10"/>
  <c r="BI3233" i="10"/>
  <c r="BI3163" i="10"/>
  <c r="BI3073" i="10"/>
  <c r="BI2999" i="10"/>
  <c r="BI2919" i="10"/>
  <c r="BI2827" i="10"/>
  <c r="BI2759" i="10"/>
  <c r="BI2676" i="10"/>
  <c r="BI2605" i="10"/>
  <c r="BI2516" i="10"/>
  <c r="BI2441" i="10"/>
  <c r="BI2366" i="10"/>
  <c r="BI2286" i="10"/>
  <c r="BI2208" i="10"/>
  <c r="BI2130" i="10"/>
  <c r="BI2050" i="10"/>
  <c r="BI1973" i="10"/>
  <c r="BI1896" i="10"/>
  <c r="BI1826" i="10"/>
  <c r="BI1753" i="10"/>
  <c r="BI1679" i="10"/>
  <c r="BI1607" i="10"/>
  <c r="BI1539" i="10"/>
  <c r="BI1474" i="10"/>
  <c r="BI1395" i="10"/>
  <c r="BI1333" i="10"/>
  <c r="BI1260" i="10"/>
  <c r="BI1199" i="10"/>
  <c r="BI1128" i="10"/>
  <c r="BI1057" i="10"/>
  <c r="BI988" i="10"/>
  <c r="BI922" i="10"/>
  <c r="BI858" i="10"/>
  <c r="BI779" i="10"/>
  <c r="BI717" i="10"/>
  <c r="BI647" i="10"/>
  <c r="BI590" i="10"/>
  <c r="BI518" i="10"/>
  <c r="BI456" i="10"/>
  <c r="BI393" i="10"/>
  <c r="BI331" i="10"/>
  <c r="BI273" i="10"/>
  <c r="BI209" i="10"/>
  <c r="BI154" i="10"/>
  <c r="BI98" i="10"/>
  <c r="BI44" i="10"/>
  <c r="BI5152" i="10"/>
  <c r="BI4971" i="10"/>
  <c r="BI4814" i="10"/>
  <c r="BI4660" i="10"/>
  <c r="BI4508" i="10"/>
  <c r="BI4406" i="10"/>
  <c r="BI4254" i="10"/>
  <c r="BI4121" i="10"/>
  <c r="BI3991" i="10"/>
  <c r="BI3889" i="10"/>
  <c r="BI3780" i="10"/>
  <c r="BI3681" i="10"/>
  <c r="BI3588" i="10"/>
  <c r="BI3494" i="10"/>
  <c r="BI3409" i="10"/>
  <c r="BI3314" i="10"/>
  <c r="BI3232" i="10"/>
  <c r="BI3161" i="10"/>
  <c r="BI3070" i="10"/>
  <c r="BI2991" i="10"/>
  <c r="BI2918" i="10"/>
  <c r="BI2826" i="10"/>
  <c r="BI2758" i="10"/>
  <c r="BI2674" i="10"/>
  <c r="BI2603" i="10"/>
  <c r="BI2515" i="10"/>
  <c r="BI2439" i="10"/>
  <c r="BI2363" i="10"/>
  <c r="BI2284" i="10"/>
  <c r="BI2204" i="10"/>
  <c r="BI2128" i="10"/>
  <c r="BI2049" i="10"/>
  <c r="BI1972" i="10"/>
  <c r="BI1890" i="10"/>
  <c r="BI1825" i="10"/>
  <c r="BI1751" i="10"/>
  <c r="BI1678" i="10"/>
  <c r="BI1606" i="10"/>
  <c r="BI1537" i="10"/>
  <c r="BI1473" i="10"/>
  <c r="BI1394" i="10"/>
  <c r="BI1332" i="10"/>
  <c r="BI1259" i="10"/>
  <c r="BI1197" i="10"/>
  <c r="BI1127" i="10"/>
  <c r="BI1055" i="10"/>
  <c r="BI986" i="10"/>
  <c r="BI921" i="10"/>
  <c r="BI849" i="10"/>
  <c r="BI778" i="10"/>
  <c r="BI713" i="10"/>
  <c r="BI646" i="10"/>
  <c r="BI588" i="10"/>
  <c r="BI517" i="10"/>
  <c r="BI454" i="10"/>
  <c r="BI392" i="10"/>
  <c r="BI330" i="10"/>
  <c r="BI272" i="10"/>
  <c r="BI208" i="10"/>
  <c r="BI151" i="10"/>
  <c r="BI97" i="10"/>
  <c r="BI43" i="10"/>
  <c r="BI5150" i="10"/>
  <c r="BI4969" i="10"/>
  <c r="BI4812" i="10"/>
  <c r="BI4658" i="10"/>
  <c r="BI4505" i="10"/>
  <c r="BI4375" i="10"/>
  <c r="BI4253" i="10"/>
  <c r="BI4119" i="10"/>
  <c r="BI3990" i="10"/>
  <c r="BI3888" i="10"/>
  <c r="BI3770" i="10"/>
  <c r="BI3680" i="10"/>
  <c r="BI3586" i="10"/>
  <c r="BI3493" i="10"/>
  <c r="BI3391" i="10"/>
  <c r="BI3311" i="10"/>
  <c r="BI3231" i="10"/>
  <c r="BI3141" i="10"/>
  <c r="BI3066" i="10"/>
  <c r="BI2990" i="10"/>
  <c r="BI2917" i="10"/>
  <c r="BI2825" i="10"/>
  <c r="BI2756" i="10"/>
  <c r="BI2671" i="10"/>
  <c r="BI2602" i="10"/>
  <c r="BI2514" i="10"/>
  <c r="BI2438" i="10"/>
  <c r="BI2359" i="10"/>
  <c r="BI2282" i="10"/>
  <c r="BI2202" i="10"/>
  <c r="BI2127" i="10"/>
  <c r="BI2048" i="10"/>
  <c r="BI1971" i="10"/>
  <c r="BI1888" i="10"/>
  <c r="BI1824" i="10"/>
  <c r="BI1749" i="10"/>
  <c r="BI1677" i="10"/>
  <c r="BI1604" i="10"/>
  <c r="BI1536" i="10"/>
  <c r="BI1472" i="10"/>
  <c r="BI1392" i="10"/>
  <c r="BI1331" i="10"/>
  <c r="BI1258" i="10"/>
  <c r="BI1195" i="10"/>
  <c r="BI1119" i="10"/>
  <c r="BI1053" i="10"/>
  <c r="BI985" i="10"/>
  <c r="BI919" i="10"/>
  <c r="BI848" i="10"/>
  <c r="BI777" i="10"/>
  <c r="BI711" i="10"/>
  <c r="BI645" i="10"/>
  <c r="BI586" i="10"/>
  <c r="BI516" i="10"/>
  <c r="BI453" i="10"/>
  <c r="BI391" i="10"/>
  <c r="BI329" i="10"/>
  <c r="BI263" i="10"/>
  <c r="BI207" i="10"/>
  <c r="BI148" i="10"/>
  <c r="BI96" i="10"/>
  <c r="BI42" i="10"/>
  <c r="BI5138" i="10"/>
  <c r="BI4962" i="10"/>
  <c r="BI4811" i="10"/>
  <c r="BI4657" i="10"/>
  <c r="BI4500" i="10"/>
  <c r="BI4369" i="10"/>
  <c r="BI4251" i="10"/>
  <c r="BI4114" i="10"/>
  <c r="BI3988" i="10"/>
  <c r="BI3885" i="10"/>
  <c r="BI3767" i="10"/>
  <c r="BI3678" i="10"/>
  <c r="BI3584" i="10"/>
  <c r="BI3491" i="10"/>
  <c r="BI3389" i="10"/>
  <c r="BI3303" i="10"/>
  <c r="BI3230" i="10"/>
  <c r="BI3140" i="10"/>
  <c r="BI3065" i="10"/>
  <c r="BI2988" i="10"/>
  <c r="BI2914" i="10"/>
  <c r="BI2824" i="10"/>
  <c r="BI2752" i="10"/>
  <c r="BI2669" i="10"/>
  <c r="BI2590" i="10"/>
  <c r="BI2513" i="10"/>
  <c r="BI2436" i="10"/>
  <c r="BI2357" i="10"/>
  <c r="BI2281" i="10"/>
  <c r="BI2199" i="10"/>
  <c r="BI2125" i="10"/>
  <c r="BI2047" i="10"/>
  <c r="BI1970" i="10"/>
  <c r="BI1886" i="10"/>
  <c r="BI1821" i="10"/>
  <c r="BI1747" i="10"/>
  <c r="BI1674" i="10"/>
  <c r="BI1602" i="10"/>
  <c r="BI1534" i="10"/>
  <c r="BI1471" i="10"/>
  <c r="BI1391" i="10"/>
  <c r="BI1330" i="10"/>
  <c r="BI1257" i="10"/>
  <c r="BI1194" i="10"/>
  <c r="BI1117" i="10"/>
  <c r="BI1051" i="10"/>
  <c r="BI983" i="10"/>
  <c r="BI917" i="10"/>
  <c r="BI847" i="10"/>
  <c r="BI776" i="10"/>
  <c r="BI705" i="10"/>
  <c r="BI644" i="10"/>
  <c r="BI585" i="10"/>
  <c r="BI515" i="10"/>
  <c r="BI452" i="10"/>
  <c r="BI390" i="10"/>
  <c r="BI328" i="10"/>
  <c r="BI262" i="10"/>
  <c r="BI204" i="10"/>
  <c r="BI147" i="10"/>
  <c r="BI95" i="10"/>
  <c r="BI41" i="10"/>
  <c r="BI5137" i="10"/>
  <c r="BI4961" i="10"/>
  <c r="BI4806" i="10"/>
  <c r="BI4655" i="10"/>
  <c r="BI4499" i="10"/>
  <c r="BI4364" i="10"/>
  <c r="BI4250" i="10"/>
  <c r="BI4113" i="10"/>
  <c r="BI3985" i="10"/>
  <c r="BI3883" i="10"/>
  <c r="BI3765" i="10"/>
  <c r="BI3677" i="10"/>
  <c r="BI3582" i="10"/>
  <c r="BI3490" i="10"/>
  <c r="BI3388" i="10"/>
  <c r="BI3302" i="10"/>
  <c r="BI3228" i="10"/>
  <c r="BI3139" i="10"/>
  <c r="BI3063" i="10"/>
  <c r="BI2985" i="10"/>
  <c r="BI2913" i="10"/>
  <c r="BI2823" i="10"/>
  <c r="BI2750" i="10"/>
  <c r="BI2668" i="10"/>
  <c r="BI2589" i="10"/>
  <c r="BI2511" i="10"/>
  <c r="BI2435" i="10"/>
  <c r="BI2356" i="10"/>
  <c r="BI2280" i="10"/>
  <c r="BI2195" i="10"/>
  <c r="BI2124" i="10"/>
  <c r="BI2037" i="10"/>
  <c r="BI1967" i="10"/>
  <c r="BI1885" i="10"/>
  <c r="BI1815" i="10"/>
  <c r="BI1736" i="10"/>
  <c r="BI1673" i="10"/>
  <c r="BI1601" i="10"/>
  <c r="BI1532" i="10"/>
  <c r="BI1461" i="10"/>
  <c r="BI1390" i="10"/>
  <c r="BI1318" i="10"/>
  <c r="BI1256" i="10"/>
  <c r="BI1191" i="10"/>
  <c r="BI1116" i="10"/>
  <c r="BI1050" i="10"/>
  <c r="BI979" i="10"/>
  <c r="BI916" i="10"/>
  <c r="BI839" i="10"/>
  <c r="BI775" i="10"/>
  <c r="BI703" i="10"/>
  <c r="BI643" i="10"/>
  <c r="BI584" i="10"/>
  <c r="BI511" i="10"/>
  <c r="BI451" i="10"/>
  <c r="BI388" i="10"/>
  <c r="BI327" i="10"/>
  <c r="BI261" i="10"/>
  <c r="BI202" i="10"/>
  <c r="BI146" i="10"/>
  <c r="BI94" i="10"/>
  <c r="BI30" i="10"/>
  <c r="BI5136" i="10"/>
  <c r="BI4959" i="10"/>
  <c r="BI4805" i="10"/>
  <c r="BI4653" i="10"/>
  <c r="BI4498" i="10"/>
  <c r="BI4361" i="10"/>
  <c r="BI4249" i="10"/>
  <c r="BI4109" i="10"/>
  <c r="BI3983" i="10"/>
  <c r="BI3869" i="10"/>
  <c r="BI3764" i="10"/>
  <c r="BI3675" i="10"/>
  <c r="BI3572" i="10"/>
  <c r="BI3489" i="10"/>
  <c r="BI3387" i="10"/>
  <c r="BI3301" i="10"/>
  <c r="BI3225" i="10"/>
  <c r="BI3137" i="10"/>
  <c r="BI3061" i="10"/>
  <c r="BI2976" i="10"/>
  <c r="BI2912" i="10"/>
  <c r="BI2821" i="10"/>
  <c r="BI2749" i="10"/>
  <c r="BI2667" i="10"/>
  <c r="BI2588" i="10"/>
  <c r="BI2510" i="10"/>
  <c r="BI2434" i="10"/>
  <c r="BI2355" i="10"/>
  <c r="BI2279" i="10"/>
  <c r="BI2193" i="10"/>
  <c r="BI2123" i="10"/>
  <c r="BI2035" i="10"/>
  <c r="BI1964" i="10"/>
  <c r="BI1884" i="10"/>
  <c r="BI1812" i="10"/>
  <c r="BI1735" i="10"/>
  <c r="BI1672" i="10"/>
  <c r="BI1600" i="10"/>
  <c r="BI1531" i="10"/>
  <c r="BI1460" i="10"/>
  <c r="BI1389" i="10"/>
  <c r="BI1316" i="10"/>
  <c r="BI1255" i="10"/>
  <c r="BI1189" i="10"/>
  <c r="BI1115" i="10"/>
  <c r="BI1049" i="10"/>
  <c r="BI977" i="10"/>
  <c r="BI915" i="10"/>
  <c r="BI838" i="10"/>
  <c r="BI774" i="10"/>
  <c r="BI702" i="10"/>
  <c r="BI642" i="10"/>
  <c r="BI582" i="10"/>
  <c r="BI510" i="10"/>
  <c r="BI449" i="10"/>
  <c r="BI387" i="10"/>
  <c r="BI325" i="10"/>
  <c r="BI260" i="10"/>
  <c r="BI200" i="10"/>
  <c r="BI145" i="10"/>
  <c r="BI93" i="10"/>
  <c r="BI29" i="10"/>
  <c r="BI5098" i="10"/>
  <c r="BI4956" i="10"/>
  <c r="BI4804" i="10"/>
  <c r="BI4652" i="10"/>
  <c r="BI4497" i="10"/>
  <c r="BI4358" i="10"/>
  <c r="BI4220" i="10"/>
  <c r="BI4107" i="10"/>
  <c r="BI3982" i="10"/>
  <c r="BI3867" i="10"/>
  <c r="BI3763" i="10"/>
  <c r="BI3661" i="10"/>
  <c r="BI3570" i="10"/>
  <c r="BI3488" i="10"/>
  <c r="BI3386" i="10"/>
  <c r="BI3300" i="10"/>
  <c r="BI3220" i="10"/>
  <c r="BI3136" i="10"/>
  <c r="BI3059" i="10"/>
  <c r="BI2975" i="10"/>
  <c r="BI2898" i="10"/>
  <c r="BI2819" i="10"/>
  <c r="BI2748" i="10"/>
  <c r="BI2666" i="10"/>
  <c r="BI2587" i="10"/>
  <c r="BI2509" i="10"/>
  <c r="BI2432" i="10"/>
  <c r="BI2354" i="10"/>
  <c r="BI2276" i="10"/>
  <c r="BI2189" i="10"/>
  <c r="BI2122" i="10"/>
  <c r="BI2033" i="10"/>
  <c r="BI1962" i="10"/>
  <c r="BI1883" i="10"/>
  <c r="BI1811" i="10"/>
  <c r="BI1734" i="10"/>
  <c r="BI1668" i="10"/>
  <c r="BI1596" i="10"/>
  <c r="BI1530" i="10"/>
  <c r="BI1449" i="10"/>
  <c r="BI1387" i="10"/>
  <c r="BI1315" i="10"/>
  <c r="BI1254" i="10"/>
  <c r="BI1187" i="10"/>
  <c r="BI1114" i="10"/>
  <c r="BI1047" i="10"/>
  <c r="BI975" i="10"/>
  <c r="BI914" i="10"/>
  <c r="BI837" i="10"/>
  <c r="BI773" i="10"/>
  <c r="BI701" i="10"/>
  <c r="BI641" i="10"/>
  <c r="BI5097" i="10"/>
  <c r="BI4955" i="10"/>
  <c r="BI4803" i="10"/>
  <c r="BI4646" i="10"/>
  <c r="BI4496" i="10"/>
  <c r="BI4354" i="10"/>
  <c r="BI4218" i="10"/>
  <c r="BI4105" i="10"/>
  <c r="BI3981" i="10"/>
  <c r="BI3861" i="10"/>
  <c r="BI3762" i="10"/>
  <c r="BI3660" i="10"/>
  <c r="BI3566" i="10"/>
  <c r="BI3487" i="10"/>
  <c r="BI3385" i="10"/>
  <c r="BI3298" i="10"/>
  <c r="BI3219" i="10"/>
  <c r="BI3135" i="10"/>
  <c r="BI3055" i="10"/>
  <c r="BI2974" i="10"/>
  <c r="BI2897" i="10"/>
  <c r="BI2818" i="10"/>
  <c r="BI2747" i="10"/>
  <c r="BI2665" i="10"/>
  <c r="BI2585" i="10"/>
  <c r="BI2507" i="10"/>
  <c r="BI2431" i="10"/>
  <c r="BI2342" i="10"/>
  <c r="BI2272" i="10"/>
  <c r="BI2188" i="10"/>
  <c r="BI2121" i="10"/>
  <c r="BI2029" i="10"/>
  <c r="BI1958" i="10"/>
  <c r="BI1882" i="10"/>
  <c r="BI1810" i="10"/>
  <c r="BI1733" i="10"/>
  <c r="BI1666" i="10"/>
  <c r="BI1595" i="10"/>
  <c r="BI1529" i="10"/>
  <c r="BI1446" i="10"/>
  <c r="BI1386" i="10"/>
  <c r="BI5096" i="10"/>
  <c r="BI4926" i="10"/>
  <c r="BI4802" i="10"/>
  <c r="BI4644" i="10"/>
  <c r="BI4495" i="10"/>
  <c r="BI4353" i="10"/>
  <c r="BI4217" i="10"/>
  <c r="BI4104" i="10"/>
  <c r="BI3980" i="10"/>
  <c r="BI3856" i="10"/>
  <c r="BI3761" i="10"/>
  <c r="BI3658" i="10"/>
  <c r="BI3562" i="10"/>
  <c r="BI3485" i="10"/>
  <c r="BI3383" i="10"/>
  <c r="BI3296" i="10"/>
  <c r="BI3218" i="10"/>
  <c r="BI3133" i="10"/>
  <c r="BI3054" i="10"/>
  <c r="BI2973" i="10"/>
  <c r="BI2896" i="10"/>
  <c r="BI2817" i="10"/>
  <c r="BI2746" i="10"/>
  <c r="BI2663" i="10"/>
  <c r="BI2581" i="10"/>
  <c r="BI2503" i="10"/>
  <c r="BI2430" i="10"/>
  <c r="BI2340" i="10"/>
  <c r="BI2271" i="10"/>
  <c r="BI2187" i="10"/>
  <c r="BI2119" i="10"/>
  <c r="BI2026" i="10"/>
  <c r="BI1947" i="10"/>
  <c r="BI1881" i="10"/>
  <c r="BI1809" i="10"/>
  <c r="BI1732" i="10"/>
  <c r="BI1664" i="10"/>
  <c r="BI1593" i="10"/>
  <c r="BI1527" i="10"/>
  <c r="BI1445" i="10"/>
  <c r="BI1385" i="10"/>
  <c r="BI1313" i="10"/>
  <c r="BI1251" i="10"/>
  <c r="BI5071" i="10"/>
  <c r="BI4925" i="10"/>
  <c r="BI4801" i="10"/>
  <c r="BI4639" i="10"/>
  <c r="BI4493" i="10"/>
  <c r="BI4352" i="10"/>
  <c r="BI4215" i="10"/>
  <c r="BI4103" i="10"/>
  <c r="BI3979" i="10"/>
  <c r="BI3847" i="10"/>
  <c r="BI3759" i="10"/>
  <c r="BI3656" i="10"/>
  <c r="BI3561" i="10"/>
  <c r="BI3483" i="10"/>
  <c r="BI3381" i="10"/>
  <c r="BI3295" i="10"/>
  <c r="BI3212" i="10"/>
  <c r="BI3130" i="10"/>
  <c r="BI3053" i="10"/>
  <c r="BI2971" i="10"/>
  <c r="BI2895" i="10"/>
  <c r="BI2816" i="10"/>
  <c r="BI2743" i="10"/>
  <c r="BI2661" i="10"/>
  <c r="BI2580" i="10"/>
  <c r="BI2502" i="10"/>
  <c r="BI2429" i="10"/>
  <c r="BI2339" i="10"/>
  <c r="BI2259" i="10"/>
  <c r="BI2185" i="10"/>
  <c r="BI2115" i="10"/>
  <c r="BI2025" i="10"/>
  <c r="BI5069" i="10"/>
  <c r="BI4923" i="10"/>
  <c r="BI4757" i="10"/>
  <c r="BI4634" i="10"/>
  <c r="BI4490" i="10"/>
  <c r="BI4347" i="10"/>
  <c r="BI4204" i="10"/>
  <c r="BI4102" i="10"/>
  <c r="BI3965" i="10"/>
  <c r="BI3845" i="10"/>
  <c r="BI3753" i="10"/>
  <c r="BI3654" i="10"/>
  <c r="BI3560" i="10"/>
  <c r="BI3482" i="10"/>
  <c r="BI3380" i="10"/>
  <c r="BI3292" i="10"/>
  <c r="BI3210" i="10"/>
  <c r="BI3127" i="10"/>
  <c r="BI3050" i="10"/>
  <c r="BI2970" i="10"/>
  <c r="BI2894" i="10"/>
  <c r="BI2814" i="10"/>
  <c r="BI2740" i="10"/>
  <c r="BI2653" i="10"/>
  <c r="BI2571" i="10"/>
  <c r="BI2501" i="10"/>
  <c r="BI2428" i="10"/>
  <c r="BI2338" i="10"/>
  <c r="BI2258" i="10"/>
  <c r="BI2183" i="10"/>
  <c r="BI5068" i="10"/>
  <c r="BI4918" i="10"/>
  <c r="BI4755" i="10"/>
  <c r="BI4633" i="10"/>
  <c r="BI4488" i="10"/>
  <c r="BI4346" i="10"/>
  <c r="BI4199" i="10"/>
  <c r="BI4072" i="10"/>
  <c r="BI3961" i="10"/>
  <c r="BI3843" i="10"/>
  <c r="BI3751" i="10"/>
  <c r="BI3652" i="10"/>
  <c r="BI3559" i="10"/>
  <c r="BI3457" i="10"/>
  <c r="BI3376" i="10"/>
  <c r="BI3289" i="10"/>
  <c r="BI3209" i="10"/>
  <c r="BI3125" i="10"/>
  <c r="BI3048" i="10"/>
  <c r="BI2969" i="10"/>
  <c r="BI5067" i="10"/>
  <c r="BI4898" i="10"/>
  <c r="BI4753" i="10"/>
  <c r="BI4608" i="10"/>
  <c r="BI4487" i="10"/>
  <c r="BI4345" i="10"/>
  <c r="BI4195" i="10"/>
  <c r="BI4070" i="10"/>
  <c r="BI3957" i="10"/>
  <c r="BI3841" i="10"/>
  <c r="BI3750" i="10"/>
  <c r="BI3648" i="10"/>
  <c r="BI3558" i="10"/>
  <c r="BI3456" i="10"/>
  <c r="BI3374" i="10"/>
  <c r="BI3287" i="10"/>
  <c r="BI3199" i="10"/>
  <c r="BI3124" i="10"/>
  <c r="BI3047" i="10"/>
  <c r="BI2967" i="10"/>
  <c r="BI5066" i="10"/>
  <c r="BI4897" i="10"/>
  <c r="BI4750" i="10"/>
  <c r="BI4603" i="10"/>
  <c r="BI4486" i="10"/>
  <c r="BI4343" i="10"/>
  <c r="BI4193" i="10"/>
  <c r="BI4066" i="10"/>
  <c r="BI3953" i="10"/>
  <c r="BI3839" i="10"/>
  <c r="BI3749" i="10"/>
  <c r="BI3646" i="10"/>
  <c r="BI5062" i="10"/>
  <c r="BI4895" i="10"/>
  <c r="BI4743" i="10"/>
  <c r="BI4599" i="10"/>
  <c r="BI4484" i="10"/>
  <c r="BI4339" i="10"/>
  <c r="BI4190" i="10"/>
  <c r="BI4062" i="10"/>
  <c r="BI3951" i="10"/>
  <c r="BI3835" i="10"/>
  <c r="BI3726" i="10"/>
  <c r="BI3641" i="10"/>
  <c r="BI3550" i="10"/>
  <c r="BI3453" i="10"/>
  <c r="BI3368" i="10"/>
  <c r="BI3283" i="10"/>
  <c r="BI3189" i="10"/>
  <c r="BI3114" i="10"/>
  <c r="BI3039" i="10"/>
  <c r="BI2958" i="10"/>
  <c r="BI2878" i="10"/>
  <c r="BI2801" i="10"/>
  <c r="BI2724" i="10"/>
  <c r="BI2647" i="10"/>
  <c r="BI2562" i="10"/>
  <c r="BI2484" i="10"/>
  <c r="BI2401" i="10"/>
  <c r="BI2332" i="10"/>
  <c r="BI2249" i="10"/>
  <c r="BI2178" i="10"/>
  <c r="BI2089" i="10"/>
  <c r="BI2018" i="10"/>
  <c r="BI1936" i="10"/>
  <c r="BI1869" i="10"/>
  <c r="BI1786" i="10"/>
  <c r="BI1722" i="10"/>
  <c r="BI1647" i="10"/>
  <c r="BI1579" i="10"/>
  <c r="BI1502" i="10"/>
  <c r="BI1437" i="10"/>
  <c r="BI1362" i="10"/>
  <c r="BI1300" i="10"/>
  <c r="BI1223" i="10"/>
  <c r="BI1163" i="10"/>
  <c r="BI1096" i="10"/>
  <c r="BI1027" i="10"/>
  <c r="BI962" i="10"/>
  <c r="BI5057" i="10"/>
  <c r="BI4882" i="10"/>
  <c r="BI4726" i="10"/>
  <c r="BI4580" i="10"/>
  <c r="BI4437" i="10"/>
  <c r="BI4298" i="10"/>
  <c r="BI4176" i="10"/>
  <c r="BI4050" i="10"/>
  <c r="BI3927" i="10"/>
  <c r="BI3827" i="10"/>
  <c r="BI3717" i="10"/>
  <c r="BI3625" i="10"/>
  <c r="BI3531" i="10"/>
  <c r="BI3440" i="10"/>
  <c r="BI3349" i="10"/>
  <c r="BI3266" i="10"/>
  <c r="BI3181" i="10"/>
  <c r="BI3105" i="10"/>
  <c r="BI3015" i="10"/>
  <c r="BI2952" i="10"/>
  <c r="BI2864" i="10"/>
  <c r="BI2796" i="10"/>
  <c r="BI2706" i="10"/>
  <c r="BI2635" i="10"/>
  <c r="BI2555" i="10"/>
  <c r="BI2479" i="10"/>
  <c r="BI5064" i="10"/>
  <c r="BI4744" i="10"/>
  <c r="BI4485" i="10"/>
  <c r="BI4192" i="10"/>
  <c r="BI3952" i="10"/>
  <c r="BI3748" i="10"/>
  <c r="BI3555" i="10"/>
  <c r="BI3422" i="10"/>
  <c r="BI3241" i="10"/>
  <c r="BI3090" i="10"/>
  <c r="BI2929" i="10"/>
  <c r="BI2799" i="10"/>
  <c r="BI2686" i="10"/>
  <c r="BI2545" i="10"/>
  <c r="BI2396" i="10"/>
  <c r="BI2293" i="10"/>
  <c r="BI2148" i="10"/>
  <c r="BI2023" i="10"/>
  <c r="BI1918" i="10"/>
  <c r="BI1808" i="10"/>
  <c r="BI1712" i="10"/>
  <c r="BI1614" i="10"/>
  <c r="BI1497" i="10"/>
  <c r="BI1409" i="10"/>
  <c r="BI1301" i="10"/>
  <c r="BI1213" i="10"/>
  <c r="BI1111" i="10"/>
  <c r="BI1026" i="10"/>
  <c r="BI933" i="10"/>
  <c r="BI859" i="10"/>
  <c r="BI753" i="10"/>
  <c r="BI675" i="10"/>
  <c r="BI596" i="10"/>
  <c r="BI505" i="10"/>
  <c r="BI436" i="10"/>
  <c r="BI354" i="10"/>
  <c r="BI283" i="10"/>
  <c r="BI210" i="10"/>
  <c r="BI136" i="10"/>
  <c r="BI66" i="10"/>
  <c r="BI6" i="10"/>
  <c r="BI5061" i="10"/>
  <c r="BI4741" i="10"/>
  <c r="BI4446" i="10"/>
  <c r="BI4187" i="10"/>
  <c r="BI3950" i="10"/>
  <c r="BI3724" i="10"/>
  <c r="BI3552" i="10"/>
  <c r="BI3411" i="10"/>
  <c r="BI3239" i="10"/>
  <c r="BI3080" i="10"/>
  <c r="BI2927" i="10"/>
  <c r="BI2798" i="10"/>
  <c r="BI2652" i="10"/>
  <c r="BI2543" i="10"/>
  <c r="BI2395" i="10"/>
  <c r="BI2292" i="10"/>
  <c r="BI2147" i="10"/>
  <c r="BI2022" i="10"/>
  <c r="BI1917" i="10"/>
  <c r="BI1796" i="10"/>
  <c r="BI1700" i="10"/>
  <c r="BI1613" i="10"/>
  <c r="BI1495" i="10"/>
  <c r="BI1406" i="10"/>
  <c r="BI1299" i="10"/>
  <c r="BI1210" i="10"/>
  <c r="BI1109" i="10"/>
  <c r="BI1025" i="10"/>
  <c r="BI932" i="10"/>
  <c r="BI835" i="10"/>
  <c r="BI751" i="10"/>
  <c r="BI674" i="10"/>
  <c r="BI595" i="10"/>
  <c r="BI503" i="10"/>
  <c r="BI435" i="10"/>
  <c r="BI353" i="10"/>
  <c r="BI282" i="10"/>
  <c r="BI199" i="10"/>
  <c r="BI135" i="10"/>
  <c r="BI65" i="10"/>
  <c r="BI5" i="10"/>
  <c r="BI5060" i="10"/>
  <c r="BI4734" i="10"/>
  <c r="BI4443" i="10"/>
  <c r="BI4186" i="10"/>
  <c r="BI3932" i="10"/>
  <c r="BI3723" i="10"/>
  <c r="BI3549" i="10"/>
  <c r="BI3372" i="10"/>
  <c r="BI3238" i="10"/>
  <c r="BI3078" i="10"/>
  <c r="BI2925" i="10"/>
  <c r="BI2797" i="10"/>
  <c r="BI2651" i="10"/>
  <c r="BI2541" i="10"/>
  <c r="BI2393" i="10"/>
  <c r="BI2256" i="10"/>
  <c r="BI2146" i="10"/>
  <c r="BI2021" i="10"/>
  <c r="BI1915" i="10"/>
  <c r="BI1795" i="10"/>
  <c r="BI1699" i="10"/>
  <c r="BI1589" i="10"/>
  <c r="BI1492" i="10"/>
  <c r="BI1405" i="10"/>
  <c r="BI1298" i="10"/>
  <c r="BI1207" i="10"/>
  <c r="BI1106" i="10"/>
  <c r="BI1023" i="10"/>
  <c r="BI931" i="10"/>
  <c r="BI832" i="10"/>
  <c r="BI749" i="10"/>
  <c r="BI673" i="10"/>
  <c r="BI594" i="10"/>
  <c r="BI501" i="10"/>
  <c r="BI429" i="10"/>
  <c r="BI352" i="10"/>
  <c r="BI281" i="10"/>
  <c r="BI197" i="10"/>
  <c r="BI134" i="10"/>
  <c r="BI63" i="10"/>
  <c r="BI4" i="10"/>
  <c r="BI5059" i="10"/>
  <c r="BI4733" i="10"/>
  <c r="BI4442" i="10"/>
  <c r="BI4180" i="10"/>
  <c r="BI3930" i="10"/>
  <c r="BI3722" i="10"/>
  <c r="BI3547" i="10"/>
  <c r="BI3370" i="10"/>
  <c r="BI3236" i="10"/>
  <c r="BI3077" i="10"/>
  <c r="BI2924" i="10"/>
  <c r="BI2795" i="10"/>
  <c r="BI2650" i="10"/>
  <c r="BI2529" i="10"/>
  <c r="BI2391" i="10"/>
  <c r="BI2253" i="10"/>
  <c r="BI2145" i="10"/>
  <c r="BI2020" i="10"/>
  <c r="BI1909" i="10"/>
  <c r="BI1794" i="10"/>
  <c r="BI1698" i="10"/>
  <c r="BI1588" i="10"/>
  <c r="BI1491" i="10"/>
  <c r="BI1403" i="10"/>
  <c r="BI1297" i="10"/>
  <c r="BI1205" i="10"/>
  <c r="BI1104" i="10"/>
  <c r="BI1022" i="10"/>
  <c r="BI929" i="10"/>
  <c r="BI831" i="10"/>
  <c r="BI748" i="10"/>
  <c r="BI667" i="10"/>
  <c r="BI592" i="10"/>
  <c r="BI500" i="10"/>
  <c r="BI427" i="10"/>
  <c r="BI351" i="10"/>
  <c r="BI279" i="10"/>
  <c r="BI195" i="10"/>
  <c r="BI133" i="10"/>
  <c r="BI62" i="10"/>
  <c r="BI3" i="10"/>
  <c r="BI5058" i="10"/>
  <c r="BI4730" i="10"/>
  <c r="BI4441" i="10"/>
  <c r="BI4178" i="10"/>
  <c r="BI3928" i="10"/>
  <c r="BI3720" i="10"/>
  <c r="BI3541" i="10"/>
  <c r="BI3357" i="10"/>
  <c r="BI3198" i="10"/>
  <c r="BI3076" i="10"/>
  <c r="BI2923" i="10"/>
  <c r="BI2791" i="10"/>
  <c r="BI2649" i="10"/>
  <c r="BI2528" i="10"/>
  <c r="BI2389" i="10"/>
  <c r="BI2251" i="10"/>
  <c r="BI2143" i="10"/>
  <c r="BI2016" i="10"/>
  <c r="BI1907" i="10"/>
  <c r="BI1792" i="10"/>
  <c r="BI1697" i="10"/>
  <c r="BI1586" i="10"/>
  <c r="BI1488" i="10"/>
  <c r="BI1384" i="10"/>
  <c r="BI1296" i="10"/>
  <c r="BI1204" i="10"/>
  <c r="BI1102" i="10"/>
  <c r="BI1021" i="10"/>
  <c r="BI927" i="10"/>
  <c r="BI829" i="10"/>
  <c r="BI746" i="10"/>
  <c r="BI659" i="10"/>
  <c r="BI591" i="10"/>
  <c r="BI498" i="10"/>
  <c r="BI424" i="10"/>
  <c r="BI350" i="10"/>
  <c r="BI276" i="10"/>
  <c r="BI194" i="10"/>
  <c r="BI132" i="10"/>
  <c r="BI60" i="10"/>
  <c r="BI5054" i="10"/>
  <c r="BI4724" i="10"/>
  <c r="BI4432" i="10"/>
  <c r="BI4175" i="10"/>
  <c r="BI3926" i="10"/>
  <c r="BI3716" i="10"/>
  <c r="BI3540" i="10"/>
  <c r="BI3355" i="10"/>
  <c r="BI3195" i="10"/>
  <c r="BI3075" i="10"/>
  <c r="BI2922" i="10"/>
  <c r="BI2790" i="10"/>
  <c r="BI2640" i="10"/>
  <c r="BI2519" i="10"/>
  <c r="BI2388" i="10"/>
  <c r="BI2250" i="10"/>
  <c r="BI2141" i="10"/>
  <c r="BI2015" i="10"/>
  <c r="BI1906" i="10"/>
  <c r="BI1788" i="10"/>
  <c r="BI1696" i="10"/>
  <c r="BI1584" i="10"/>
  <c r="BI1485" i="10"/>
  <c r="BI1383" i="10"/>
  <c r="BI1290" i="10"/>
  <c r="BI1203" i="10"/>
  <c r="BI1100" i="10"/>
  <c r="BI1020" i="10"/>
  <c r="BI925" i="10"/>
  <c r="BI826" i="10"/>
  <c r="BI743" i="10"/>
  <c r="BI658" i="10"/>
  <c r="BI567" i="10"/>
  <c r="BI497" i="10"/>
  <c r="BI422" i="10"/>
  <c r="BI349" i="10"/>
  <c r="BI275" i="10"/>
  <c r="BI193" i="10"/>
  <c r="BI125" i="10"/>
  <c r="BI59" i="10"/>
  <c r="BI5042" i="10"/>
  <c r="BI4722" i="10"/>
  <c r="BI4430" i="10"/>
  <c r="BI4174" i="10"/>
  <c r="BI3925" i="10"/>
  <c r="BI3714" i="10"/>
  <c r="BI3530" i="10"/>
  <c r="BI3353" i="10"/>
  <c r="BI3188" i="10"/>
  <c r="BI3041" i="10"/>
  <c r="BI2921" i="10"/>
  <c r="BI2771" i="10"/>
  <c r="BI2638" i="10"/>
  <c r="BI2517" i="10"/>
  <c r="BI2387" i="10"/>
  <c r="BI2248" i="10"/>
  <c r="BI2140" i="10"/>
  <c r="BI2001" i="10"/>
  <c r="BI1900" i="10"/>
  <c r="BI1785" i="10"/>
  <c r="BI1695" i="10"/>
  <c r="BI1582" i="10"/>
  <c r="BI1484" i="10"/>
  <c r="BI1380" i="10"/>
  <c r="BI1289" i="10"/>
  <c r="BI1202" i="10"/>
  <c r="BI1098" i="10"/>
  <c r="BI1007" i="10"/>
  <c r="BI924" i="10"/>
  <c r="BI825" i="10"/>
  <c r="BI742" i="10"/>
  <c r="BI657" i="10"/>
  <c r="BI565" i="10"/>
  <c r="BI495" i="10"/>
  <c r="BI421" i="10"/>
  <c r="BI346" i="10"/>
  <c r="BI274" i="10"/>
  <c r="BI192" i="10"/>
  <c r="BI121" i="10"/>
  <c r="BI58" i="10"/>
  <c r="BI5005" i="10"/>
  <c r="BI4721" i="10"/>
  <c r="BI4429" i="10"/>
  <c r="BI4173" i="10"/>
  <c r="BI3921" i="10"/>
  <c r="BI3713" i="10"/>
  <c r="BI3521" i="10"/>
  <c r="BI3351" i="10"/>
  <c r="BI3186" i="10"/>
  <c r="BI3040" i="10"/>
  <c r="BI2920" i="10"/>
  <c r="BI2770" i="10"/>
  <c r="BI2637" i="10"/>
  <c r="BI2498" i="10"/>
  <c r="BI2385" i="10"/>
  <c r="BI2247" i="10"/>
  <c r="BI2138" i="10"/>
  <c r="BI2000" i="10"/>
  <c r="BI1899" i="10"/>
  <c r="BI1783" i="10"/>
  <c r="BI1694" i="10"/>
  <c r="BI1581" i="10"/>
  <c r="BI1483" i="10"/>
  <c r="BI1377" i="10"/>
  <c r="BI1286" i="10"/>
  <c r="BI1201" i="10"/>
  <c r="BI1097" i="10"/>
  <c r="BI1005" i="10"/>
  <c r="BI923" i="10"/>
  <c r="BI823" i="10"/>
  <c r="BI741" i="10"/>
  <c r="BI656" i="10"/>
  <c r="BI564" i="10"/>
  <c r="BI494" i="10"/>
  <c r="BI414" i="10"/>
  <c r="BI345" i="10"/>
  <c r="BI259" i="10"/>
  <c r="BI191" i="10"/>
  <c r="BI117" i="10"/>
  <c r="BI57" i="10"/>
  <c r="BI5004" i="10"/>
  <c r="BI4720" i="10"/>
  <c r="BI4427" i="10"/>
  <c r="BI4148" i="10"/>
  <c r="BI3904" i="10"/>
  <c r="BI3709" i="10"/>
  <c r="BI3519" i="10"/>
  <c r="BI3347" i="10"/>
  <c r="BI3184" i="10"/>
  <c r="BI3038" i="10"/>
  <c r="BI2884" i="10"/>
  <c r="BI2768" i="10"/>
  <c r="BI2636" i="10"/>
  <c r="BI2494" i="10"/>
  <c r="BI2383" i="10"/>
  <c r="BI2246" i="10"/>
  <c r="BI2132" i="10"/>
  <c r="BI1999" i="10"/>
  <c r="BI1898" i="10"/>
  <c r="BI1781" i="10"/>
  <c r="BI1693" i="10"/>
  <c r="BI1578" i="10"/>
  <c r="BI1482" i="10"/>
  <c r="BI1376" i="10"/>
  <c r="BI1285" i="10"/>
  <c r="BI1186" i="10"/>
  <c r="BI1095" i="10"/>
  <c r="BI1004" i="10"/>
  <c r="BI913" i="10"/>
  <c r="BI821" i="10"/>
  <c r="BI740" i="10"/>
  <c r="BI655" i="10"/>
  <c r="BI563" i="10"/>
  <c r="BI493" i="10"/>
  <c r="BI413" i="10"/>
  <c r="BI343" i="10"/>
  <c r="BI258" i="10"/>
  <c r="BI190" i="10"/>
  <c r="BI116" i="10"/>
  <c r="BI53" i="10"/>
  <c r="BI5003" i="10"/>
  <c r="BI4718" i="10"/>
  <c r="BI4426" i="10"/>
  <c r="BI4142" i="10"/>
  <c r="BI3903" i="10"/>
  <c r="BI3706" i="10"/>
  <c r="BI3516" i="10"/>
  <c r="BI3346" i="10"/>
  <c r="BI3183" i="10"/>
  <c r="BI3037" i="10"/>
  <c r="BI2883" i="10"/>
  <c r="BI2766" i="10"/>
  <c r="BI2623" i="10"/>
  <c r="BI2491" i="10"/>
  <c r="BI2379" i="10"/>
  <c r="BI2244" i="10"/>
  <c r="BI2131" i="10"/>
  <c r="BI1998" i="10"/>
  <c r="BI1897" i="10"/>
  <c r="BI1778" i="10"/>
  <c r="BI1692" i="10"/>
  <c r="BI1577" i="10"/>
  <c r="BI1479" i="10"/>
  <c r="BI1367" i="10"/>
  <c r="BI1284" i="10"/>
  <c r="BI1171" i="10"/>
  <c r="BI1093" i="10"/>
  <c r="BI1002" i="10"/>
  <c r="BI911" i="10"/>
  <c r="BI818" i="10"/>
  <c r="BI739" i="10"/>
  <c r="BI651" i="10"/>
  <c r="BI562" i="10"/>
  <c r="BI492" i="10"/>
  <c r="BI412" i="10"/>
  <c r="BI341" i="10"/>
  <c r="BI256" i="10"/>
  <c r="BI189" i="10"/>
  <c r="BI114" i="10"/>
  <c r="BI52" i="10"/>
  <c r="BI5000" i="10"/>
  <c r="BI4714" i="10"/>
  <c r="BI4425" i="10"/>
  <c r="BI4139" i="10"/>
  <c r="BI3901" i="10"/>
  <c r="BI3703" i="10"/>
  <c r="BI3515" i="10"/>
  <c r="BI3345" i="10"/>
  <c r="BI3179" i="10"/>
  <c r="BI3034" i="10"/>
  <c r="BI2880" i="10"/>
  <c r="BI2765" i="10"/>
  <c r="BI2621" i="10"/>
  <c r="BI2487" i="10"/>
  <c r="BI2377" i="10"/>
  <c r="BI2241" i="10"/>
  <c r="BI2106" i="10"/>
  <c r="BI1997" i="10"/>
  <c r="BI1879" i="10"/>
  <c r="BI1776" i="10"/>
  <c r="BI1681" i="10"/>
  <c r="BI1569" i="10"/>
  <c r="BI1478" i="10"/>
  <c r="BI1361" i="10"/>
  <c r="BI1273" i="10"/>
  <c r="BI1169" i="10"/>
  <c r="BI1085" i="10"/>
  <c r="BI1001" i="10"/>
  <c r="BI910" i="10"/>
  <c r="BI817" i="10"/>
  <c r="BI738" i="10"/>
  <c r="BI649" i="10"/>
  <c r="BI561" i="10"/>
  <c r="BI490" i="10"/>
  <c r="BI411" i="10"/>
  <c r="BI337" i="10"/>
  <c r="BI255" i="10"/>
  <c r="BI188" i="10"/>
  <c r="BI113" i="10"/>
  <c r="BI51" i="10"/>
  <c r="BI4994" i="10"/>
  <c r="BI4671" i="10"/>
  <c r="BI4424" i="10"/>
  <c r="BI4137" i="10"/>
  <c r="BI3895" i="10"/>
  <c r="BI3701" i="10"/>
  <c r="BI3513" i="10"/>
  <c r="BI3344" i="10"/>
  <c r="BI3177" i="10"/>
  <c r="BI3031" i="10"/>
  <c r="BI2879" i="10"/>
  <c r="BI2764" i="10"/>
  <c r="BI2620" i="10"/>
  <c r="BI2483" i="10"/>
  <c r="BI2376" i="10"/>
  <c r="BI2239" i="10"/>
  <c r="BI2093" i="10"/>
  <c r="BI1994" i="10"/>
  <c r="BI1877" i="10"/>
  <c r="BI1774" i="10"/>
  <c r="BI1680" i="10"/>
  <c r="BI1568" i="10"/>
  <c r="BI1477" i="10"/>
  <c r="BI1360" i="10"/>
  <c r="BI1269" i="10"/>
  <c r="BI1168" i="10"/>
  <c r="BI1084" i="10"/>
  <c r="BI1000" i="10"/>
  <c r="BI892" i="10"/>
  <c r="BI816" i="10"/>
  <c r="BI732" i="10"/>
  <c r="BI648" i="10"/>
  <c r="BI560" i="10"/>
  <c r="BI489" i="10"/>
  <c r="BI410" i="10"/>
  <c r="BI334" i="10"/>
  <c r="BI252" i="10"/>
  <c r="BI186" i="10"/>
  <c r="BI112" i="10"/>
  <c r="BI50" i="10"/>
  <c r="BI4992" i="10"/>
  <c r="BI4670" i="10"/>
  <c r="BI4416" i="10"/>
  <c r="BI4136" i="10"/>
  <c r="BI3894" i="10"/>
  <c r="BI3700" i="10"/>
  <c r="BI3506" i="10"/>
  <c r="BI3331" i="10"/>
  <c r="BI3175" i="10"/>
  <c r="BI3013" i="10"/>
  <c r="BI2877" i="10"/>
  <c r="BI2763" i="10"/>
  <c r="BI2619" i="10"/>
  <c r="BI2482" i="10"/>
  <c r="BI2375" i="10"/>
  <c r="BI2238" i="10"/>
  <c r="BI2092" i="10"/>
  <c r="BI1989" i="10"/>
  <c r="BI1875" i="10"/>
  <c r="BI1772" i="10"/>
  <c r="BI1662" i="10"/>
  <c r="BI1567" i="10"/>
  <c r="BI1476" i="10"/>
  <c r="BI1359" i="10"/>
  <c r="BI1267" i="10"/>
  <c r="BI1167" i="10"/>
  <c r="BI1083" i="10"/>
  <c r="BI999" i="10"/>
  <c r="BI891" i="10"/>
  <c r="BI815" i="10"/>
  <c r="BI730" i="10"/>
  <c r="BI639" i="10"/>
  <c r="BI558" i="10"/>
  <c r="BI487" i="10"/>
  <c r="BI409" i="10"/>
  <c r="BI333" i="10"/>
  <c r="BI250" i="10"/>
  <c r="BI183" i="10"/>
  <c r="BI111" i="10"/>
  <c r="BI49" i="10"/>
  <c r="BI4989" i="10"/>
  <c r="BI4669" i="10"/>
  <c r="BI4413" i="10"/>
  <c r="BI4131" i="10"/>
  <c r="BI3893" i="10"/>
  <c r="BI3698" i="10"/>
  <c r="BI3504" i="10"/>
  <c r="BI3330" i="10"/>
  <c r="BI3174" i="10"/>
  <c r="BI3012" i="10"/>
  <c r="BI2871" i="10"/>
  <c r="BI2761" i="10"/>
  <c r="BI2618" i="10"/>
  <c r="BI2481" i="10"/>
  <c r="BI2368" i="10"/>
  <c r="BI2237" i="10"/>
  <c r="BI2091" i="10"/>
  <c r="BI1988" i="10"/>
  <c r="BI1874" i="10"/>
  <c r="BI1770" i="10"/>
  <c r="BI1653" i="10"/>
  <c r="BI1556" i="10"/>
  <c r="BI1475" i="10"/>
  <c r="BI1357" i="10"/>
  <c r="BI1265" i="10"/>
  <c r="BI1166" i="10"/>
  <c r="BI1082" i="10"/>
  <c r="BI992" i="10"/>
  <c r="BI890" i="10"/>
  <c r="BI814" i="10"/>
  <c r="BI729" i="10"/>
  <c r="BI638" i="10"/>
  <c r="BI557" i="10"/>
  <c r="BI485" i="10"/>
  <c r="BI405" i="10"/>
  <c r="BI323" i="10"/>
  <c r="BI245" i="10"/>
  <c r="BI181" i="10"/>
  <c r="BI110" i="10"/>
  <c r="BI48" i="10"/>
  <c r="BI4896" i="10"/>
  <c r="BI4601" i="10"/>
  <c r="BI4341" i="10"/>
  <c r="BI4065" i="10"/>
  <c r="BI3838" i="10"/>
  <c r="BI3645" i="10"/>
  <c r="BI3497" i="10"/>
  <c r="BI3327" i="10"/>
  <c r="BI3170" i="10"/>
  <c r="BI3009" i="10"/>
  <c r="BI2863" i="10"/>
  <c r="BI2726" i="10"/>
  <c r="BI2611" i="10"/>
  <c r="BI2465" i="10"/>
  <c r="BI2334" i="10"/>
  <c r="BI2221" i="10"/>
  <c r="BI2087" i="10"/>
  <c r="BI1985" i="10"/>
  <c r="BI1860" i="10"/>
  <c r="BI1767" i="10"/>
  <c r="BI1649" i="10"/>
  <c r="BI1553" i="10"/>
  <c r="BI1441" i="10"/>
  <c r="BI1354" i="10"/>
  <c r="BI1261" i="10"/>
  <c r="BI1161" i="10"/>
  <c r="BI1077" i="10"/>
  <c r="BI974" i="10"/>
  <c r="BI885" i="10"/>
  <c r="BI805" i="10"/>
  <c r="BI720" i="10"/>
  <c r="BI635" i="10"/>
  <c r="BI552" i="10"/>
  <c r="BI482" i="10"/>
  <c r="BI402" i="10"/>
  <c r="BI311" i="10"/>
  <c r="BI240" i="10"/>
  <c r="BI176" i="10"/>
  <c r="BI104" i="10"/>
  <c r="BI27" i="10"/>
  <c r="BI4884" i="10"/>
  <c r="BI4587" i="10"/>
  <c r="BI4322" i="10"/>
  <c r="BI4053" i="10"/>
  <c r="BI3829" i="10"/>
  <c r="BI3627" i="10"/>
  <c r="BI3452" i="10"/>
  <c r="BI3285" i="10"/>
  <c r="BI3166" i="10"/>
  <c r="BI3006" i="10"/>
  <c r="BI2858" i="10"/>
  <c r="BI2711" i="10"/>
  <c r="BI2608" i="10"/>
  <c r="BI2462" i="10"/>
  <c r="BI2330" i="10"/>
  <c r="BI2212" i="10"/>
  <c r="BI2084" i="10"/>
  <c r="BI1975" i="10"/>
  <c r="BI1844" i="10"/>
  <c r="BI1764" i="10"/>
  <c r="BI1645" i="10"/>
  <c r="BI1550" i="10"/>
  <c r="BI1438" i="10"/>
  <c r="BI1351" i="10"/>
  <c r="BI1248" i="10"/>
  <c r="BI1155" i="10"/>
  <c r="BI1072" i="10"/>
  <c r="BI967" i="10"/>
  <c r="BI880" i="10"/>
  <c r="BI802" i="10"/>
  <c r="BI700" i="10"/>
  <c r="BI615" i="10"/>
  <c r="BI546" i="10"/>
  <c r="BI463" i="10"/>
  <c r="BI382" i="10"/>
  <c r="BI307" i="10"/>
  <c r="BI236" i="10"/>
  <c r="BI167" i="10"/>
  <c r="BI100" i="10"/>
  <c r="BI23" i="10"/>
  <c r="BI4883" i="10"/>
  <c r="BI4581" i="10"/>
  <c r="BI4321" i="10"/>
  <c r="BI4052" i="10"/>
  <c r="BI3828" i="10"/>
  <c r="BI3626" i="10"/>
  <c r="BI3451" i="10"/>
  <c r="BI3284" i="10"/>
  <c r="BI3164" i="10"/>
  <c r="BI3005" i="10"/>
  <c r="BI2857" i="10"/>
  <c r="BI2708" i="10"/>
  <c r="BI2570" i="10"/>
  <c r="BI2461" i="10"/>
  <c r="BI2327" i="10"/>
  <c r="BI2211" i="10"/>
  <c r="BI2083" i="10"/>
  <c r="BI1945" i="10"/>
  <c r="BI1843" i="10"/>
  <c r="BI1763" i="10"/>
  <c r="BI1644" i="10"/>
  <c r="BI1546" i="10"/>
  <c r="BI1436" i="10"/>
  <c r="BI1341" i="10"/>
  <c r="BI1247" i="10"/>
  <c r="BI1154" i="10"/>
  <c r="BI1063" i="10"/>
  <c r="BI966" i="10"/>
  <c r="BI879" i="10"/>
  <c r="BI801" i="10"/>
  <c r="BI699" i="10"/>
  <c r="BI612" i="10"/>
  <c r="BI545" i="10"/>
  <c r="BI462" i="10"/>
  <c r="BI380" i="10"/>
  <c r="BI305" i="10"/>
  <c r="BI235" i="10"/>
  <c r="BI166" i="10"/>
  <c r="BI99" i="10"/>
  <c r="BI22" i="10"/>
  <c r="BI4827" i="10"/>
  <c r="BI4260" i="10"/>
  <c r="BI3783" i="10"/>
  <c r="BI3328" i="10"/>
  <c r="BI3007" i="10"/>
  <c r="BI2705" i="10"/>
  <c r="BI2447" i="10"/>
  <c r="BI2177" i="10"/>
  <c r="BI1933" i="10"/>
  <c r="BI1716" i="10"/>
  <c r="BI1444" i="10"/>
  <c r="BI1252" i="10"/>
  <c r="BI1062" i="10"/>
  <c r="BI875" i="10"/>
  <c r="BI691" i="10"/>
  <c r="BI533" i="10"/>
  <c r="BI361" i="10"/>
  <c r="BI211" i="10"/>
  <c r="BI28" i="10"/>
  <c r="BI4823" i="10"/>
  <c r="BI4257" i="10"/>
  <c r="BI3697" i="10"/>
  <c r="BI3324" i="10"/>
  <c r="BI3004" i="10"/>
  <c r="BI2704" i="10"/>
  <c r="BI2444" i="10"/>
  <c r="BI2176" i="10"/>
  <c r="BI1932" i="10"/>
  <c r="BI1713" i="10"/>
  <c r="BI1443" i="10"/>
  <c r="BI1250" i="10"/>
  <c r="BI1060" i="10"/>
  <c r="BI874" i="10"/>
  <c r="BI690" i="10"/>
  <c r="BI532" i="10"/>
  <c r="BI359" i="10"/>
  <c r="BI180" i="10"/>
  <c r="BI26" i="10"/>
  <c r="BI4821" i="10"/>
  <c r="BI4256" i="10"/>
  <c r="BI3695" i="10"/>
  <c r="BI3322" i="10"/>
  <c r="BI3002" i="10"/>
  <c r="BI2703" i="10"/>
  <c r="BI2420" i="10"/>
  <c r="BI2156" i="10"/>
  <c r="BI1930" i="10"/>
  <c r="BI1652" i="10"/>
  <c r="BI1440" i="10"/>
  <c r="BI1246" i="10"/>
  <c r="BI1058" i="10"/>
  <c r="BI873" i="10"/>
  <c r="BI687" i="10"/>
  <c r="BI530" i="10"/>
  <c r="BI358" i="10"/>
  <c r="BI178" i="10"/>
  <c r="BI24" i="10"/>
  <c r="BI4820" i="10"/>
  <c r="BI4125" i="10"/>
  <c r="BI3637" i="10"/>
  <c r="BI3270" i="10"/>
  <c r="BI2960" i="10"/>
  <c r="BI2702" i="10"/>
  <c r="BI2418" i="10"/>
  <c r="BI2152" i="10"/>
  <c r="BI1928" i="10"/>
  <c r="BI1650" i="10"/>
  <c r="BI1439" i="10"/>
  <c r="BI1245" i="10"/>
  <c r="BI1038" i="10"/>
  <c r="BI869" i="10"/>
  <c r="BI685" i="10"/>
  <c r="BI528" i="10"/>
  <c r="BI322" i="10"/>
  <c r="BI169" i="10"/>
  <c r="BI20" i="10"/>
  <c r="BI4819" i="10"/>
  <c r="BI4124" i="10"/>
  <c r="BI3636" i="10"/>
  <c r="BI3269" i="10"/>
  <c r="BI2959" i="10"/>
  <c r="BI2701" i="10"/>
  <c r="BI2414" i="10"/>
  <c r="BI2150" i="10"/>
  <c r="BI1873" i="10"/>
  <c r="BI1648" i="10"/>
  <c r="BI1434" i="10"/>
  <c r="BI1224" i="10"/>
  <c r="BI1036" i="10"/>
  <c r="BI866" i="10"/>
  <c r="BI684" i="10"/>
  <c r="BI509" i="10"/>
  <c r="BI314" i="10"/>
  <c r="BI168" i="10"/>
  <c r="BI19" i="10"/>
  <c r="BI4667" i="10"/>
  <c r="BI4056" i="10"/>
  <c r="BI3624" i="10"/>
  <c r="BI3268" i="10"/>
  <c r="BI2957" i="10"/>
  <c r="BI2700" i="10"/>
  <c r="BI2402" i="10"/>
  <c r="BI2149" i="10"/>
  <c r="BI1872" i="10"/>
  <c r="BI1646" i="10"/>
  <c r="BI1433" i="10"/>
  <c r="BI1222" i="10"/>
  <c r="BI1035" i="10"/>
  <c r="BI864" i="10"/>
  <c r="BI677" i="10"/>
  <c r="BI484" i="10"/>
  <c r="BI309" i="10"/>
  <c r="BI162" i="10"/>
  <c r="BI18" i="10"/>
  <c r="BI4665" i="10"/>
  <c r="BI4054" i="10"/>
  <c r="BI3623" i="10"/>
  <c r="BI3267" i="10"/>
  <c r="BI2956" i="10"/>
  <c r="BI2696" i="10"/>
  <c r="BI2400" i="10"/>
  <c r="BI2090" i="10"/>
  <c r="BI1849" i="10"/>
  <c r="BI1643" i="10"/>
  <c r="BI1431" i="10"/>
  <c r="BI1221" i="10"/>
  <c r="BI1033" i="10"/>
  <c r="BI863" i="10"/>
  <c r="BI676" i="10"/>
  <c r="BI483" i="10"/>
  <c r="BI308" i="10"/>
  <c r="BI159" i="10"/>
  <c r="BI16" i="10"/>
  <c r="BI4591" i="10"/>
  <c r="BI4047" i="10"/>
  <c r="BI3621" i="10"/>
  <c r="BI3265" i="10"/>
  <c r="BI2954" i="10"/>
  <c r="BI2693" i="10"/>
  <c r="BI2398" i="10"/>
  <c r="BI2088" i="10"/>
  <c r="BI1847" i="10"/>
  <c r="BI1642" i="10"/>
  <c r="BI1429" i="10"/>
  <c r="BI1220" i="10"/>
  <c r="BI1032" i="10"/>
  <c r="BI862" i="10"/>
  <c r="BI637" i="10"/>
  <c r="BI479" i="10"/>
  <c r="BI304" i="10"/>
  <c r="BI158" i="10"/>
  <c r="BI14" i="10"/>
  <c r="BI4588" i="10"/>
  <c r="BI4046" i="10"/>
  <c r="BI3619" i="10"/>
  <c r="BI3263" i="10"/>
  <c r="BI2953" i="10"/>
  <c r="BI2688" i="10"/>
  <c r="BI2337" i="10"/>
  <c r="BI2086" i="10"/>
  <c r="BI1842" i="10"/>
  <c r="BI1639" i="10"/>
  <c r="BI1426" i="10"/>
  <c r="BI1219" i="10"/>
  <c r="BI1031" i="10"/>
  <c r="BI861" i="10"/>
  <c r="BI636" i="10"/>
  <c r="BI476" i="10"/>
  <c r="BI303" i="10"/>
  <c r="BI157" i="10"/>
  <c r="BI13" i="10"/>
  <c r="BI4579" i="10"/>
  <c r="BI4042" i="10"/>
  <c r="BI3618" i="10"/>
  <c r="BI3261" i="10"/>
  <c r="BI2951" i="10"/>
  <c r="BI2687" i="10"/>
  <c r="BI2336" i="10"/>
  <c r="BI2085" i="10"/>
  <c r="BI1841" i="10"/>
  <c r="BI1636" i="10"/>
  <c r="BI1425" i="10"/>
  <c r="BI1217" i="10"/>
  <c r="BI1030" i="10"/>
  <c r="BI813" i="10"/>
  <c r="BI624" i="10"/>
  <c r="BI461" i="10"/>
  <c r="BI302" i="10"/>
  <c r="BI156" i="10"/>
  <c r="BI12" i="10"/>
  <c r="BI4578" i="10"/>
  <c r="BI4040" i="10"/>
  <c r="BI3615" i="10"/>
  <c r="BI3251" i="10"/>
  <c r="BI2950" i="10"/>
  <c r="BI2615" i="10"/>
  <c r="BI2333" i="10"/>
  <c r="BI2077" i="10"/>
  <c r="BI1840" i="10"/>
  <c r="BI1634" i="10"/>
  <c r="BI1424" i="10"/>
  <c r="BI1216" i="10"/>
  <c r="BI1029" i="10"/>
  <c r="BI812" i="10"/>
  <c r="BI623" i="10"/>
  <c r="BI460" i="10"/>
  <c r="BI300" i="10"/>
  <c r="BI155" i="10"/>
  <c r="BI11" i="10"/>
  <c r="BI5182" i="10"/>
  <c r="BI4569" i="10"/>
  <c r="BI4038" i="10"/>
  <c r="BI3612" i="10"/>
  <c r="BI3250" i="10"/>
  <c r="BI2935" i="10"/>
  <c r="BI2612" i="10"/>
  <c r="BI2331" i="10"/>
  <c r="BI2074" i="10"/>
  <c r="BI1839" i="10"/>
  <c r="BI1623" i="10"/>
  <c r="BI1423" i="10"/>
  <c r="BI1215" i="10"/>
  <c r="BI991" i="10"/>
  <c r="BI804" i="10"/>
  <c r="BI611" i="10"/>
  <c r="BI459" i="10"/>
  <c r="BI299" i="10"/>
  <c r="BI142" i="10"/>
  <c r="BI10" i="10"/>
  <c r="BI5180" i="10"/>
  <c r="BI4567" i="10"/>
  <c r="BI4037" i="10"/>
  <c r="BI3611" i="10"/>
  <c r="BI3249" i="10"/>
  <c r="BI2867" i="10"/>
  <c r="BI2610" i="10"/>
  <c r="BI2313" i="10"/>
  <c r="BI2071" i="10"/>
  <c r="BI1838" i="10"/>
  <c r="BI1621" i="10"/>
  <c r="BI1416" i="10"/>
  <c r="BI1214" i="10"/>
  <c r="BI990" i="10"/>
  <c r="BI803" i="10"/>
  <c r="BI610" i="10"/>
  <c r="BI458" i="10"/>
  <c r="BI296" i="10"/>
  <c r="BI140" i="10"/>
  <c r="BI8" i="10"/>
  <c r="BI5179" i="10"/>
  <c r="BI4562" i="10"/>
  <c r="BI4035" i="10"/>
  <c r="BI3592" i="10"/>
  <c r="BI3244" i="10"/>
  <c r="BI2865" i="10"/>
  <c r="BI2609" i="10"/>
  <c r="BI2311" i="10"/>
  <c r="BI2069" i="10"/>
  <c r="BI1837" i="10"/>
  <c r="BI1620" i="10"/>
  <c r="BI1412" i="10"/>
  <c r="BI1165" i="10"/>
  <c r="BI973" i="10"/>
  <c r="BI796" i="10"/>
  <c r="BI609" i="10"/>
  <c r="BI448" i="10"/>
  <c r="BI293" i="10"/>
  <c r="BI139" i="10"/>
  <c r="BI7" i="10"/>
  <c r="BI5164" i="10"/>
  <c r="BI4554" i="10"/>
  <c r="BI3994" i="10"/>
  <c r="BI3500" i="10"/>
  <c r="BI3167" i="10"/>
  <c r="BI2855" i="10"/>
  <c r="BI2561" i="10"/>
  <c r="BI2305" i="10"/>
  <c r="BI2064" i="10"/>
  <c r="BI1829" i="10"/>
  <c r="BI1555" i="10"/>
  <c r="BI1353" i="10"/>
  <c r="BI1153" i="10"/>
  <c r="BI963" i="10"/>
  <c r="BI780" i="10"/>
  <c r="BI605" i="10"/>
  <c r="BI441" i="10"/>
  <c r="BI284" i="10"/>
  <c r="BI108" i="10"/>
  <c r="BI5160" i="10"/>
  <c r="BI4412" i="10"/>
  <c r="BI3834" i="10"/>
  <c r="BI3445" i="10"/>
  <c r="BI3110" i="10"/>
  <c r="BI2852" i="10"/>
  <c r="BI2556" i="10"/>
  <c r="BI2298" i="10"/>
  <c r="BI2024" i="10"/>
  <c r="BI1768" i="10"/>
  <c r="BI1551" i="10"/>
  <c r="BI1339" i="10"/>
  <c r="BI1145" i="10"/>
  <c r="BI945" i="10"/>
  <c r="BI768" i="10"/>
  <c r="BI601" i="10"/>
  <c r="BI404" i="10"/>
  <c r="BI238" i="10"/>
  <c r="BI92" i="10"/>
  <c r="BI5156" i="10"/>
  <c r="BI4410" i="10"/>
  <c r="BI3833" i="10"/>
  <c r="BI3443" i="10"/>
  <c r="BI3108" i="10"/>
  <c r="BI2828" i="10"/>
  <c r="BI2554" i="10"/>
  <c r="BI2297" i="10"/>
  <c r="BI1987" i="10"/>
  <c r="BI1766" i="10"/>
  <c r="BI1542" i="10"/>
  <c r="BI1338" i="10"/>
  <c r="BI1143" i="10"/>
  <c r="BI943" i="10"/>
  <c r="BI767" i="10"/>
  <c r="BI599" i="10"/>
  <c r="BI403" i="10"/>
  <c r="BI237" i="10"/>
  <c r="BI90" i="10"/>
  <c r="BI5161" i="10"/>
  <c r="BI3823" i="10"/>
  <c r="BI3103" i="10"/>
  <c r="BI2464" i="10"/>
  <c r="BI1937" i="10"/>
  <c r="BI1498" i="10"/>
  <c r="BI965" i="10"/>
  <c r="BI603" i="10"/>
  <c r="BI234" i="10"/>
  <c r="BI4988" i="10"/>
  <c r="BI3820" i="10"/>
  <c r="BI3102" i="10"/>
  <c r="BI2463" i="10"/>
  <c r="BI1935" i="10"/>
  <c r="BI1410" i="10"/>
  <c r="BI964" i="10"/>
  <c r="BI602" i="10"/>
  <c r="BI233" i="10"/>
  <c r="BI4987" i="10"/>
  <c r="BI3818" i="10"/>
  <c r="BI3101" i="10"/>
  <c r="BI2459" i="10"/>
  <c r="BI1934" i="10"/>
  <c r="BI1356" i="10"/>
  <c r="BI956" i="10"/>
  <c r="BI556" i="10"/>
  <c r="BI232" i="10"/>
  <c r="BI4890" i="10"/>
  <c r="BI3817" i="10"/>
  <c r="BI3091" i="10"/>
  <c r="BI2457" i="10"/>
  <c r="BI1835" i="10"/>
  <c r="BI1355" i="10"/>
  <c r="BI955" i="10"/>
  <c r="BI554" i="10"/>
  <c r="BI230" i="10"/>
  <c r="BI4885" i="10"/>
  <c r="BI3788" i="10"/>
  <c r="BI3011" i="10"/>
  <c r="BI2451" i="10"/>
  <c r="BI1833" i="10"/>
  <c r="BI1352" i="10"/>
  <c r="BI941" i="10"/>
  <c r="BI550" i="10"/>
  <c r="BI229" i="10"/>
  <c r="BI4880" i="10"/>
  <c r="BI3787" i="10"/>
  <c r="BI3010" i="10"/>
  <c r="BI2309" i="10"/>
  <c r="BI1831" i="10"/>
  <c r="BI1340" i="10"/>
  <c r="BI940" i="10"/>
  <c r="BI549" i="10"/>
  <c r="BI228" i="10"/>
  <c r="BI4877" i="10"/>
  <c r="BI3786" i="10"/>
  <c r="BI3008" i="10"/>
  <c r="BI2308" i="10"/>
  <c r="BI1827" i="10"/>
  <c r="BI1337" i="10"/>
  <c r="BI939" i="10"/>
  <c r="BI543" i="10"/>
  <c r="BI226" i="10"/>
  <c r="BI4873" i="10"/>
  <c r="BI3785" i="10"/>
  <c r="BI2861" i="10"/>
  <c r="BI2307" i="10"/>
  <c r="BI1769" i="10"/>
  <c r="BI1335" i="10"/>
  <c r="BI934" i="10"/>
  <c r="BI541" i="10"/>
  <c r="BI225" i="10"/>
  <c r="BI4872" i="10"/>
  <c r="BI3784" i="10"/>
  <c r="BI2859" i="10"/>
  <c r="BI2303" i="10"/>
  <c r="BI1765" i="10"/>
  <c r="BI1314" i="10"/>
  <c r="BI889" i="10"/>
  <c r="BI540" i="10"/>
  <c r="BI218" i="10"/>
  <c r="BI4831" i="10"/>
  <c r="BI3591" i="10"/>
  <c r="BI2856" i="10"/>
  <c r="BI2300" i="10"/>
  <c r="BI1762" i="10"/>
  <c r="BI1312" i="10"/>
  <c r="BI887" i="10"/>
  <c r="BI539" i="10"/>
  <c r="BI212" i="10"/>
  <c r="BI4829" i="10"/>
  <c r="BI3590" i="10"/>
  <c r="BI2854" i="10"/>
  <c r="BI2295" i="10"/>
  <c r="BI1731" i="10"/>
  <c r="BI1310" i="10"/>
  <c r="BI883" i="10"/>
  <c r="BI537" i="10"/>
  <c r="BI138" i="10"/>
  <c r="BI4559" i="10"/>
  <c r="BI3502" i="10"/>
  <c r="BI2853" i="10"/>
  <c r="BI2236" i="10"/>
  <c r="BI1729" i="10"/>
  <c r="BI1307" i="10"/>
  <c r="BI881" i="10"/>
  <c r="BI535" i="10"/>
  <c r="BI137" i="10"/>
  <c r="BI4558" i="10"/>
  <c r="BI3455" i="10"/>
  <c r="BI2811" i="10"/>
  <c r="BI2222" i="10"/>
  <c r="BI1727" i="10"/>
  <c r="BI1305" i="10"/>
  <c r="BI878" i="10"/>
  <c r="BI447" i="10"/>
  <c r="BI109" i="10"/>
  <c r="BI4556" i="10"/>
  <c r="BI3454" i="10"/>
  <c r="BI2810" i="10"/>
  <c r="BI2220" i="10"/>
  <c r="BI1726" i="10"/>
  <c r="BI1303" i="10"/>
  <c r="BI876" i="10"/>
  <c r="BI445" i="10"/>
  <c r="BI102" i="10"/>
  <c r="BI4324" i="10"/>
  <c r="BI3430" i="10"/>
  <c r="BI2735" i="10"/>
  <c r="BI2181" i="10"/>
  <c r="BI1717" i="10"/>
  <c r="BI1159" i="10"/>
  <c r="BI772" i="10"/>
  <c r="BI400" i="10"/>
  <c r="BI75" i="10"/>
  <c r="BI4285" i="10"/>
  <c r="BI3426" i="10"/>
  <c r="BI2723" i="10"/>
  <c r="BI2068" i="10"/>
  <c r="BI1615" i="10"/>
  <c r="BI1147" i="10"/>
  <c r="BI754" i="10"/>
  <c r="BI378" i="10"/>
  <c r="BI72" i="10"/>
  <c r="BI4283" i="10"/>
  <c r="BI3425" i="10"/>
  <c r="BI2707" i="10"/>
  <c r="BI2067" i="10"/>
  <c r="BI1554" i="10"/>
  <c r="BI1141" i="10"/>
  <c r="BI727" i="10"/>
  <c r="BI377" i="10"/>
  <c r="BI70" i="10"/>
  <c r="BI4337" i="10"/>
  <c r="BI2725" i="10"/>
  <c r="BI1541" i="10"/>
  <c r="BI698" i="10"/>
  <c r="BI4289" i="10"/>
  <c r="BI2568" i="10"/>
  <c r="BI1540" i="10"/>
  <c r="BI695" i="10"/>
  <c r="BI4287" i="10"/>
  <c r="BI2566" i="10"/>
  <c r="BI1524" i="10"/>
  <c r="BI693" i="10"/>
  <c r="BI4279" i="10"/>
  <c r="BI2564" i="10"/>
  <c r="BI1522" i="10"/>
  <c r="BI692" i="10"/>
  <c r="BI4275" i="10"/>
  <c r="BI2560" i="10"/>
  <c r="BI1521" i="10"/>
  <c r="BI608" i="10"/>
  <c r="BI4274" i="10"/>
  <c r="BI2558" i="10"/>
  <c r="BI1507" i="10"/>
  <c r="BI607" i="10"/>
  <c r="BI4273" i="10"/>
  <c r="BI2551" i="10"/>
  <c r="BI1505" i="10"/>
  <c r="BI606" i="10"/>
  <c r="BI4034" i="10"/>
  <c r="BI2548" i="10"/>
  <c r="BI1504" i="10"/>
  <c r="BI442" i="10"/>
  <c r="BI4022" i="10"/>
  <c r="BI2547" i="10"/>
  <c r="BI1499" i="10"/>
  <c r="BI439" i="10"/>
  <c r="BI3996" i="10"/>
  <c r="BI2480" i="10"/>
  <c r="BI1264" i="10"/>
  <c r="BI437" i="10"/>
  <c r="BI3892" i="10"/>
  <c r="BI2466" i="10"/>
  <c r="BI1263" i="10"/>
  <c r="BI395" i="10"/>
  <c r="BI3891" i="10"/>
  <c r="BI2218" i="10"/>
  <c r="BI1164" i="10"/>
  <c r="BI379" i="10"/>
  <c r="BI3825" i="10"/>
  <c r="BI2210" i="10"/>
  <c r="BI1157" i="10"/>
  <c r="BI375" i="10"/>
  <c r="BI3436" i="10"/>
  <c r="BI2182" i="10"/>
  <c r="BI1151" i="10"/>
  <c r="BI372" i="10"/>
  <c r="BI3329" i="10"/>
  <c r="BI1986" i="10"/>
  <c r="BI1081" i="10"/>
  <c r="BI285" i="10"/>
  <c r="BI3173" i="10"/>
  <c r="BI1978" i="10"/>
  <c r="BI1079" i="10"/>
  <c r="BI242" i="10"/>
  <c r="BI3121" i="10"/>
  <c r="BI1941" i="10"/>
  <c r="BI970" i="10"/>
  <c r="BI89" i="10"/>
  <c r="BI2066" i="10"/>
  <c r="BI286" i="10"/>
  <c r="BI2052" i="10"/>
  <c r="BI241" i="10"/>
  <c r="BI2051" i="10"/>
  <c r="BI101" i="10"/>
  <c r="BI1977" i="10"/>
  <c r="BI87" i="10"/>
  <c r="BI1943" i="10"/>
  <c r="BI74" i="10"/>
  <c r="BI1940" i="10"/>
  <c r="BI73" i="10"/>
  <c r="BI1939" i="10"/>
  <c r="BI68" i="10"/>
  <c r="BI1725" i="10"/>
  <c r="BI67" i="10"/>
  <c r="BI1724" i="10"/>
  <c r="BI46" i="10"/>
  <c r="BI5177" i="10"/>
  <c r="BI1719" i="10"/>
  <c r="BI5168" i="10"/>
  <c r="BI1619" i="10"/>
  <c r="BI5166" i="10"/>
  <c r="BI1618" i="10"/>
  <c r="BI5162" i="10"/>
  <c r="BI1552" i="10"/>
  <c r="BI4534" i="10"/>
  <c r="BI1140" i="10"/>
  <c r="BI3424" i="10"/>
  <c r="BI1073" i="10"/>
  <c r="BI3172" i="10"/>
  <c r="BI793" i="10"/>
  <c r="BI3117" i="10"/>
  <c r="BI781" i="10"/>
  <c r="BI4532" i="10"/>
  <c r="BI3434" i="10"/>
  <c r="BI3432" i="10"/>
  <c r="BI3429" i="10"/>
  <c r="BI3428" i="10"/>
  <c r="BI3168" i="10"/>
  <c r="BI3107" i="10"/>
  <c r="BI3106" i="10"/>
  <c r="BI3104" i="10"/>
  <c r="BI2809" i="10"/>
  <c r="BI2805" i="10"/>
  <c r="BI2800" i="10"/>
  <c r="BI2727" i="10"/>
  <c r="BI2180" i="10"/>
  <c r="BI2179" i="10"/>
  <c r="BI791" i="10"/>
  <c r="BI771" i="10"/>
  <c r="BI721" i="10"/>
  <c r="BI719" i="10"/>
  <c r="BI1138" i="10"/>
  <c r="BI1131" i="10"/>
  <c r="BI1130" i="10"/>
  <c r="BI1129" i="10"/>
  <c r="BI1074" i="10"/>
  <c r="BI755" i="10"/>
  <c r="BI718" i="10"/>
  <c r="BI370" i="10"/>
  <c r="BI364" i="10"/>
  <c r="BI363" i="10"/>
  <c r="BI289" i="10"/>
  <c r="AK1030" i="10"/>
  <c r="AK998" i="10"/>
  <c r="AK966" i="10"/>
  <c r="AK934" i="10"/>
  <c r="AK902" i="10"/>
  <c r="AK870" i="10"/>
  <c r="AK838" i="10"/>
  <c r="AK806" i="10"/>
  <c r="AK774" i="10"/>
  <c r="AK742" i="10"/>
  <c r="AK710" i="10"/>
  <c r="AK678" i="10"/>
  <c r="AK646" i="10"/>
  <c r="AK614" i="10"/>
  <c r="AK582" i="10"/>
  <c r="AK550" i="10"/>
  <c r="AK518" i="10"/>
  <c r="AK486" i="10"/>
  <c r="AK454" i="10"/>
  <c r="AK422" i="10"/>
  <c r="AK390" i="10"/>
  <c r="AK358" i="10"/>
  <c r="AK326" i="10"/>
  <c r="AK294" i="10"/>
  <c r="AK262" i="10"/>
  <c r="AK230" i="10"/>
  <c r="AK198" i="10"/>
  <c r="AK166" i="10"/>
  <c r="AK134" i="10"/>
  <c r="AK102" i="10"/>
  <c r="AK70" i="10"/>
  <c r="AK38" i="10"/>
  <c r="AK1035" i="10"/>
  <c r="AK1002" i="10"/>
  <c r="AK969" i="10"/>
  <c r="AK936" i="10"/>
  <c r="AK903" i="10"/>
  <c r="AK869" i="10"/>
  <c r="AK836" i="10"/>
  <c r="AK803" i="10"/>
  <c r="AK770" i="10"/>
  <c r="AK737" i="10"/>
  <c r="AK704" i="10"/>
  <c r="AK671" i="10"/>
  <c r="AK638" i="10"/>
  <c r="AK605" i="10"/>
  <c r="AK572" i="10"/>
  <c r="AK539" i="10"/>
  <c r="AK506" i="10"/>
  <c r="AK473" i="10"/>
  <c r="AK440" i="10"/>
  <c r="AK1033" i="10"/>
  <c r="AK1000" i="10"/>
  <c r="AK967" i="10"/>
  <c r="AK933" i="10"/>
  <c r="AK900" i="10"/>
  <c r="AK867" i="10"/>
  <c r="AK834" i="10"/>
  <c r="AK801" i="10"/>
  <c r="AK768" i="10"/>
  <c r="AK735" i="10"/>
  <c r="AK702" i="10"/>
  <c r="AK669" i="10"/>
  <c r="AK636" i="10"/>
  <c r="AK603" i="10"/>
  <c r="AK570" i="10"/>
  <c r="AK537" i="10"/>
  <c r="AK504" i="10"/>
  <c r="AK471" i="10"/>
  <c r="AK438" i="10"/>
  <c r="AK405" i="10"/>
  <c r="AK372" i="10"/>
  <c r="AK339" i="10"/>
  <c r="AK306" i="10"/>
  <c r="AK273" i="10"/>
  <c r="AK240" i="10"/>
  <c r="AK207" i="10"/>
  <c r="AK174" i="10"/>
  <c r="AK141" i="10"/>
  <c r="AK108" i="10"/>
  <c r="AK75" i="10"/>
  <c r="AK42" i="10"/>
  <c r="AK9" i="10"/>
  <c r="AK1026" i="10"/>
  <c r="AK991" i="10"/>
  <c r="AK956" i="10"/>
  <c r="AK921" i="10"/>
  <c r="AK886" i="10"/>
  <c r="AK851" i="10"/>
  <c r="AK816" i="10"/>
  <c r="AK781" i="10"/>
  <c r="AK746" i="10"/>
  <c r="AK711" i="10"/>
  <c r="AK675" i="10"/>
  <c r="AK640" i="10"/>
  <c r="AK604" i="10"/>
  <c r="AK568" i="10"/>
  <c r="AK533" i="10"/>
  <c r="AK498" i="10"/>
  <c r="AK463" i="10"/>
  <c r="AK428" i="10"/>
  <c r="AK394" i="10"/>
  <c r="AK360" i="10"/>
  <c r="AK325" i="10"/>
  <c r="AK291" i="10"/>
  <c r="AK257" i="10"/>
  <c r="AK223" i="10"/>
  <c r="AK189" i="10"/>
  <c r="AK155" i="10"/>
  <c r="AK121" i="10"/>
  <c r="AK87" i="10"/>
  <c r="AK53" i="10"/>
  <c r="AK1049" i="10"/>
  <c r="AK1013" i="10"/>
  <c r="AK977" i="10"/>
  <c r="AK941" i="10"/>
  <c r="AK905" i="10"/>
  <c r="AK866" i="10"/>
  <c r="AK830" i="10"/>
  <c r="AK794" i="10"/>
  <c r="AK758" i="10"/>
  <c r="AK722" i="10"/>
  <c r="AK686" i="10"/>
  <c r="AK650" i="10"/>
  <c r="AK613" i="10"/>
  <c r="AK577" i="10"/>
  <c r="AK541" i="10"/>
  <c r="AK503" i="10"/>
  <c r="AK467" i="10"/>
  <c r="AK1048" i="10"/>
  <c r="AK1012" i="10"/>
  <c r="AK1047" i="10"/>
  <c r="AK1011" i="10"/>
  <c r="AK975" i="10"/>
  <c r="AK939" i="10"/>
  <c r="AK901" i="10"/>
  <c r="AK864" i="10"/>
  <c r="AK828" i="10"/>
  <c r="AK792" i="10"/>
  <c r="AK756" i="10"/>
  <c r="AK720" i="10"/>
  <c r="AK684" i="10"/>
  <c r="AK648" i="10"/>
  <c r="AK611" i="10"/>
  <c r="AK575" i="10"/>
  <c r="AK538" i="10"/>
  <c r="AK501" i="10"/>
  <c r="AK465" i="10"/>
  <c r="AK429" i="10"/>
  <c r="AK393" i="10"/>
  <c r="AK357" i="10"/>
  <c r="AK322" i="10"/>
  <c r="AK287" i="10"/>
  <c r="AK252" i="10"/>
  <c r="AK217" i="10"/>
  <c r="AK182" i="10"/>
  <c r="AK147" i="10"/>
  <c r="AK112" i="10"/>
  <c r="AK77" i="10"/>
  <c r="AK41" i="10"/>
  <c r="AK7" i="10"/>
  <c r="AK1046" i="10"/>
  <c r="AK1010" i="10"/>
  <c r="AK974" i="10"/>
  <c r="AK938" i="10"/>
  <c r="AK899" i="10"/>
  <c r="AK863" i="10"/>
  <c r="AK827" i="10"/>
  <c r="AK791" i="10"/>
  <c r="AK755" i="10"/>
  <c r="AK719" i="10"/>
  <c r="AK683" i="10"/>
  <c r="AK647" i="10"/>
  <c r="AK610" i="10"/>
  <c r="AK574" i="10"/>
  <c r="AK536" i="10"/>
  <c r="AK500" i="10"/>
  <c r="AK464" i="10"/>
  <c r="AK427" i="10"/>
  <c r="AK392" i="10"/>
  <c r="AK356" i="10"/>
  <c r="AK321" i="10"/>
  <c r="AK286" i="10"/>
  <c r="AK251" i="10"/>
  <c r="AK216" i="10"/>
  <c r="AK181" i="10"/>
  <c r="AK146" i="10"/>
  <c r="AK111" i="10"/>
  <c r="AK76" i="10"/>
  <c r="AK40" i="10"/>
  <c r="AK1045" i="10"/>
  <c r="AK1009" i="10"/>
  <c r="AK973" i="10"/>
  <c r="AK937" i="10"/>
  <c r="AK898" i="10"/>
  <c r="AK862" i="10"/>
  <c r="AK826" i="10"/>
  <c r="AK790" i="10"/>
  <c r="AK754" i="10"/>
  <c r="AK718" i="10"/>
  <c r="AK682" i="10"/>
  <c r="AK645" i="10"/>
  <c r="AK609" i="10"/>
  <c r="AK573" i="10"/>
  <c r="AK535" i="10"/>
  <c r="AK499" i="10"/>
  <c r="AK1034" i="10"/>
  <c r="AK990" i="10"/>
  <c r="AK950" i="10"/>
  <c r="AK910" i="10"/>
  <c r="AK868" i="10"/>
  <c r="AK823" i="10"/>
  <c r="AK783" i="10"/>
  <c r="AK741" i="10"/>
  <c r="AK699" i="10"/>
  <c r="AK659" i="10"/>
  <c r="AK619" i="10"/>
  <c r="AK578" i="10"/>
  <c r="AK531" i="10"/>
  <c r="AK491" i="10"/>
  <c r="AK451" i="10"/>
  <c r="AK413" i="10"/>
  <c r="AK376" i="10"/>
  <c r="AK338" i="10"/>
  <c r="AK301" i="10"/>
  <c r="AK264" i="10"/>
  <c r="AK226" i="10"/>
  <c r="AK188" i="10"/>
  <c r="AK151" i="10"/>
  <c r="AK114" i="10"/>
  <c r="AK74" i="10"/>
  <c r="AK36" i="10"/>
  <c r="AK1032" i="10"/>
  <c r="AK989" i="10"/>
  <c r="AK949" i="10"/>
  <c r="AK909" i="10"/>
  <c r="AK865" i="10"/>
  <c r="AK822" i="10"/>
  <c r="AK782" i="10"/>
  <c r="AK740" i="10"/>
  <c r="AK698" i="10"/>
  <c r="AK658" i="10"/>
  <c r="AK618" i="10"/>
  <c r="AK576" i="10"/>
  <c r="AK530" i="10"/>
  <c r="AK490" i="10"/>
  <c r="AK450" i="10"/>
  <c r="AK412" i="10"/>
  <c r="AK375" i="10"/>
  <c r="AK337" i="10"/>
  <c r="AK300" i="10"/>
  <c r="AK263" i="10"/>
  <c r="AK225" i="10"/>
  <c r="AK187" i="10"/>
  <c r="AK150" i="10"/>
  <c r="AK113" i="10"/>
  <c r="AK73" i="10"/>
  <c r="AK35" i="10"/>
  <c r="AK1031" i="10"/>
  <c r="AK988" i="10"/>
  <c r="AK948" i="10"/>
  <c r="AK908" i="10"/>
  <c r="AK861" i="10"/>
  <c r="AK821" i="10"/>
  <c r="AK780" i="10"/>
  <c r="AK739" i="10"/>
  <c r="AK697" i="10"/>
  <c r="AK657" i="10"/>
  <c r="AK617" i="10"/>
  <c r="AK571" i="10"/>
  <c r="AK529" i="10"/>
  <c r="AK489" i="10"/>
  <c r="AK449" i="10"/>
  <c r="AK411" i="10"/>
  <c r="AK374" i="10"/>
  <c r="AK336" i="10"/>
  <c r="AK299" i="10"/>
  <c r="AK261" i="10"/>
  <c r="AK224" i="10"/>
  <c r="AK186" i="10"/>
  <c r="AK149" i="10"/>
  <c r="AK110" i="10"/>
  <c r="AK72" i="10"/>
  <c r="AK34" i="10"/>
  <c r="AK1029" i="10"/>
  <c r="AK987" i="10"/>
  <c r="AK947" i="10"/>
  <c r="AK907" i="10"/>
  <c r="AK860" i="10"/>
  <c r="AK820" i="10"/>
  <c r="AK779" i="10"/>
  <c r="AK738" i="10"/>
  <c r="AK696" i="10"/>
  <c r="AK656" i="10"/>
  <c r="AK616" i="10"/>
  <c r="AK569" i="10"/>
  <c r="AK528" i="10"/>
  <c r="AK488" i="10"/>
  <c r="AK448" i="10"/>
  <c r="AK410" i="10"/>
  <c r="AK373" i="10"/>
  <c r="AK335" i="10"/>
  <c r="AK298" i="10"/>
  <c r="AK260" i="10"/>
  <c r="AK222" i="10"/>
  <c r="AK185" i="10"/>
  <c r="AK148" i="10"/>
  <c r="AK109" i="10"/>
  <c r="AK71" i="10"/>
  <c r="AK33" i="10"/>
  <c r="AK1028" i="10"/>
  <c r="AK986" i="10"/>
  <c r="AK946" i="10"/>
  <c r="AK906" i="10"/>
  <c r="AK859" i="10"/>
  <c r="AK819" i="10"/>
  <c r="AK778" i="10"/>
  <c r="AK736" i="10"/>
  <c r="AK695" i="10"/>
  <c r="AK655" i="10"/>
  <c r="AK615" i="10"/>
  <c r="AK567" i="10"/>
  <c r="AK527" i="10"/>
  <c r="AK487" i="10"/>
  <c r="AK447" i="10"/>
  <c r="AK409" i="10"/>
  <c r="AK371" i="10"/>
  <c r="AK334" i="10"/>
  <c r="AK297" i="10"/>
  <c r="AK259" i="10"/>
  <c r="AK221" i="10"/>
  <c r="AK184" i="10"/>
  <c r="AK145" i="10"/>
  <c r="AK107" i="10"/>
  <c r="AK69" i="10"/>
  <c r="AK32" i="10"/>
  <c r="AK1027" i="10"/>
  <c r="AK985" i="10"/>
  <c r="AK945" i="10"/>
  <c r="AK904" i="10"/>
  <c r="AK858" i="10"/>
  <c r="AK818" i="10"/>
  <c r="AK777" i="10"/>
  <c r="AK734" i="10"/>
  <c r="AK694" i="10"/>
  <c r="AK654" i="10"/>
  <c r="AK612" i="10"/>
  <c r="AK566" i="10"/>
  <c r="AK526" i="10"/>
  <c r="AK485" i="10"/>
  <c r="AK446" i="10"/>
  <c r="AK408" i="10"/>
  <c r="AK370" i="10"/>
  <c r="AK333" i="10"/>
  <c r="AK296" i="10"/>
  <c r="AK258" i="10"/>
  <c r="AK220" i="10"/>
  <c r="AK183" i="10"/>
  <c r="AK144" i="10"/>
  <c r="AK106" i="10"/>
  <c r="AK68" i="10"/>
  <c r="AK31" i="10"/>
  <c r="AK1036" i="10"/>
  <c r="AK979" i="10"/>
  <c r="AK926" i="10"/>
  <c r="AK879" i="10"/>
  <c r="AK829" i="10"/>
  <c r="AK772" i="10"/>
  <c r="AK724" i="10"/>
  <c r="AK672" i="10"/>
  <c r="AK624" i="10"/>
  <c r="AK564" i="10"/>
  <c r="AK517" i="10"/>
  <c r="AK469" i="10"/>
  <c r="AK420" i="10"/>
  <c r="AK377" i="10"/>
  <c r="AK327" i="10"/>
  <c r="AK280" i="10"/>
  <c r="AK236" i="10"/>
  <c r="AK192" i="10"/>
  <c r="AK139" i="10"/>
  <c r="AK95" i="10"/>
  <c r="AK51" i="10"/>
  <c r="AK8" i="10"/>
  <c r="AK1025" i="10"/>
  <c r="AK978" i="10"/>
  <c r="AK925" i="10"/>
  <c r="AK878" i="10"/>
  <c r="AK825" i="10"/>
  <c r="AK771" i="10"/>
  <c r="AK723" i="10"/>
  <c r="AK670" i="10"/>
  <c r="AK623" i="10"/>
  <c r="AK563" i="10"/>
  <c r="AK516" i="10"/>
  <c r="AK468" i="10"/>
  <c r="AK419" i="10"/>
  <c r="AK369" i="10"/>
  <c r="AK324" i="10"/>
  <c r="AK279" i="10"/>
  <c r="AK235" i="10"/>
  <c r="AK191" i="10"/>
  <c r="AK138" i="10"/>
  <c r="AK94" i="10"/>
  <c r="AK50" i="10"/>
  <c r="AK1024" i="10"/>
  <c r="AK976" i="10"/>
  <c r="AK924" i="10"/>
  <c r="AK877" i="10"/>
  <c r="AK824" i="10"/>
  <c r="AK769" i="10"/>
  <c r="AK721" i="10"/>
  <c r="AK668" i="10"/>
  <c r="AK622" i="10"/>
  <c r="AK562" i="10"/>
  <c r="AK515" i="10"/>
  <c r="AK466" i="10"/>
  <c r="AK418" i="10"/>
  <c r="AK368" i="10"/>
  <c r="AK323" i="10"/>
  <c r="AK278" i="10"/>
  <c r="AK234" i="10"/>
  <c r="AK190" i="10"/>
  <c r="AK137" i="10"/>
  <c r="AK93" i="10"/>
  <c r="AK49" i="10"/>
  <c r="AK1023" i="10"/>
  <c r="AK972" i="10"/>
  <c r="AK923" i="10"/>
  <c r="AK876" i="10"/>
  <c r="AK817" i="10"/>
  <c r="AK767" i="10"/>
  <c r="AK717" i="10"/>
  <c r="AK667" i="10"/>
  <c r="AK621" i="10"/>
  <c r="AK561" i="10"/>
  <c r="AK514" i="10"/>
  <c r="AK462" i="10"/>
  <c r="AK417" i="10"/>
  <c r="AK367" i="10"/>
  <c r="AK320" i="10"/>
  <c r="AK277" i="10"/>
  <c r="AK233" i="10"/>
  <c r="AK180" i="10"/>
  <c r="AK136" i="10"/>
  <c r="AK92" i="10"/>
  <c r="AK48" i="10"/>
  <c r="AK1022" i="10"/>
  <c r="AK971" i="10"/>
  <c r="AK922" i="10"/>
  <c r="AK875" i="10"/>
  <c r="AK815" i="10"/>
  <c r="AK766" i="10"/>
  <c r="AK716" i="10"/>
  <c r="AK666" i="10"/>
  <c r="AK620" i="10"/>
  <c r="AK560" i="10"/>
  <c r="AK513" i="10"/>
  <c r="AK461" i="10"/>
  <c r="AK416" i="10"/>
  <c r="AK366" i="10"/>
  <c r="AK319" i="10"/>
  <c r="AK276" i="10"/>
  <c r="AK232" i="10"/>
  <c r="AK179" i="10"/>
  <c r="AK135" i="10"/>
  <c r="AK91" i="10"/>
  <c r="AK47" i="10"/>
  <c r="AK1021" i="10"/>
  <c r="AK970" i="10"/>
  <c r="AK920" i="10"/>
  <c r="AK874" i="10"/>
  <c r="AK814" i="10"/>
  <c r="AK765" i="10"/>
  <c r="AK715" i="10"/>
  <c r="AK665" i="10"/>
  <c r="AK608" i="10"/>
  <c r="AK559" i="10"/>
  <c r="AK512" i="10"/>
  <c r="AK460" i="10"/>
  <c r="AK415" i="10"/>
  <c r="AK365" i="10"/>
  <c r="AK318" i="10"/>
  <c r="AK275" i="10"/>
  <c r="AK231" i="10"/>
  <c r="AK178" i="10"/>
  <c r="AK133" i="10"/>
  <c r="AK90" i="10"/>
  <c r="AK46" i="10"/>
  <c r="AK1020" i="10"/>
  <c r="AK968" i="10"/>
  <c r="AK919" i="10"/>
  <c r="AK873" i="10"/>
  <c r="AK813" i="10"/>
  <c r="AK764" i="10"/>
  <c r="AK714" i="10"/>
  <c r="AK664" i="10"/>
  <c r="AK1017" i="10"/>
  <c r="AK963" i="10"/>
  <c r="AK916" i="10"/>
  <c r="AK857" i="10"/>
  <c r="AK810" i="10"/>
  <c r="AK761" i="10"/>
  <c r="AK709" i="10"/>
  <c r="AK661" i="10"/>
  <c r="AK601" i="10"/>
  <c r="AK555" i="10"/>
  <c r="AK508" i="10"/>
  <c r="AK456" i="10"/>
  <c r="AK1005" i="10"/>
  <c r="AK955" i="10"/>
  <c r="AK896" i="10"/>
  <c r="AK849" i="10"/>
  <c r="AK800" i="10"/>
  <c r="AK750" i="10"/>
  <c r="AK700" i="10"/>
  <c r="AK643" i="10"/>
  <c r="AK594" i="10"/>
  <c r="AK547" i="10"/>
  <c r="AK494" i="10"/>
  <c r="AK442" i="10"/>
  <c r="AK397" i="10"/>
  <c r="AK350" i="10"/>
  <c r="AK307" i="10"/>
  <c r="AK255" i="10"/>
  <c r="AK210" i="10"/>
  <c r="AK165" i="10"/>
  <c r="AK122" i="10"/>
  <c r="AK78" i="10"/>
  <c r="AK25" i="10"/>
  <c r="AK1001" i="10"/>
  <c r="AK952" i="10"/>
  <c r="AK893" i="10"/>
  <c r="AK846" i="10"/>
  <c r="AK797" i="10"/>
  <c r="AK747" i="10"/>
  <c r="AK691" i="10"/>
  <c r="AK639" i="10"/>
  <c r="AK591" i="10"/>
  <c r="AK544" i="10"/>
  <c r="AK484" i="10"/>
  <c r="AK437" i="10"/>
  <c r="AK391" i="10"/>
  <c r="AK347" i="10"/>
  <c r="AK303" i="10"/>
  <c r="AK250" i="10"/>
  <c r="AK206" i="10"/>
  <c r="AK162" i="10"/>
  <c r="AK118" i="10"/>
  <c r="AK65" i="10"/>
  <c r="AK22" i="10"/>
  <c r="AK999" i="10"/>
  <c r="AK951" i="10"/>
  <c r="AK892" i="10"/>
  <c r="AK845" i="10"/>
  <c r="AK796" i="10"/>
  <c r="AK745" i="10"/>
  <c r="AK690" i="10"/>
  <c r="AK637" i="10"/>
  <c r="AK590" i="10"/>
  <c r="AK543" i="10"/>
  <c r="AK483" i="10"/>
  <c r="AK436" i="10"/>
  <c r="AK389" i="10"/>
  <c r="AK346" i="10"/>
  <c r="AK302" i="10"/>
  <c r="AK249" i="10"/>
  <c r="AK205" i="10"/>
  <c r="AK161" i="10"/>
  <c r="AK117" i="10"/>
  <c r="AK64" i="10"/>
  <c r="AK21" i="10"/>
  <c r="AK1016" i="10"/>
  <c r="AK940" i="10"/>
  <c r="AK855" i="10"/>
  <c r="AK787" i="10"/>
  <c r="AK706" i="10"/>
  <c r="AK630" i="10"/>
  <c r="AK553" i="10"/>
  <c r="AK479" i="10"/>
  <c r="AK406" i="10"/>
  <c r="AK348" i="10"/>
  <c r="AK283" i="10"/>
  <c r="AK214" i="10"/>
  <c r="AK157" i="10"/>
  <c r="AK88" i="10"/>
  <c r="AK24" i="10"/>
  <c r="AK1015" i="10"/>
  <c r="AK935" i="10"/>
  <c r="AK854" i="10"/>
  <c r="AK786" i="10"/>
  <c r="AK705" i="10"/>
  <c r="AK629" i="10"/>
  <c r="AK552" i="10"/>
  <c r="AK478" i="10"/>
  <c r="AK404" i="10"/>
  <c r="AK345" i="10"/>
  <c r="AK282" i="10"/>
  <c r="AK213" i="10"/>
  <c r="AK156" i="10"/>
  <c r="AK86" i="10"/>
  <c r="AK23" i="10"/>
  <c r="AK1014" i="10"/>
  <c r="AK932" i="10"/>
  <c r="AK853" i="10"/>
  <c r="AK785" i="10"/>
  <c r="AK703" i="10"/>
  <c r="AK628" i="10"/>
  <c r="AK551" i="10"/>
  <c r="AK477" i="10"/>
  <c r="AK403" i="10"/>
  <c r="AK344" i="10"/>
  <c r="AK281" i="10"/>
  <c r="AK212" i="10"/>
  <c r="AK154" i="10"/>
  <c r="AK85" i="10"/>
  <c r="AK20" i="10"/>
  <c r="AK1008" i="10"/>
  <c r="AK931" i="10"/>
  <c r="AK852" i="10"/>
  <c r="AK784" i="10"/>
  <c r="AK701" i="10"/>
  <c r="AK627" i="10"/>
  <c r="AK549" i="10"/>
  <c r="AK476" i="10"/>
  <c r="AK402" i="10"/>
  <c r="AK343" i="10"/>
  <c r="AK274" i="10"/>
  <c r="AK211" i="10"/>
  <c r="AK153" i="10"/>
  <c r="AK84" i="10"/>
  <c r="AK19" i="10"/>
  <c r="AK1007" i="10"/>
  <c r="AK930" i="10"/>
  <c r="AK850" i="10"/>
  <c r="AK776" i="10"/>
  <c r="AK693" i="10"/>
  <c r="AK626" i="10"/>
  <c r="AK548" i="10"/>
  <c r="AK475" i="10"/>
  <c r="AK401" i="10"/>
  <c r="AK342" i="10"/>
  <c r="AK272" i="10"/>
  <c r="AK209" i="10"/>
  <c r="AK152" i="10"/>
  <c r="AK83" i="10"/>
  <c r="AK18" i="10"/>
  <c r="AK1006" i="10"/>
  <c r="AK929" i="10"/>
  <c r="AK848" i="10"/>
  <c r="AK775" i="10"/>
  <c r="AK692" i="10"/>
  <c r="AK625" i="10"/>
  <c r="AK546" i="10"/>
  <c r="AK474" i="10"/>
  <c r="AK400" i="10"/>
  <c r="AK341" i="10"/>
  <c r="AK271" i="10"/>
  <c r="AK208" i="10"/>
  <c r="AK143" i="10"/>
  <c r="AK82" i="10"/>
  <c r="AK17" i="10"/>
  <c r="AK1004" i="10"/>
  <c r="AK928" i="10"/>
  <c r="AK847" i="10"/>
  <c r="AK773" i="10"/>
  <c r="AK1003" i="10"/>
  <c r="AK927" i="10"/>
  <c r="AK844" i="10"/>
  <c r="AK763" i="10"/>
  <c r="AK688" i="10"/>
  <c r="AK997" i="10"/>
  <c r="AK918" i="10"/>
  <c r="AK843" i="10"/>
  <c r="AK762" i="10"/>
  <c r="AK687" i="10"/>
  <c r="AK602" i="10"/>
  <c r="AK540" i="10"/>
  <c r="AK459" i="10"/>
  <c r="AK396" i="10"/>
  <c r="AK331" i="10"/>
  <c r="AK268" i="10"/>
  <c r="AK202" i="10"/>
  <c r="AK132" i="10"/>
  <c r="AK996" i="10"/>
  <c r="AK917" i="10"/>
  <c r="AK842" i="10"/>
  <c r="AK760" i="10"/>
  <c r="AK995" i="10"/>
  <c r="AK915" i="10"/>
  <c r="AK841" i="10"/>
  <c r="AK994" i="10"/>
  <c r="AK914" i="10"/>
  <c r="AK840" i="10"/>
  <c r="AK757" i="10"/>
  <c r="AK680" i="10"/>
  <c r="AK598" i="10"/>
  <c r="AK525" i="10"/>
  <c r="AK455" i="10"/>
  <c r="AK981" i="10"/>
  <c r="AK894" i="10"/>
  <c r="AK831" i="10"/>
  <c r="AK744" i="10"/>
  <c r="AK663" i="10"/>
  <c r="AK589" i="10"/>
  <c r="AK519" i="10"/>
  <c r="AK441" i="10"/>
  <c r="AK381" i="10"/>
  <c r="AK312" i="10"/>
  <c r="AK246" i="10"/>
  <c r="AK177" i="10"/>
  <c r="AK123" i="10"/>
  <c r="AK57" i="10"/>
  <c r="AK964" i="10"/>
  <c r="AK889" i="10"/>
  <c r="AK809" i="10"/>
  <c r="AK732" i="10"/>
  <c r="AK653" i="10"/>
  <c r="AK586" i="10"/>
  <c r="AK509" i="10"/>
  <c r="AK434" i="10"/>
  <c r="AK378" i="10"/>
  <c r="AK309" i="10"/>
  <c r="AK243" i="10"/>
  <c r="AK173" i="10"/>
  <c r="AK116" i="10"/>
  <c r="AK54" i="10"/>
  <c r="AK1050" i="10"/>
  <c r="AK962" i="10"/>
  <c r="AK888" i="10"/>
  <c r="AK808" i="10"/>
  <c r="AK731" i="10"/>
  <c r="AK652" i="10"/>
  <c r="AK585" i="10"/>
  <c r="AK507" i="10"/>
  <c r="AK433" i="10"/>
  <c r="AK364" i="10"/>
  <c r="AK308" i="10"/>
  <c r="AK242" i="10"/>
  <c r="AK172" i="10"/>
  <c r="AK115" i="10"/>
  <c r="AK52" i="10"/>
  <c r="AK953" i="10"/>
  <c r="AK799" i="10"/>
  <c r="AK662" i="10"/>
  <c r="AK554" i="10"/>
  <c r="AK435" i="10"/>
  <c r="AK349" i="10"/>
  <c r="AK247" i="10"/>
  <c r="AK160" i="10"/>
  <c r="AK61" i="10"/>
  <c r="AK944" i="10"/>
  <c r="AK798" i="10"/>
  <c r="AK660" i="10"/>
  <c r="AK545" i="10"/>
  <c r="AK432" i="10"/>
  <c r="AK340" i="10"/>
  <c r="AK245" i="10"/>
  <c r="AK159" i="10"/>
  <c r="AK60" i="10"/>
  <c r="AK943" i="10"/>
  <c r="AK795" i="10"/>
  <c r="AK651" i="10"/>
  <c r="AK542" i="10"/>
  <c r="AK431" i="10"/>
  <c r="AK332" i="10"/>
  <c r="AK244" i="10"/>
  <c r="AK158" i="10"/>
  <c r="AK59" i="10"/>
  <c r="AK942" i="10"/>
  <c r="AK793" i="10"/>
  <c r="AK649" i="10"/>
  <c r="AK534" i="10"/>
  <c r="AK430" i="10"/>
  <c r="AK330" i="10"/>
  <c r="AK241" i="10"/>
  <c r="AK142" i="10"/>
  <c r="AK58" i="10"/>
  <c r="AK913" i="10"/>
  <c r="AK789" i="10"/>
  <c r="AK644" i="10"/>
  <c r="AK532" i="10"/>
  <c r="AK426" i="10"/>
  <c r="AK329" i="10"/>
  <c r="AK239" i="10"/>
  <c r="AK140" i="10"/>
  <c r="AK56" i="10"/>
  <c r="AK912" i="10"/>
  <c r="AK788" i="10"/>
  <c r="AK642" i="10"/>
  <c r="AK524" i="10"/>
  <c r="AK425" i="10"/>
  <c r="AK328" i="10"/>
  <c r="AK238" i="10"/>
  <c r="AK131" i="10"/>
  <c r="AK55" i="10"/>
  <c r="AK911" i="10"/>
  <c r="AK759" i="10"/>
  <c r="AK641" i="10"/>
  <c r="AK523" i="10"/>
  <c r="AK424" i="10"/>
  <c r="AK317" i="10"/>
  <c r="AK237" i="10"/>
  <c r="AK130" i="10"/>
  <c r="AK45" i="10"/>
  <c r="AK897" i="10"/>
  <c r="AK753" i="10"/>
  <c r="AK635" i="10"/>
  <c r="AK522" i="10"/>
  <c r="AK423" i="10"/>
  <c r="AK316" i="10"/>
  <c r="AK229" i="10"/>
  <c r="AK129" i="10"/>
  <c r="AK44" i="10"/>
  <c r="AK895" i="10"/>
  <c r="AK752" i="10"/>
  <c r="AK634" i="10"/>
  <c r="AK521" i="10"/>
  <c r="AK421" i="10"/>
  <c r="AK315" i="10"/>
  <c r="AK228" i="10"/>
  <c r="AK128" i="10"/>
  <c r="AK43" i="10"/>
  <c r="AK1044" i="10"/>
  <c r="AK891" i="10"/>
  <c r="AK751" i="10"/>
  <c r="AK633" i="10"/>
  <c r="AK520" i="10"/>
  <c r="AK414" i="10"/>
  <c r="AK314" i="10"/>
  <c r="AK227" i="10"/>
  <c r="AK127" i="10"/>
  <c r="AK39" i="10"/>
  <c r="AK1043" i="10"/>
  <c r="AK890" i="10"/>
  <c r="AK749" i="10"/>
  <c r="AK632" i="10"/>
  <c r="AK511" i="10"/>
  <c r="AK407" i="10"/>
  <c r="AK313" i="10"/>
  <c r="AK219" i="10"/>
  <c r="AK126" i="10"/>
  <c r="AK37" i="10"/>
  <c r="AK1042" i="10"/>
  <c r="AK887" i="10"/>
  <c r="AK748" i="10"/>
  <c r="AK631" i="10"/>
  <c r="AK510" i="10"/>
  <c r="AK399" i="10"/>
  <c r="AK311" i="10"/>
  <c r="AK218" i="10"/>
  <c r="AK125" i="10"/>
  <c r="AK30" i="10"/>
  <c r="AK1041" i="10"/>
  <c r="AK885" i="10"/>
  <c r="AK743" i="10"/>
  <c r="AK607" i="10"/>
  <c r="AK505" i="10"/>
  <c r="AK398" i="10"/>
  <c r="AK310" i="10"/>
  <c r="AK215" i="10"/>
  <c r="AK124" i="10"/>
  <c r="AK29" i="10"/>
  <c r="AK1040" i="10"/>
  <c r="AK884" i="10"/>
  <c r="AK733" i="10"/>
  <c r="AK606" i="10"/>
  <c r="AK502" i="10"/>
  <c r="AK395" i="10"/>
  <c r="AK305" i="10"/>
  <c r="AK204" i="10"/>
  <c r="AK120" i="10"/>
  <c r="AK28" i="10"/>
  <c r="AK1019" i="10"/>
  <c r="AK880" i="10"/>
  <c r="AK727" i="10"/>
  <c r="AK596" i="10"/>
  <c r="AK493" i="10"/>
  <c r="AK385" i="10"/>
  <c r="AK292" i="10"/>
  <c r="AK199" i="10"/>
  <c r="AK103" i="10"/>
  <c r="AK15" i="10"/>
  <c r="AK992" i="10"/>
  <c r="AK856" i="10"/>
  <c r="AK713" i="10"/>
  <c r="AK592" i="10"/>
  <c r="AK481" i="10"/>
  <c r="AK382" i="10"/>
  <c r="AK288" i="10"/>
  <c r="AK195" i="10"/>
  <c r="AK99" i="10"/>
  <c r="AK12" i="10"/>
  <c r="AK984" i="10"/>
  <c r="AK839" i="10"/>
  <c r="AK712" i="10"/>
  <c r="AK588" i="10"/>
  <c r="AK480" i="10"/>
  <c r="AK380" i="10"/>
  <c r="AK285" i="10"/>
  <c r="AK194" i="10"/>
  <c r="AK98" i="10"/>
  <c r="AK11" i="10"/>
  <c r="AK882" i="10"/>
  <c r="AK595" i="10"/>
  <c r="AK379" i="10"/>
  <c r="AK175" i="10"/>
  <c r="AK881" i="10"/>
  <c r="AK593" i="10"/>
  <c r="AK363" i="10"/>
  <c r="AK171" i="10"/>
  <c r="AK872" i="10"/>
  <c r="AK587" i="10"/>
  <c r="AK362" i="10"/>
  <c r="AK170" i="10"/>
  <c r="AK871" i="10"/>
  <c r="AK584" i="10"/>
  <c r="AK361" i="10"/>
  <c r="AK169" i="10"/>
  <c r="AK837" i="10"/>
  <c r="AK583" i="10"/>
  <c r="AK359" i="10"/>
  <c r="AK168" i="10"/>
  <c r="AK835" i="10"/>
  <c r="AK581" i="10"/>
  <c r="AK355" i="10"/>
  <c r="AK167" i="10"/>
  <c r="AK833" i="10"/>
  <c r="AK580" i="10"/>
  <c r="AK354" i="10"/>
  <c r="AK164" i="10"/>
  <c r="AK832" i="10"/>
  <c r="AK579" i="10"/>
  <c r="AK353" i="10"/>
  <c r="AK163" i="10"/>
  <c r="AK812" i="10"/>
  <c r="AK565" i="10"/>
  <c r="AK352" i="10"/>
  <c r="AK119" i="10"/>
  <c r="AK811" i="10"/>
  <c r="AK558" i="10"/>
  <c r="AK351" i="10"/>
  <c r="AK105" i="10"/>
  <c r="AK807" i="10"/>
  <c r="AK557" i="10"/>
  <c r="AK304" i="10"/>
  <c r="AK104" i="10"/>
  <c r="AK805" i="10"/>
  <c r="AK556" i="10"/>
  <c r="AK295" i="10"/>
  <c r="AK101" i="10"/>
  <c r="AK804" i="10"/>
  <c r="AK497" i="10"/>
  <c r="AK293" i="10"/>
  <c r="AK100" i="10"/>
  <c r="AK802" i="10"/>
  <c r="AK496" i="10"/>
  <c r="AK290" i="10"/>
  <c r="AK97" i="10"/>
  <c r="AK1018" i="10"/>
  <c r="AK708" i="10"/>
  <c r="AK458" i="10"/>
  <c r="AK266" i="10"/>
  <c r="AK67" i="10"/>
  <c r="AK993" i="10"/>
  <c r="AK707" i="10"/>
  <c r="AK457" i="10"/>
  <c r="AK265" i="10"/>
  <c r="AK66" i="10"/>
  <c r="AK980" i="10"/>
  <c r="AK681" i="10"/>
  <c r="AK445" i="10"/>
  <c r="AK253" i="10"/>
  <c r="AK27" i="10"/>
  <c r="AK677" i="10"/>
  <c r="AK200" i="10"/>
  <c r="AK676" i="10"/>
  <c r="AK197" i="10"/>
  <c r="AK674" i="10"/>
  <c r="AK196" i="10"/>
  <c r="AK673" i="10"/>
  <c r="AK193" i="10"/>
  <c r="AK600" i="10"/>
  <c r="AK176" i="10"/>
  <c r="AK599" i="10"/>
  <c r="AK96" i="10"/>
  <c r="AK597" i="10"/>
  <c r="AK89" i="10"/>
  <c r="AK495" i="10"/>
  <c r="AK81" i="10"/>
  <c r="AK492" i="10"/>
  <c r="AK80" i="10"/>
  <c r="AK482" i="10"/>
  <c r="AK79" i="10"/>
  <c r="AK472" i="10"/>
  <c r="AK63" i="10"/>
  <c r="AK1039" i="10"/>
  <c r="AK470" i="10"/>
  <c r="AK62" i="10"/>
  <c r="AK1038" i="10"/>
  <c r="AK453" i="10"/>
  <c r="AK26" i="10"/>
  <c r="AK1037" i="10"/>
  <c r="AK452" i="10"/>
  <c r="AK16" i="10"/>
  <c r="AK959" i="10"/>
  <c r="AK386" i="10"/>
  <c r="AK958" i="10"/>
  <c r="AK384" i="10"/>
  <c r="AK954" i="10"/>
  <c r="AK289" i="10"/>
  <c r="AK387" i="10"/>
  <c r="AK383" i="10"/>
  <c r="AK284" i="10"/>
  <c r="AK270" i="10"/>
  <c r="AK269" i="10"/>
  <c r="AK267" i="10"/>
  <c r="AK256" i="10"/>
  <c r="AK254" i="10"/>
  <c r="AK248" i="10"/>
  <c r="AK203" i="10"/>
  <c r="AK201" i="10"/>
  <c r="AK14" i="10"/>
  <c r="AK13" i="10"/>
  <c r="AK983" i="10"/>
  <c r="AK10" i="10"/>
  <c r="AK982" i="10"/>
  <c r="AK730" i="10"/>
  <c r="AK729" i="10"/>
  <c r="AK726" i="10"/>
  <c r="AK725" i="10"/>
  <c r="AK965" i="10"/>
  <c r="AK957" i="10"/>
  <c r="AK685" i="10"/>
  <c r="AK679" i="10"/>
  <c r="AK443" i="10"/>
  <c r="AK961" i="10"/>
  <c r="AK960" i="10"/>
  <c r="AK883" i="10"/>
  <c r="AK728" i="10"/>
  <c r="AK689" i="10"/>
  <c r="AK444" i="10"/>
  <c r="AK439" i="10"/>
  <c r="AK388" i="10"/>
  <c r="AQ3" i="10"/>
  <c r="AS5" i="10"/>
  <c r="AV102" i="10"/>
  <c r="AV70" i="10"/>
  <c r="AV38" i="10"/>
  <c r="AV103" i="10"/>
  <c r="AV69" i="10"/>
  <c r="AV36" i="10"/>
  <c r="AV112" i="10"/>
  <c r="AV78" i="10"/>
  <c r="AV44" i="10"/>
  <c r="AV10" i="10"/>
  <c r="AV110" i="10"/>
  <c r="AV76" i="10"/>
  <c r="AV42" i="10"/>
  <c r="AV8" i="10"/>
  <c r="AV111" i="10"/>
  <c r="AV74" i="10"/>
  <c r="AV37" i="10"/>
  <c r="AV122" i="10"/>
  <c r="AV85" i="10"/>
  <c r="AV48" i="10"/>
  <c r="AV11" i="10"/>
  <c r="AV93" i="10"/>
  <c r="AV55" i="10"/>
  <c r="AV17" i="10"/>
  <c r="AV92" i="10"/>
  <c r="AV54" i="10"/>
  <c r="AV16" i="10"/>
  <c r="AV90" i="10"/>
  <c r="AV52" i="10"/>
  <c r="AV14" i="10"/>
  <c r="AV115" i="10"/>
  <c r="AV71" i="10"/>
  <c r="AV28" i="10"/>
  <c r="AV114" i="10"/>
  <c r="AV68" i="10"/>
  <c r="AV27" i="10"/>
  <c r="AV113" i="10"/>
  <c r="AV67" i="10"/>
  <c r="AV26" i="10"/>
  <c r="AV109" i="10"/>
  <c r="AV66" i="10"/>
  <c r="AV25" i="10"/>
  <c r="AV108" i="10"/>
  <c r="AV65" i="10"/>
  <c r="AV24" i="10"/>
  <c r="AV82" i="10"/>
  <c r="AV31" i="10"/>
  <c r="AV81" i="10"/>
  <c r="AV30" i="10"/>
  <c r="AV80" i="10"/>
  <c r="AV29" i="10"/>
  <c r="AV126" i="10"/>
  <c r="AV79" i="10"/>
  <c r="AV23" i="10"/>
  <c r="AV125" i="10"/>
  <c r="AV77" i="10"/>
  <c r="AV22" i="10"/>
  <c r="AV124" i="10"/>
  <c r="AV75" i="10"/>
  <c r="AV21" i="10"/>
  <c r="AV119" i="10"/>
  <c r="AV57" i="10"/>
  <c r="AV118" i="10"/>
  <c r="AV56" i="10"/>
  <c r="AV117" i="10"/>
  <c r="AV53" i="10"/>
  <c r="AV116" i="10"/>
  <c r="AV51" i="10"/>
  <c r="AV107" i="10"/>
  <c r="AV50" i="10"/>
  <c r="AV106" i="10"/>
  <c r="AV49" i="10"/>
  <c r="AV105" i="10"/>
  <c r="AV47" i="10"/>
  <c r="AV104" i="10"/>
  <c r="AV46" i="10"/>
  <c r="AV101" i="10"/>
  <c r="AV45" i="10"/>
  <c r="AV100" i="10"/>
  <c r="AV43" i="10"/>
  <c r="AV99" i="10"/>
  <c r="AV41" i="10"/>
  <c r="AV98" i="10"/>
  <c r="AV40" i="10"/>
  <c r="AV97" i="10"/>
  <c r="AV39" i="10"/>
  <c r="AV96" i="10"/>
  <c r="AV35" i="10"/>
  <c r="AV91" i="10"/>
  <c r="AV32" i="10"/>
  <c r="AV87" i="10"/>
  <c r="AV18" i="10"/>
  <c r="AV86" i="10"/>
  <c r="AV15" i="10"/>
  <c r="AV12" i="10"/>
  <c r="AV9" i="10"/>
  <c r="AV7" i="10"/>
  <c r="AV123" i="10"/>
  <c r="AV121" i="10"/>
  <c r="AV120" i="10"/>
  <c r="AV95" i="10"/>
  <c r="AV94" i="10"/>
  <c r="AV83" i="10"/>
  <c r="AV64" i="10"/>
  <c r="AV63" i="10"/>
  <c r="AV89" i="10"/>
  <c r="AV88" i="10"/>
  <c r="AV84" i="10"/>
  <c r="AV73" i="10"/>
  <c r="AV72" i="10"/>
  <c r="AV62" i="10"/>
  <c r="AV58" i="10"/>
  <c r="AV20" i="10"/>
  <c r="AV19" i="10"/>
  <c r="AV61" i="10"/>
  <c r="AV60" i="10"/>
  <c r="AV59" i="10"/>
  <c r="AV34" i="10"/>
  <c r="AV33" i="10"/>
  <c r="AV13" i="10"/>
  <c r="S261" i="10"/>
  <c r="S32" i="19"/>
  <c r="R33" i="19"/>
  <c r="Y9" i="18"/>
  <c r="K34" i="19"/>
  <c r="L34" i="19"/>
  <c r="S31" i="20"/>
  <c r="X19" i="18"/>
  <c r="H8" i="18"/>
  <c r="L18" i="19"/>
  <c r="R19" i="19"/>
  <c r="S40" i="20"/>
  <c r="O17" i="20"/>
  <c r="S18" i="19"/>
  <c r="S28" i="19"/>
  <c r="S9" i="18"/>
  <c r="T9" i="18" s="1"/>
  <c r="K20" i="19"/>
  <c r="S21" i="19"/>
  <c r="S27" i="20"/>
  <c r="S23" i="19"/>
  <c r="O20" i="20"/>
  <c r="S28" i="20"/>
  <c r="X9" i="18"/>
  <c r="N20" i="19"/>
  <c r="L32" i="19"/>
  <c r="J14" i="18"/>
  <c r="N25" i="19"/>
  <c r="S22" i="20"/>
  <c r="S31" i="19"/>
  <c r="O40" i="20"/>
  <c r="P9" i="18"/>
  <c r="AB19" i="18"/>
  <c r="AC19" i="18" s="1"/>
  <c r="O8" i="18"/>
  <c r="P14" i="18"/>
  <c r="H9" i="18"/>
  <c r="P8" i="18"/>
  <c r="X14" i="18"/>
  <c r="R30" i="19"/>
  <c r="N20" i="20"/>
  <c r="T38" i="20"/>
  <c r="K33" i="19"/>
  <c r="R20" i="19"/>
  <c r="T36" i="20"/>
  <c r="S20" i="19"/>
  <c r="T28" i="20"/>
  <c r="J18" i="18"/>
  <c r="G5" i="18"/>
  <c r="P18" i="18"/>
  <c r="K16" i="19"/>
  <c r="L28" i="19"/>
  <c r="R25" i="19"/>
  <c r="F6" i="18"/>
  <c r="N19" i="19"/>
  <c r="L35" i="19"/>
  <c r="S34" i="19"/>
  <c r="G6" i="18"/>
  <c r="O19" i="18"/>
  <c r="Z5" i="18"/>
  <c r="AB5" i="18" s="1"/>
  <c r="AC5" i="18" s="1"/>
  <c r="N24" i="19"/>
  <c r="K31" i="19"/>
  <c r="R17" i="19"/>
  <c r="S25" i="19"/>
  <c r="M40" i="20"/>
  <c r="P19" i="18"/>
  <c r="L16" i="19"/>
  <c r="R26" i="19"/>
  <c r="N21" i="20"/>
  <c r="N27" i="20"/>
  <c r="H5" i="18"/>
  <c r="J5" i="18" s="1"/>
  <c r="O14" i="18"/>
  <c r="N30" i="19"/>
  <c r="M33" i="20"/>
  <c r="S34" i="20"/>
  <c r="AA22" i="12"/>
  <c r="R16" i="19"/>
  <c r="S21" i="20"/>
  <c r="S26" i="19"/>
  <c r="R35" i="19"/>
  <c r="M35" i="20"/>
  <c r="M17" i="19"/>
  <c r="S17" i="20"/>
  <c r="S25" i="20"/>
  <c r="G18" i="18"/>
  <c r="Q6" i="18"/>
  <c r="S6" i="18" s="1"/>
  <c r="T6" i="18" s="1"/>
  <c r="N41" i="20"/>
  <c r="T31" i="20"/>
  <c r="T20" i="20"/>
  <c r="G19" i="18"/>
  <c r="X6" i="18"/>
  <c r="K25" i="19"/>
  <c r="R27" i="19"/>
  <c r="L21" i="20"/>
  <c r="S18" i="20"/>
  <c r="S30" i="20"/>
  <c r="J19" i="18"/>
  <c r="Y6" i="18"/>
  <c r="S27" i="19"/>
  <c r="M19" i="20"/>
  <c r="Q8" i="18"/>
  <c r="AB9" i="18"/>
  <c r="AC9" i="18" s="1"/>
  <c r="M19" i="19"/>
  <c r="M24" i="19"/>
  <c r="M31" i="19"/>
  <c r="R18" i="19"/>
  <c r="S30" i="19"/>
  <c r="L22" i="20"/>
  <c r="L40" i="20"/>
  <c r="S16" i="20"/>
  <c r="F19" i="18"/>
  <c r="X18" i="18"/>
  <c r="N21" i="19"/>
  <c r="N26" i="19"/>
  <c r="R21" i="19"/>
  <c r="S33" i="19"/>
  <c r="M39" i="20"/>
  <c r="S35" i="20"/>
  <c r="S24" i="19"/>
  <c r="T41" i="20"/>
  <c r="Z6" i="18"/>
  <c r="AB6" i="18" s="1"/>
  <c r="X8" i="18"/>
  <c r="Y8" i="18"/>
  <c r="T29" i="20"/>
  <c r="G8" i="18"/>
  <c r="T33" i="20"/>
  <c r="T39" i="20"/>
  <c r="M34" i="19"/>
  <c r="M41" i="20"/>
  <c r="Y14" i="18"/>
  <c r="Z14" i="18"/>
  <c r="S23" i="20"/>
  <c r="T24" i="20"/>
  <c r="L26" i="19"/>
  <c r="S17" i="19"/>
  <c r="T27" i="20"/>
  <c r="T16" i="20"/>
  <c r="AB8" i="18"/>
  <c r="F5" i="18"/>
  <c r="M28" i="20"/>
  <c r="N40" i="20"/>
  <c r="S24" i="20"/>
  <c r="F9" i="18"/>
  <c r="S19" i="20"/>
  <c r="T32" i="20"/>
  <c r="S32" i="20"/>
  <c r="F8" i="18"/>
  <c r="Q9" i="18"/>
  <c r="R24" i="19"/>
  <c r="Z9" i="18"/>
  <c r="M21" i="19"/>
  <c r="R31" i="19"/>
  <c r="S20" i="20"/>
  <c r="T30" i="20"/>
  <c r="G14" i="18"/>
  <c r="Y19" i="18"/>
  <c r="T25" i="20"/>
  <c r="T35" i="20"/>
  <c r="Q19" i="18"/>
  <c r="S33" i="20"/>
  <c r="AB18" i="18"/>
  <c r="F14" i="18"/>
  <c r="S38" i="20"/>
  <c r="S29" i="20"/>
  <c r="P6" i="18"/>
  <c r="S35" i="19"/>
  <c r="J25" i="18"/>
  <c r="T17" i="20"/>
  <c r="Y18" i="18"/>
  <c r="S26" i="20"/>
  <c r="J8" i="18"/>
  <c r="R28" i="19"/>
  <c r="T26" i="20"/>
  <c r="T23" i="20"/>
  <c r="Q5" i="18"/>
  <c r="S5" i="18" s="1"/>
  <c r="T5" i="18" s="1"/>
  <c r="R34" i="19"/>
  <c r="Y5" i="18"/>
  <c r="R23" i="19"/>
  <c r="S41" i="20"/>
  <c r="O9" i="18"/>
  <c r="AB25" i="18"/>
  <c r="J9" i="18"/>
  <c r="G9" i="18"/>
  <c r="S18" i="18"/>
  <c r="T18" i="20"/>
  <c r="T19" i="20"/>
  <c r="R32" i="19"/>
  <c r="T22" i="20"/>
  <c r="H6" i="18"/>
  <c r="J6" i="18" s="1"/>
  <c r="S14" i="18"/>
  <c r="Q14" i="18"/>
  <c r="S25" i="18"/>
  <c r="P5" i="18"/>
  <c r="O18" i="18"/>
  <c r="S8" i="18"/>
  <c r="X5" i="18"/>
  <c r="F18" i="18"/>
  <c r="O5" i="18"/>
  <c r="O6" i="18"/>
  <c r="Z8" i="18"/>
  <c r="S36" i="20" l="1"/>
  <c r="O16" i="20"/>
  <c r="O35" i="20"/>
  <c r="L41" i="20"/>
  <c r="O41" i="20"/>
  <c r="O39" i="20"/>
  <c r="K17" i="19"/>
  <c r="AC6" i="18"/>
  <c r="K21" i="19"/>
  <c r="L19" i="19"/>
  <c r="K24" i="19"/>
  <c r="L21" i="19"/>
  <c r="AB14" i="18"/>
  <c r="AC14" i="18" s="1"/>
  <c r="L24" i="19"/>
  <c r="O27" i="20"/>
  <c r="O25" i="20"/>
  <c r="M31" i="20"/>
  <c r="M22" i="20"/>
  <c r="T8" i="18"/>
  <c r="O34" i="20"/>
  <c r="M30" i="20"/>
  <c r="M27" i="20"/>
  <c r="N28" i="19"/>
  <c r="N16" i="19"/>
  <c r="T16" i="19" s="1"/>
  <c r="L38" i="20"/>
  <c r="O32" i="20"/>
  <c r="M35" i="19"/>
  <c r="K8" i="18"/>
  <c r="T21" i="20"/>
  <c r="M30" i="19"/>
  <c r="M18" i="20"/>
  <c r="M27" i="19"/>
  <c r="M32" i="20"/>
  <c r="L25" i="19"/>
  <c r="T25" i="19" s="1"/>
  <c r="N23" i="20"/>
  <c r="O30" i="20"/>
  <c r="N19" i="20"/>
  <c r="O26" i="20"/>
  <c r="N31" i="19"/>
  <c r="O31" i="20"/>
  <c r="O22" i="20"/>
  <c r="N35" i="19"/>
  <c r="O18" i="20"/>
  <c r="N32" i="19"/>
  <c r="O36" i="20"/>
  <c r="K28" i="19"/>
  <c r="T34" i="20"/>
  <c r="K19" i="19"/>
  <c r="K19" i="18"/>
  <c r="L30" i="19"/>
  <c r="M23" i="19"/>
  <c r="N39" i="20"/>
  <c r="N34" i="19"/>
  <c r="L31" i="19"/>
  <c r="N22" i="20"/>
  <c r="L27" i="19"/>
  <c r="L20" i="19"/>
  <c r="T20" i="19" s="1"/>
  <c r="K32" i="19"/>
  <c r="L17" i="19"/>
  <c r="T17" i="19" s="1"/>
  <c r="K27" i="19"/>
  <c r="K9" i="18"/>
  <c r="K26" i="19"/>
  <c r="T26" i="19" s="1"/>
  <c r="N27" i="19"/>
  <c r="K18" i="19"/>
  <c r="H14" i="18"/>
  <c r="O33" i="20"/>
  <c r="L33" i="19"/>
  <c r="N23" i="19"/>
  <c r="O29" i="20"/>
  <c r="AC8" i="18"/>
  <c r="N18" i="19"/>
  <c r="O21" i="20"/>
  <c r="M34" i="20"/>
  <c r="O24" i="20"/>
  <c r="M32" i="19"/>
  <c r="Z19" i="18"/>
  <c r="Z18" i="18"/>
  <c r="M33" i="19"/>
  <c r="L18" i="20"/>
  <c r="L25" i="20"/>
  <c r="N34" i="20"/>
  <c r="L27" i="20"/>
  <c r="L32" i="20"/>
  <c r="N24" i="20"/>
  <c r="N30" i="20"/>
  <c r="N26" i="20"/>
  <c r="N18" i="20"/>
  <c r="L24" i="20"/>
  <c r="M28" i="19"/>
  <c r="L35" i="20"/>
  <c r="U35" i="20" s="1"/>
  <c r="L31" i="20"/>
  <c r="L19" i="20"/>
  <c r="N35" i="20"/>
  <c r="L36" i="20"/>
  <c r="N31" i="20"/>
  <c r="L23" i="20"/>
  <c r="N36" i="20"/>
  <c r="M25" i="19"/>
  <c r="N28" i="20"/>
  <c r="M26" i="19"/>
  <c r="L33" i="20"/>
  <c r="L34" i="20"/>
  <c r="L20" i="20"/>
  <c r="U20" i="20" s="1"/>
  <c r="L26" i="20"/>
  <c r="L28" i="20"/>
  <c r="L30" i="20"/>
  <c r="M29" i="20"/>
  <c r="M23" i="20"/>
  <c r="M17" i="20"/>
  <c r="L29" i="20"/>
  <c r="M38" i="20"/>
  <c r="M16" i="19"/>
  <c r="M18" i="19"/>
  <c r="N32" i="20"/>
  <c r="K30" i="19"/>
  <c r="N17" i="20"/>
  <c r="L39" i="20"/>
  <c r="U39" i="20" s="1"/>
  <c r="L23" i="19"/>
  <c r="M20" i="19"/>
  <c r="O38" i="20"/>
  <c r="M16" i="20"/>
  <c r="M24" i="20"/>
  <c r="N29" i="20"/>
  <c r="N33" i="19"/>
  <c r="N33" i="20"/>
  <c r="S19" i="18"/>
  <c r="T19" i="18" s="1"/>
  <c r="O28" i="20"/>
  <c r="M26" i="20"/>
  <c r="M36" i="20"/>
  <c r="N38" i="20"/>
  <c r="K35" i="19"/>
  <c r="L17" i="20"/>
  <c r="L16" i="20"/>
  <c r="M21" i="20"/>
  <c r="K23" i="19"/>
  <c r="N16" i="20"/>
  <c r="H19" i="18"/>
  <c r="N25" i="20"/>
  <c r="O19" i="20"/>
  <c r="O23" i="20"/>
  <c r="H18" i="18"/>
  <c r="M25" i="20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I22" i="12"/>
  <c r="R21" i="18"/>
  <c r="S21" i="18" s="1"/>
  <c r="T34" i="19"/>
  <c r="AA21" i="12"/>
  <c r="AB21" i="12" s="1"/>
  <c r="R22" i="18"/>
  <c r="S22" i="18" s="1"/>
  <c r="R21" i="12"/>
  <c r="S21" i="12" s="1"/>
  <c r="I22" i="18"/>
  <c r="J22" i="18" s="1"/>
  <c r="AA22" i="18"/>
  <c r="AB22" i="18" s="1"/>
  <c r="I21" i="18"/>
  <c r="J21" i="18" s="1"/>
  <c r="U40" i="20"/>
  <c r="I21" i="12"/>
  <c r="J21" i="12" s="1"/>
  <c r="AC18" i="18"/>
  <c r="AB30" i="18"/>
  <c r="T18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T27" i="19" l="1"/>
  <c r="T30" i="19"/>
  <c r="T19" i="19"/>
  <c r="T21" i="19"/>
  <c r="T24" i="19"/>
  <c r="U19" i="20"/>
  <c r="U24" i="20"/>
  <c r="U32" i="20"/>
  <c r="U38" i="20"/>
  <c r="T28" i="19"/>
  <c r="U25" i="20"/>
  <c r="U22" i="20"/>
  <c r="U21" i="20"/>
  <c r="T31" i="19"/>
  <c r="T35" i="19"/>
  <c r="T18" i="19"/>
  <c r="U16" i="20"/>
  <c r="U31" i="20"/>
  <c r="T23" i="19"/>
  <c r="U29" i="20"/>
  <c r="U27" i="20"/>
  <c r="U17" i="20"/>
  <c r="U18" i="20"/>
  <c r="S30" i="18"/>
  <c r="U30" i="20"/>
  <c r="U33" i="20"/>
  <c r="T32" i="19"/>
  <c r="U34" i="20"/>
  <c r="T33" i="19"/>
  <c r="S6" i="10"/>
  <c r="S5" i="10" s="1"/>
  <c r="S4" i="10" s="1"/>
  <c r="S3" i="10" s="1"/>
  <c r="M15" i="18" s="1"/>
  <c r="U26" i="20"/>
  <c r="U28" i="20"/>
  <c r="U23" i="20"/>
  <c r="U36" i="20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N15" i="18" l="1"/>
  <c r="S2" i="10"/>
  <c r="E15" i="18" s="1"/>
  <c r="L15" i="18"/>
  <c r="M7" i="18"/>
  <c r="N7" i="18"/>
  <c r="L7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D15" i="18" l="1"/>
  <c r="C15" i="18"/>
  <c r="G9" i="17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P15" i="17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29" i="10" l="1"/>
  <c r="BG20" i="10"/>
  <c r="BG57" i="10"/>
  <c r="BG95" i="10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N10" i="12"/>
  <c r="M10" i="12" l="1"/>
  <c r="P10" i="12" s="1"/>
  <c r="M12" i="12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T28" i="12" s="1"/>
  <c r="K28" i="17"/>
  <c r="K31" i="17" s="1"/>
  <c r="K35" i="17" s="1"/>
  <c r="J28" i="17"/>
  <c r="J31" i="17" s="1"/>
  <c r="H11" i="12"/>
  <c r="J11" i="12" s="1"/>
  <c r="K11" i="12" s="1"/>
  <c r="K28" i="12" s="1"/>
  <c r="J35" i="17" l="1"/>
  <c r="K29" i="18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prasham jain</author>
  </authors>
  <commentList>
    <comment ref="A1" authorId="0" shapeId="0" xr:uid="{0E7C82C8-0940-48E8-AB59-5C73BF6AE1A0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Timestamp="1729332759"&gt;&lt;FQL&gt;&lt;Q&gt;SP50^FMA_EPS(NTMA,NOW,-10AY,M,,"PORTAGG","MEANR")&lt;/Q&gt;&lt;R&gt;120&lt;/R&gt;&lt;C&gt;1&lt;/C&gt;&lt;D xsi:type="xsd:double"&gt;266.676042898732&lt;/D&gt;&lt;D xsi:type="xsd:double"&gt;265.347801577287&lt;/D&gt;&lt;D xsi:type="xsd:double"&gt;262.129041182351&lt;/D&gt;&lt;D xsi:type="xsd:double"&gt;259.426175049101&lt;/D&gt;&lt;D xsi:type="xsd:double"&gt;257.046626105614&lt;/D&gt;&lt;D xsi:type="xsd:double"&gt;252.81442874391&lt;/D&gt;&lt;D xsi:type="xsd:double"&gt;249.69646089992&lt;/D&gt;&lt;D xsi:type="xsd:double"&gt;246.858729075146&lt;/D&gt;&lt;D xsi:type="xsd:double"&gt;243.296247299403&lt;/D&gt;&lt;D xsi:type="xsd:double"&gt;242.533109700791&lt;/D&gt;&lt;D xsi:type="xsd:double"&gt;241.597590329346&lt;/D&gt;&lt;D xsi:type="xsd:double"&gt;239.74302958312&lt;/D&gt;&lt;D xsi:type="xsd:double"&gt;238.294460220507&lt;/D&gt;&lt;D xsi:type="xsd:double"&gt;236.371404505351&lt;/D&gt;&lt;D xsi:type="xsd:double"&gt;232.049379037421&lt;/D&gt;&lt;D xsi:type="xsd:double"&gt;230.007780192305&lt;/D&gt;&lt;D xsi:type="xsd:double"&gt;229.071903741578&lt;/D&gt;&lt;D xsi:type="xsd:double"&gt;227.019531881337&lt;/D&gt;&lt;D xsi:type="xsd:double"&gt;224.910417749668&lt;/D&gt;&lt;D xsi:type="xsd:double"&gt;224.032013675169&lt;/D&gt;&lt;D xsi:type="xsd:double"&gt;224.147092962857&lt;/D&gt;&lt;D xsi:type="xsd:double"&gt;227.821252881681&lt;/D&gt;&lt;D xsi:type="xsd:double"&gt;228.090253135659&lt;/D&gt;&lt;D xsi:type="xsd:double"&gt;228.283796524104&lt;/D&gt;&lt;D xsi:type="xsd:double"&gt;233.262082771437&lt;/D&gt;&lt;D xsi:type="xsd:double"&gt;233.262208162296&lt;/D&gt;&lt;D xsi:type="xsd:double"&gt;232.981862784214&lt;/D&gt;&lt;D xsi:type="xsd:double"&gt;236.279708957401&lt;/D&gt;&lt;D xsi:type="xsd:double"&gt;234.836900380287&lt;/D&gt;&lt;D xsi:type="xsd:double"&gt;232.140661851907&lt;/D&gt;&lt;D xsi:type="xsd:double"&gt;229.398490142055&lt;/D&gt;&lt;D xsi:type="xsd:double"&gt;225.664855623314&lt;/D&gt;&lt;D xsi:type="xsd:double"&gt;223.435125039452&lt;/D&gt;&lt;D xsi:type="xsd:double"&gt;220.255058899297&lt;/D&gt;&lt;D xsi:type="xsd:double"&gt;216.796348158955&lt;/D&gt;&lt;D xsi:type="xsd:double"&gt;213.955893351023&lt;/D&gt;&lt;D xsi:type="xsd:double"&gt;211.14712100569&lt;/D&gt;&lt;D xsi:type="xsd:double"&gt;209.823753341132&lt;/D&gt;&lt;D xsi:type="xsd:double"&gt;206.330373082611&lt;/D&gt;&lt;D xsi:type="xsd:double"&gt;198.988619487803&lt;/D&gt;&lt;D xsi:type="xsd:double"&gt;196.290147019313&lt;/D&gt;&lt;D xsi:type="xsd:double"&gt;191.05965023391&lt;/D&gt;&lt;D xsi:type="xsd:double"&gt;180.631899242452&lt;/D&gt;&lt;D xsi:type="xsd:double"&gt;176.145390985672&lt;/D&gt;&lt;D xsi:type="xsd:double"&gt;171.429944517218&lt;/D&gt;&lt;D xsi:type="xsd:double"&gt;164.335132604597&lt;/D&gt;&lt;D xsi:type="xsd:double"&gt;161.029416668643&lt;/D&gt;&lt;D xsi:type="xsd:double"&gt;158.01193674057&lt;/D&gt;&lt;D xsi:type="xsd:double"&gt;153.296934363117&lt;/D&gt;&lt;D xsi:type="xsd:double"&gt;149.982919911545&lt;/D&gt;&lt;D xsi:type="xsd:double"&gt;147.439237679565&lt;/D&gt;&lt;D xsi:type="xsd:double"&gt;141.77024961009&lt;/D&gt;&lt;D xsi:type="xsd:double"&gt;138.986891761104&lt;/D&gt;&lt;D xsi:type="xsd:double"&gt;141.42137989866&lt;/D&gt;&lt;D xsi:type="xsd:double"&gt;162.428900423036&lt;/D&gt;&lt;D xsi:type="xsd:double"&gt;173.915203478808&lt;/D&gt;&lt;D xsi:type="xsd:double"&gt;174.684052101211&lt;/D&gt;&lt;D xsi:type="xsd:double"&gt;174.570153850438&lt;/D&gt;&lt;D xsi:type="xsd:double"&gt;173.274722149495&lt;/D&gt;&lt;D xsi:type="xsd:double"&gt;172.060766348218&lt;/D&gt;&lt;D xsi:type="xsd:double"&gt;172.624571320513&lt;/D&gt;&lt;D xsi:type="xsd:double"&gt;171.398517463972&lt;/D&gt;&lt;D xsi:type="xsd:double"&gt;171.098938934788&lt;/D&gt;&lt;D xsi:type="xsd:double"&gt;171.403673414283&lt;/D&gt;&lt;D xsi:type="xsd:double"&gt;171.070259243902&lt;/D&gt;&lt;D xsi:type="xsd:double"&gt;171.04833515637&lt;/D&gt;&lt;D xsi:type="xsd:double"&gt;169.77218555199&lt;/D&gt;&lt;D xsi:type="xsd:double"&gt;168.662161239919&lt;/D&gt;&lt;D xsi:type="xsd:double"&gt;168.668702900012&lt;/D&gt;&lt;D xsi:type="xsd:double"&gt;170.785799009897&lt;/D&gt;&lt;D xsi:type="xsd:double"&gt;172.145427668568&lt;/D&gt;&lt;D xsi:type="xsd:double"&gt;172.029275761413&lt;/D&gt;&lt;D xsi:type="xsd:double"&gt;171.005248159018&lt;/D&gt;&lt;D xsi:type="xsd:double"&gt;169.375532659795&lt;/D&gt;&lt;D xsi:type="xsd:double"&gt;168.115038369585&lt;/D&gt;&lt;D xsi:type="xsd:double"&gt;165.982322807577&lt;/D&gt;&lt;D xsi:type="xsd:double"&gt;164.096775766335&lt;/D&gt;&lt;D xsi:type="xsd:double"&gt;161.902280332141&lt;/D&gt;&lt;D xsi:type="xsd:double"&gt;158.852375303596&lt;/D&gt;&lt;D xsi:type="xsd:double"&gt;157.218196196838&lt;/D&gt;&lt;D xsi:type="xsd:double"&gt;153.272240161524&lt;/D&gt;&lt;D xsi:type="xsd:double"&gt;144.477298595344&lt;/D&gt;&lt;D xsi:type="xsd:double"&gt;142.021748324398&lt;/D&gt;&lt;D xsi:type="xsd:double"&gt;140.585183539726&lt;/D&gt;&lt;D xsi:type="xsd:double"&gt;139.856620375486&lt;/D&gt;&lt;D xsi:type="xsd:double"&gt;138.729749406485&lt;/D&gt;&lt;D xsi:type="xsd:double"&gt;137.949380570359&lt;/D&gt;&lt;D xsi:type="xsd:double"&gt;137.139514885603&lt;/D&gt;&lt;D xsi:type="xsd:double"&gt;135.671013340232&lt;/D&gt;&lt;D xsi:type="xsd:double"&gt;134.969172051766&lt;/D&gt;&lt;D xsi:type="xsd:double"&gt;133.461795113825&lt;/D&gt;&lt;D xsi:type="xsd:double"&gt;132.140177748004&lt;/D&gt;&lt;D xsi:type="xsd:double"&gt;131.962490867403&lt;/D&gt;&lt;D xsi:type="xsd:double"&gt;131.71998716824&lt;/D&gt;&lt;D xsi:type="xsd:double"&gt;130.503346323708&lt;/D&gt;&lt;D xsi:type="xsd:double"&gt;129.465497549299&lt;/D&gt;&lt;D xsi:type="xsd:double"&gt;128.653698867901&lt;/D&gt;&lt;D xsi:type="xsd:double"&gt;127.49729493719&lt;/D&gt;&lt;D xsi:type="xsd:double"&gt;126.261185728229&lt;/D&gt;&lt;D xsi:type="xsd:double"&gt;125.646524960177&lt;/D&gt;&lt;D xsi:type="xsd:double"&gt;124.838415883018&lt;/D&gt;&lt;D xsi:type="xsd:double"&gt;124.071362487346&lt;/D&gt;&lt;D xsi:type="xsd:double"&gt;123.858184453213&lt;/D&gt;&lt;D xsi:type="xsd:double"&gt;123.425559026201&lt;/D&gt;&lt;D xsi:type="xsd:double"&gt;123.847275898909&lt;/D&gt;&lt;D xsi:type="xsd:double"&gt;126.475193518059&lt;/D&gt;&lt;D xsi:type="xsd:double"&gt;126.645887970361&lt;/D&gt;&lt;D xsi:type="xsd:double"&gt;126.906433257653&lt;/D&gt;&lt;D xsi:type="xsd:double"&gt;127.021129046878&lt;/D&gt;&lt;D xsi:type="xsd:double"&gt;127.323267724848&lt;/D&gt;&lt;D xsi:type="xsd:double"&gt;126.994707869612&lt;/D&gt;&lt;D xsi:type="xsd:double"&gt;127.400543423072&lt;/D&gt;&lt;D xsi:type="xsd:double"&gt;126.661838721718&lt;/D&gt;&lt;D xsi:type="xsd:double"&gt;125.493682450006&lt;/D&gt;&lt;D xsi:type="xsd:double"&gt;124.848907668999&lt;/D&gt;&lt;D xsi:type="xsd:double"&gt;124.536768685222&lt;/D&gt;&lt;D xsi:type="xsd:double"&gt;124.101063341091&lt;/D&gt;&lt;D xsi:type="xsd:double"&gt;128.630552056871&lt;/D&gt;&lt;D xsi:type="xsd:double"&gt;129.902793833856&lt;/D&gt;&lt;D xsi:type="xsd:double"&gt;129.853011868572&lt;/D&gt;&lt;/FQL&gt;&lt;FQL&gt;&lt;Q&gt;^FDS_ECON_UNITS('ISMPMI@M')&lt;/Q&gt;&lt;R&gt;1&lt;/R&gt;&lt;C&gt;1&lt;/C&gt;&lt;D xsi:type="xsd:string"&gt;Diffusion Index&lt;/D&gt;&lt;/FQL&gt;&lt;FQL&gt;&lt;Q&gt;^CONVERT_DATE(FDS_ECON_STARTDATE('ISMPRI@M', M),'YYYYMMDD')&lt;/Q&gt;&lt;R&gt;1&lt;/R&gt;&lt;C&gt;1&lt;/C&gt;&lt;D xsi:type="xsd:string"&gt;19480130&lt;/D&gt;&lt;/FQL&gt;&lt;FQL&gt;&lt;Q&gt;^FDS_ECON_DATA('USSU2929307',0,-20AY,W,STEP,AVERAGENP,1)&lt;/Q&gt;&lt;R&gt;1044&lt;/R&gt;&lt;C&gt;1&lt;/C&gt;&lt;D xsi:type="xsd:string"&gt;@NA&lt;/D&gt;&lt;D xsi:type="xsd:double"&gt;22&lt;/D&gt;&lt;D xsi:type="xsd:double"&gt;22.6&lt;/D&gt;&lt;D xsi:type="xsd:double"&gt;21.3&lt;/D&gt;&lt;D xsi:type="xsd:double"&gt;22.9&lt;/D&gt;&lt;D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</t>
        </r>
      </text>
    </comment>
    <comment ref="A2" authorId="0" shapeId="0" xr:uid="{61DD5DD6-8C39-4BC2-A721-0F398F1820CA}">
      <text>
        <r>
          <rPr>
            <b/>
            <sz val="9"/>
            <color indexed="81"/>
            <rFont val="Tahoma"/>
            <charset val="1"/>
          </rPr>
          <t>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xsi:type="xsd:double"&gt;25.5&lt;/D&gt;&lt;/FQL&gt;&lt;FQL&gt;&lt;Q&gt;^PSETCAL('FIVEDAY');ECON_DATE(0, -20AY, D, 'DD/MM/YYYY')&lt;/Q&gt;&lt;R&gt;5220&lt;/R&gt;&lt;C&gt;1&lt;/C&gt;&lt;D xsi:type="xsd:string"&gt;18/10/2024&lt;/D&gt;&lt;D xsi:type="xsd:string"&gt;17/10/2024&lt;/D&gt;&lt;D xsi:type="xsd:string"&gt;16/10/2024&lt;/D&gt;&lt;D xsi:type="xsd:string"&gt;15/10/2024&lt;/D&gt;&lt;D xsi:type="xsd:string"&gt;14/10/2024&lt;/D&gt;&lt;D xsi:type="xsd:string"&gt;11/10/2024&lt;/D&gt;&lt;D xsi:type="xsd:string"&gt;10/10/2024&lt;/D&gt;&lt;D xsi:type="xsd:string"&gt;09/10/2024&lt;/D&gt;&lt;D xsi:type="xsd:string"&gt;08/10/2024&lt;/D&gt;&lt;D xsi:type="xsd:string"&gt;07/10/2024&lt;/D&gt;&lt;D xsi:type="xsd:string"&gt;04/10/2024&lt;/D&gt;&lt;D xsi:type="xsd:string"&gt;03/10/2024&lt;/D&gt;&lt;D xsi:type="xsd:string"&gt;02/10/2024&lt;/D&gt;&lt;D xsi:type="xsd:string"&gt;01/10/2024&lt;/D&gt;&lt;D xsi:type="xsd:string"&gt;30/09/2024&lt;/D&gt;&lt;D xsi:type="xsd:string"&gt;27/09/2024&lt;/D&gt;&lt;D xsi:type="xsd:string"&gt;26/09/2024&lt;/D&gt;&lt;D xsi:type="xsd:string"&gt;25/09/2024&lt;/D&gt;&lt;D xsi:type="xsd:string"&gt;24/09/2024&lt;/D&gt;&lt;D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</t>
        </r>
      </text>
    </comment>
    <comment ref="A3" authorId="0" shapeId="0" xr:uid="{B10478AD-C0A7-4D53-B0A7-277F4A1BFDD7}">
      <text>
        <r>
          <rPr>
            <b/>
            <sz val="9"/>
            <color indexed="81"/>
            <rFont val="Tahoma"/>
            <charset val="1"/>
          </rPr>
          <t>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</t>
        </r>
      </text>
    </comment>
    <comment ref="A4" authorId="0" shapeId="0" xr:uid="{F67D8D55-8AA4-46E1-ACDE-C8AB70E6C3D8}">
      <text>
        <r>
          <rPr>
            <b/>
            <sz val="9"/>
            <color indexed="81"/>
            <rFont val="Tahoma"/>
            <charset val="1"/>
          </rPr>
          <t>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</t>
        </r>
      </text>
    </comment>
    <comment ref="A5" authorId="0" shapeId="0" xr:uid="{9AD754CB-4740-4437-BE8D-7C9018423713}">
      <text>
        <r>
          <rPr>
            <b/>
            <sz val="9"/>
            <color indexed="81"/>
            <rFont val="Tahoma"/>
            <charset val="1"/>
          </rPr>
          <t xml:space="preserve">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</t>
        </r>
      </text>
    </comment>
    <comment ref="A6" authorId="0" shapeId="0" xr:uid="{9C22F7F1-388C-4F7B-A53C-B7B30EA76FA1}">
      <text>
        <r>
          <rPr>
            <b/>
            <sz val="9"/>
            <color indexed="81"/>
            <rFont val="Tahoma"/>
            <charset val="1"/>
          </rPr>
          <t>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</t>
        </r>
      </text>
    </comment>
    <comment ref="A7" authorId="0" shapeId="0" xr:uid="{E0A3B704-AB68-4EB9-A2A7-00AD8C1B2D1D}">
      <text>
        <r>
          <rPr>
            <b/>
            <sz val="9"/>
            <color indexed="81"/>
            <rFont val="Tahoma"/>
            <charset val="1"/>
          </rPr>
          <t>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</t>
        </r>
      </text>
    </comment>
    <comment ref="A8" authorId="0" shapeId="0" xr:uid="{7030A0E0-880C-45DC-82C1-C7AAE8249806}">
      <text>
        <r>
          <rPr>
            <b/>
            <sz val="9"/>
            <color indexed="81"/>
            <rFont val="Tahoma"/>
            <charset val="1"/>
          </rPr>
          <t>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xsi:type="xsd:string"&gt;18/10/2004&lt;/D&gt;&lt;/FQL&gt;&lt;FQL&gt;&lt;Q&gt;^CONVERT_DATE(SPEC_ID_ENDDATE('CC_US:FDS_ECON_RINDPRD_M', M),'YYYYMMDD')&lt;/Q&gt;&lt;R&gt;1&lt;/R&gt;&lt;C&gt;1&lt;/C&gt;&lt;D xsi:type="xsd:string"&gt;20240930&lt;/D&gt;&lt;/FQL&gt;&lt;FQL&gt;&lt;Q&gt;^FDS_ECON_DATA('ISMPMI@M',0,0/0/-10,M,STEP,AVERAGE,1)&lt;/Q&gt;&lt;R&gt;120&lt;/R&gt;&lt;C&gt;1&lt;/C&gt;&lt;D xsi:type="xsd:double"&gt;47.2&lt;/D&gt;&lt;D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xsi:type="xsd:double"&gt;56.2&lt;/D&gt;&lt;/FQL&gt;&lt;FQL&gt;&lt;Q&gt;^ECON_EXPR_DATA('RETURNS(FDS_COM[USCM1020424,DIST=STEP,CONV=AVERAGENP], -1AY)',0,0/0/-10,M)&lt;/Q&gt;&lt;R&gt;120&lt;/R&gt;&lt;C&gt;1&lt;/C&gt;&lt;D xsi:type="xsd:double"&gt;-1.40261233066771&lt;/D&gt;&lt;D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xsi:type="xsd:double"&gt;-1.69609165160164&lt;/D&gt;&lt;/FQL&gt;&lt;FQL&gt;&lt;Q&gt;^CONVERT_DATE(FDS_ECON_STARTDATE('ISMBUS@NM', M),'YYYYMMDD')&lt;/Q&gt;&lt;R&gt;1&lt;/R&gt;&lt;C&gt;1&lt;/C&gt;&lt;D xsi:type="xsd:string"&gt;19970731&lt;/D&gt;&lt;/FQL&gt;&lt;FQL&gt;&lt;Q&gt;^CONVERT_DATE(FDS_ECON_ENDDATE('ISMPRI@M', M),'YYYYMMDD')&lt;/Q&gt;&lt;R&gt;1&lt;/R&gt;&lt;C&gt;1&lt;/C&gt;&lt;D xsi:type="xsd:string"&gt;20240930&lt;/D&gt;&lt;/FQL&gt;&lt;FQL&gt;&lt;Q&gt;^FDS_ECON_DATA('USSU2929307',0,-20AY,D,STEP,AVERAGENP,1)&lt;/Q&gt;&lt;R&gt;5220&lt;/R&gt;&lt;C&gt;1&lt;/C&gt;&lt;D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xsi:type="xsd:double"&gt;22&lt;/D&gt;&lt;D xsi:type="xsd:double"&gt;22&lt;/D&gt;&lt;D xsi:type="xsd:double"&gt;22&lt;/D&gt;&lt;D xsi:type="xsd:double"&gt;22&lt;/D&gt;&lt;D xsi:type="xsd:double"&gt;22&lt;/D&gt;&lt;D xsi:type="xsd:double"&gt;22.6&lt;/D&gt;&lt;D xsi:type="xsd:double"&gt;22.6&lt;/D&gt;&lt;D xsi:type="xsd:double"&gt;22.6&lt;/D&gt;&lt;D xsi:type="xsd:double"&gt;22.6&lt;/D&gt;&lt;D xsi:type="xsd:double"&gt;22.6&lt;/D&gt;&lt;D xsi:type="xsd:double"&gt;21.3&lt;/D&gt;&lt;D xsi:type="xsd:double"&gt;21.3&lt;/D&gt;&lt;D xsi:type="xsd:double"&gt;21.3&lt;/D&gt;&lt;D xsi:type="xsd:double"&gt;21.3&lt;/D&gt;&lt;D xsi:type="xsd:double"&gt;21.3&lt;/D&gt;&lt;D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</t>
        </r>
      </text>
    </comment>
    <comment ref="A9" authorId="0" shapeId="0" xr:uid="{33C8C361-4124-4C70-A8D0-80CB1F860879}">
      <text>
        <r>
          <rPr>
            <b/>
            <sz val="9"/>
            <color indexed="81"/>
            <rFont val="Tahoma"/>
            <charset val="1"/>
          </rPr>
          <t>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</t>
        </r>
      </text>
    </comment>
    <comment ref="A10" authorId="0" shapeId="0" xr:uid="{9D3456A7-922C-4721-BC84-4CD704DA13AC}">
      <text>
        <r>
          <rPr>
            <b/>
            <sz val="9"/>
            <color indexed="81"/>
            <rFont val="Tahoma"/>
            <charset val="1"/>
          </rPr>
          <t>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</t>
        </r>
      </text>
    </comment>
    <comment ref="A11" authorId="0" shapeId="0" xr:uid="{734876D0-D3E4-41B8-919D-90CADF478C60}">
      <text>
        <r>
          <rPr>
            <b/>
            <sz val="9"/>
            <color indexed="81"/>
            <rFont val="Tahoma"/>
            <charset val="1"/>
          </rPr>
          <t xml:space="preserve">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</t>
        </r>
      </text>
    </comment>
    <comment ref="A12" authorId="0" shapeId="0" xr:uid="{591A61D0-E547-4234-84F0-41AE5A377109}">
      <text>
        <r>
          <rPr>
            <b/>
            <sz val="9"/>
            <color indexed="81"/>
            <rFont val="Tahoma"/>
            <charset val="1"/>
          </rPr>
          <t>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</t>
        </r>
      </text>
    </comment>
    <comment ref="A13" authorId="0" shapeId="0" xr:uid="{E513FA69-ADDB-4377-9E16-464C5CDA451A}">
      <text>
        <r>
          <rPr>
            <b/>
            <sz val="9"/>
            <color indexed="81"/>
            <rFont val="Tahoma"/>
            <charset val="1"/>
          </rPr>
          <t>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xsi:type="xsd:double"&gt;25.5&lt;/D&gt;&lt;/FQL&gt;&lt;FQL&gt;&lt;Q&gt;^FDS_ECON_DATA('ISMPRD@M',0,0/0/-10,M,STEP,AVERAGE,1)&lt;/Q&gt;&lt;R&gt;120&lt;/R&gt;&lt;C&gt;1&lt;/C&gt;&lt;D xsi:type="xsd:double"&gt;49.8&lt;/D&gt;&lt;D xsi:type="xsd:double"&gt;44.8&lt;/D&gt;&lt;D xsi:type="xsd:double"&gt;45.9&lt;/D&gt;&lt;D xsi:type="xsd:double"&gt;48.5&lt;/D&gt;&lt;D xsi:type="xsd:double"&gt;50.2&lt;/</t>
        </r>
      </text>
    </comment>
    <comment ref="A14" authorId="0" shapeId="0" xr:uid="{326DC49B-8A23-4BA1-B371-97E0D38A15D9}">
      <text>
        <r>
          <rPr>
            <b/>
            <sz val="9"/>
            <color indexed="81"/>
            <rFont val="Tahoma"/>
            <charset val="1"/>
          </rPr>
          <t>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xsi:type="xsd:double"&gt;60.7&lt;/D&gt;&lt;/FQL&gt;&lt;FQL&gt;&lt;Q&gt;^ECON_EXPR_SOURCE('RETURNS(FDS_COM[USCM1020424,DIST=STEP,CONV=AVERAGENP], -1AY)')&lt;/Q&gt;&lt;R&gt;1&lt;/R&gt;&lt;C&gt;1&lt;/C&gt;&lt;D xsi:type="xsd:string"&gt;CRB - Commodity Research Bureau&lt;/D&gt;&lt;/FQL&gt;&lt;FQL&gt;&lt;Q&gt;^CONVERT_DATE(FDS_ECON_STARTDATE('ISMPMI@M', M),'YYYYMMDD')&lt;/Q&gt;&lt;R&gt;1&lt;/R&gt;&lt;C&gt;1&lt;/C&gt;&lt;D xsi:type="xsd:string"&gt;19480130&lt;/D&gt;&lt;/FQL&gt;&lt;FQL&gt;&lt;Q&gt;^SPEC_ID_SOURCE('CC_US:FDS_ECON_RINDPRD_M')&lt;/Q&gt;&lt;R&gt;0&lt;/R&gt;&lt;C&gt;0&lt;/C&gt;&lt;/FQL&gt;&lt;FQL&gt;&lt;Q&gt;^CONVERT_DATE(FDS_ECON_STARTDATE('ISMPRD@M', M),'YYYYMMDD')&lt;/Q&gt;&lt;R&gt;1&lt;/R&gt;&lt;C&gt;1&lt;/C&gt;&lt;D xsi:type="xsd:string"&gt;19480130&lt;/D&gt;&lt;/FQL&gt;&lt;FQL&gt;&lt;Q&gt;^FDS_ECON_UNITS('ISMBUS@NM')&lt;/Q&gt;&lt;R&gt;1&lt;/R&gt;&lt;C&gt;1&lt;/C&gt;&lt;D xsi:type="xsd:string"&gt;Diffusion Index&lt;/D&gt;&lt;/FQL&gt;&lt;FQL&gt;&lt;Q&gt;^FDS_ECON_DATA('USSU2929306',0,-20AY,D,STEP,AVERAGENP,1)&lt;/Q&gt;&lt;R&gt;5220&lt;/R&gt;&lt;C&gt;1&lt;/C&gt;&lt;D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xsi:type="xsd:double"&gt;57.6&lt;/D&gt;&lt;D xsi:type="xsd:double"&gt;57.6&lt;/D&gt;&lt;D xsi:type="xsd:double"&gt;57.6&lt;/D&gt;&lt;D xsi:type="xsd:double"&gt;57.6&lt;/D&gt;&lt;D xsi:type="xsd:double"&gt;57.6&lt;/D&gt;&lt;D xsi:type="xsd:double"&gt;53.2&lt;/D&gt;&lt;D xsi:type="xsd:double"&gt;53.2&lt;/D&gt;&lt;D xsi:type="xsd:double"&gt;53.2&lt;/D&gt;&lt;D xsi:type="xsd:double"&gt;53.2&lt;/D&gt;&lt;D xsi:type="xsd:double"&gt;53.2&lt;/D&gt;&lt;D xsi:type="xsd:double"&gt;55.7&lt;/D&gt;&lt;D xsi:type="xsd:double"&gt;55.7&lt;/D&gt;&lt;D xsi:type="xsd:double"&gt;55.7&lt;/D&gt;&lt;D xsi:type="xsd:double"&gt;55.7&lt;/D&gt;&lt;D xsi:type="xsd:double"&gt;55.7&lt;/D&gt;&lt;D xsi:type="xsd:double"&gt;52.5&lt;/D&gt;&lt;D xsi:type="xsd:double"&gt;52.5&lt;/D&gt;&lt;D xsi:type="xsd:double"&gt;52.5&lt;/D&gt;&lt;D xsi:type="xsd:double"&gt;52.5&lt;/D&gt;&lt;D xsi:type="xsd:double"&gt;52.5&lt;/D&gt;&lt;D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</t>
        </r>
      </text>
    </comment>
    <comment ref="A15" authorId="0" shapeId="0" xr:uid="{F64D8429-962A-4FFE-ACB4-A75BBE64519F}">
      <text>
        <r>
          <rPr>
            <b/>
            <sz val="9"/>
            <color indexed="81"/>
            <rFont val="Tahoma"/>
            <charset val="1"/>
          </rPr>
          <t>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</t>
        </r>
      </text>
    </comment>
    <comment ref="A16" authorId="0" shapeId="0" xr:uid="{69E2EFCA-DC9D-4D37-812C-309B6F8BC003}">
      <text>
        <r>
          <rPr>
            <b/>
            <sz val="9"/>
            <color indexed="81"/>
            <rFont val="Tahoma"/>
            <charset val="1"/>
          </rPr>
          <t>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</t>
        </r>
      </text>
    </comment>
    <comment ref="A17" authorId="0" shapeId="0" xr:uid="{BDD6E60C-3FC2-4425-90EC-F1CF97B7AC42}">
      <text>
        <r>
          <rPr>
            <b/>
            <sz val="9"/>
            <color indexed="81"/>
            <rFont val="Tahoma"/>
            <charset val="1"/>
          </rPr>
          <t>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</t>
        </r>
      </text>
    </comment>
    <comment ref="A18" authorId="0" shapeId="0" xr:uid="{A7830668-5F5C-4CEE-89FB-252CC9456A77}">
      <text>
        <r>
          <rPr>
            <b/>
            <sz val="9"/>
            <color indexed="81"/>
            <rFont val="Tahoma"/>
            <charset val="1"/>
          </rPr>
          <t>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</t>
        </r>
      </text>
    </comment>
    <comment ref="A19" authorId="0" shapeId="0" xr:uid="{68DD9596-CB65-40D6-8FF6-5D70B63D5802}">
      <text>
        <r>
          <rPr>
            <b/>
            <sz val="9"/>
            <color indexed="81"/>
            <rFont val="Tahoma"/>
            <charset val="1"/>
          </rPr>
          <t>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xsi:type="xsd:double"&gt;56.4&lt;/D&gt;&lt;/FQL&gt;&lt;FQL&gt;&lt;Q&gt;^CONVERT_DATE(FDS_ECON_ENDDATE('ISMPMI@M', M),'YYYYMMDD')&lt;/Q&gt;&lt;R&gt;1&lt;/R&gt;&lt;C&gt;1&lt;/C&gt;&lt;D xsi:type="xsd:string"&gt;20240930&lt;/D&gt;&lt;/FQL&gt;&lt;FQL&gt;&lt;Q&gt;^CONVERT_DATE(FDS_ECON_ENDDATE('USSU2929307', W),'YYYYMMDD')&lt;/Q&gt;&lt;R&gt;1&lt;/R&gt;&lt;C&gt;1&lt;/C&gt;&lt;D xsi:type="xsd:string"&gt;20241011&lt;/D&gt;&lt;/FQL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xsi:type="xsd:double"&gt;0.482084690553746&lt;/D&gt;&lt;D xsi:type="xsd:double"&gt;0.595854922279793&lt;/D&gt;&lt;D xsi:type="xsd:double"&gt;0.510688836104513&lt;/D&gt;&lt;D xsi:type="xsd:double"&gt;0.480243161094225&lt;/D&gt;&lt;D xsi:type="xsd:double"&gt;0.591145833333333&lt;/D&gt;&lt;D xsi:type="xsd:double"&gt;0.521531100478469&lt;/D&gt;&lt;D xsi:type="xsd:double"&gt;0.485714285714286&lt;/D&gt;&lt;D xsi:type="xsd:double"&gt;0.724550898203593&lt;/D&gt;&lt;D xsi:type="xsd:double"&gt;0.616541353383459&lt;/D&gt;&lt;D xsi:type="xsd:double"&gt;0.508532423208191&lt;/D&gt;&lt;D xsi:type="xsd:double"&gt;0.587179487179487&lt;/D&gt;&lt;D xsi:type="xsd:double"&gt;0.5&lt;/D&gt;&lt;D xsi:type="xsd:double"&gt;0.480712166172107&lt;/D&gt;&lt;D xsi:type="xsd:double"&gt;0.584615384615385&lt;/D&gt;&lt;D xsi:type="xsd:double"&gt;0.529002320185615&lt;/D&gt;&lt;D xsi:type="xsd:double"&gt;0.482857142857143&lt;/D&gt;&lt;D xsi:type="xsd:double"&gt;0.580645161290323&lt;/D&gt;&lt;D xsi:type="xsd:double"&gt;0.5&lt;/D&gt;&lt;D xsi:type="xsd:double"&gt;0.457971014492754&lt;/D&gt;&lt;D xsi:type="xsd:double"&gt;0.680851063829787&lt;/D&gt;&lt;D xsi:type="xsd:double"&gt;0.50383631713555&lt;/D&gt;&lt;D xsi:type="xsd:double"&gt;0.472027972027972&lt;/D&gt;&lt;D xsi:type="xsd:double"&gt;0.498637602179836&lt;/D&gt;&lt;D xsi:type="xsd:double"&gt;0.378190255220418&lt;/D&gt;&lt;D xsi:type="xsd:double"&gt;0.38871473354232&lt;/D&gt;&lt;D xsi:type="xsd:double"&gt;0.582051282051282&lt;/D&gt;&lt;D xsi:type="xsd:double"&gt;0.378684807256236&lt;/D&gt;&lt;D xsi:type="xsd:double"&gt;0.423188405797101&lt;/D&gt;&lt;D xsi:type="xsd:double"&gt;0.565&lt;/D&gt;&lt;D xsi:type="xsd:double"&gt;0.529002320185615&lt;/D&gt;&lt;D xsi:type="xsd:double"&gt;0.436314363143631&lt;/D&gt;&lt;D xsi:type="xsd:double"&gt;0.746223564954683&lt;/D&gt;&lt;D xsi:type="xsd:double"&gt;0.631284916201117&lt;/D&gt;&lt;D xsi:type="xsd:double"&gt;0.616236162361624&lt;/D&gt;&lt;D xsi:type="xsd:double"&gt;0.708994708994709&lt;/D&gt;&lt;D xsi:type="xsd:double"&gt;0.631707317073171&lt;/D&gt;&lt;D xsi:type="xsd:double"&gt;0.578274760383387&lt;/D&gt;&lt;D xsi:type="xsd:double"&gt;0.793733681462141&lt;/D&gt;&lt;D xsi:type="xsd:double"&gt;0.811904761904762&lt;/D&gt;&lt;D xsi:type="xsd:double"&gt;0.753753753753754&lt;/D&gt;&lt;D xsi:type="xsd:double"&gt;0.80306905370844&lt;/D&gt;&lt;D xsi:type="xsd:double"&gt;0.771971496437055&lt;/D&gt;&lt;D xsi:type="xsd:double"&gt;0.637640449438202&lt;/D&gt;&lt;D xsi:type="xsd:double"&gt;0.792771084337349&lt;/D&gt;&lt;D xsi:type="xsd:double"&gt;0.723860589812332&lt;/D&gt;&lt;D xsi:type="xsd:double"&gt;0.729452054794521&lt;/D&gt;&lt;D xsi:type="xsd:double"&gt;0.805013927576602&lt;/D&gt;&lt;D xsi:type="xsd:double"&gt;0.80184331797235&lt;/D&gt;&lt;D xsi:type="xsd:double"&gt;0.683229813664596&lt;/D&gt;&lt;D xsi:type="xsd:double"&gt;0.721485411140584&lt;/D&gt;&lt;D xsi:type="xsd:double"&gt;0.707207207207207&lt;/D&gt;&lt;D xsi:type="xsd:double"&gt;0.535326086956522&lt;/D&gt;&lt;D xsi:type="xsd:double"&gt;0.273364485981308&lt;/D&gt;&lt;D xsi:type="xsd:double"&gt;0.090146750524109&lt;/D&gt;&lt;D xsi:type="xsd:double"&gt;0.0957683741648107&lt;/D&gt;&lt;D xsi:type="xsd:double"&gt;0.675191815856777&lt;/D&gt;&lt;D xsi:type="xsd:double"&gt;0.621700879765396&lt;/D&gt;&lt;D xsi:type="xsd:double"&gt;0.527777777777778&lt;/D&gt;&lt;D xsi:type="xsd:double"&gt;0.56986301369863&lt;/D&gt;&lt;D xsi:type="xsd:double"&gt;0.498777506112469&lt;/D&gt;&lt;D xsi:type="xsd:double"&gt;0.413919413919414&lt;/D&gt;&lt;D xsi:type="xsd:double"&gt;0.553191489361702&lt;/D&gt;&lt;D xsi:type="xsd:double"&gt;0.477272727272727&lt;/D&gt;&lt;D xsi:type="xsd:double"&gt;0.402941176470588&lt;/D&gt;&lt;D xsi:type="xsd:double"&gt;0.575520833333333&lt;/D&gt;&lt;D xsi:type="xsd:double"&gt;0.547297297297297&lt;/D&gt;&lt;D xsi:type="xsd:double"&gt;0.443768996960486&lt;/D&gt;&lt;D xsi:type="xsd:double"&gt;0.670212765957447&lt;/D&gt;&lt;D xsi:type="xsd:double"&gt;0.469101123595506&lt;/D&gt;&lt;D xsi:type="xsd:double"&gt;0.409638554216867&lt;/D&gt;&lt;D xsi:type="xsd:double"&gt;0.61280487804878&lt;/D&gt;&lt;D xsi:type="xsd:double"&gt;0.573232323232323&lt;/D&gt;&lt;D xsi:type="xsd:double"&gt;0.529824561403509&lt;/D&gt;&lt;D xsi:type="xsd:double"&gt;0.675438596491228&lt;/D&gt;&lt;D xsi:type="xsd:double"&gt;0.60545905707196&lt;/D&gt;&lt;D xsi:type="xsd:double"&gt;0.534810126582278&lt;/D&gt;&lt;D xsi:type="xsd:double"&gt;0.669312169312169&lt;/D&gt;&lt;D xsi:type="xsd:double"&gt;0.600515463917526&lt;/D&gt;&lt;D xsi:type="xsd:double"&gt;0.569277108433735&lt;/D&gt;&lt;D xsi:type="xsd:double"&gt;0.754098360655738&lt;/D&gt;&lt;D xsi:type="xsd:double"&gt;0.693181818181818&lt;/D&gt;&lt;D xsi:type="xsd:double"&gt;0.62882096069869&lt;/D&gt;&lt;D xsi:type="xsd:double"&gt;0.657534246575342&lt;/D&gt;&lt;D xsi:type="xsd:double"&gt;0.630490956072351&lt;/D&gt;&lt;D xsi:type="xsd:double"&gt;0.489285714285714&lt;/D&gt;&lt;D xsi:type="xsd:double"&gt;0.569321533923304&lt;/D&gt;&lt;D xsi:type="xsd:double"&gt;0.649214659685864&lt;/D&gt;&lt;D xsi:type="xsd:double"&gt;0.510714285714286&lt;/D&gt;&lt;D xsi:type="xsd:double"&gt;0.605333333333333&lt;/D&gt;&lt;D xsi:type="xsd:double"&gt;0.605985037406484&lt;/D&gt;&lt;D xsi:type="xsd:double"&gt;0.506622516556291&lt;/D&gt;&lt;D xsi:type="xsd:double"&gt;0.699658703071672&lt;/D&gt;&lt;D xsi:type="xsd:double"&gt;0.544871794871795&lt;/D&gt;&lt;D xsi:type="xsd:double"&gt;0.540540540540541&lt;/D&gt;&lt;D xsi:type="xsd:double"&gt;0.539432176656151&lt;/D&gt;&lt;D xsi:type="xsd:double"&gt;0.538461538461538&lt;/D&gt;&lt;D xsi:type="xsd:double"&gt;0.509090909090909&lt;/D&gt;&lt;D xsi:type="xsd:double"&gt;0.524390243902439&lt;/D&gt;&lt;D xsi:type="xsd:double"&gt;0.484924623115578&lt;/D&gt;&lt;D xsi:type="xsd:double"&gt;0.402640264026403&lt;/D&gt;&lt;D xsi:type="xsd:double"&gt;0.549132947976879&lt;/D&gt;&lt;D xsi:type="xsd:double"&gt;0.600515463917526&lt;/D&gt;&lt;D xsi:type="xsd:double"&gt;0.469594594594595&lt;/D&gt;&lt;D xsi:type="xsd:double"&gt;0.660583941605839&lt;/D&gt;&lt;D xsi:type="xsd:double"&gt;0.4858934169279&lt;/D&gt;&lt;D xsi:type="xsd:double"&gt;0.419213973799127&lt;/D&gt;&lt;D xsi:type="xsd:double"&gt;0.546712802768166&lt;/D&gt;&lt;D xsi:type="xsd:double"&gt;0.506493506493506&lt;/D&gt;&lt;D xsi:type="xsd:double"&gt;0.405594405594406&lt;/D&gt;&lt;D xsi:type="xsd:double"&gt;0.522875816993464&lt;/D&gt;&lt;D xsi:type="xsd:double"&gt;0.5546875&lt;/D&gt;&lt;D xsi:type="xsd:double"&gt;0.453900709219858&lt;/D&gt;&lt;D xsi:type="xsd:double"&gt;0.576086956521739&lt;/D&gt;&lt;D xsi:type="xsd:double"&gt;0.472868217054264&lt;/D&gt;&lt;D xsi:type="xsd:double"&gt;0.373770491803279&lt;/D&gt;&lt;D xsi:type="xsd:double"&gt;0.63905325443787&lt;/D&gt;&lt;D xsi:type="xsd:double"&gt;0.526315789473684&lt;/D&gt;&lt;D xsi:type="xsd:double"&gt;0.476851851851852&lt;/D&gt;&lt;D xsi:type="xsd:double"&gt;0.619883040935672&lt;/D&gt;&lt;D xsi:type="xsd:double"&gt;0.513368983957219&lt;/D&gt;&lt;/FQL&gt;&lt;FQL&gt;&lt;Q&gt;^CONVERT_DATE(FDS_ECON_ENDDATE('ISMPRD@M', M),'YYYYMMDD')&lt;/Q&gt;&lt;R&gt;1&lt;/R&gt;&lt;C&gt;1&lt;/C&gt;&lt;D xsi:type="xsd:string"&gt;20240930&lt;/D&gt;&lt;/FQL&gt;&lt;FQL&gt;&lt;Q&gt;^CONVERT_DATE(FDS_ECON_ENDDATE('USSU2929306', W),'YYYYMMDD')&lt;/Q&gt;&lt;R&gt;1&lt;/R&gt;&lt;C&gt;1&lt;/C&gt;&lt;D xsi:type="xsd:string"&gt;20241011&lt;/D&gt;&lt;/FQL&gt;&lt;FQL&gt;&lt;Q&gt;^CONVERT_DATE(FDS_ECON_STARTDATE('USSU2929307', W),'YYYYMMDD')&lt;/Q&gt;&lt;R&gt;1&lt;/R&gt;&lt;C&gt;1&lt;/C&gt;&lt;D xsi:type="xsd:string"&gt;19690620&lt;/D&gt;&lt;/FQL&gt;&lt;FQL&gt;&lt;Q&gt;^CONVERT_DATE(ECON_EXPR_ENDDATE('RETURNS(FDS_COM[USCM1020424,DIST=STEP,CONV=AVERAGENP], -1AY)', M),'YYYYMMDD')&lt;/Q&gt;&lt;R&gt;1&lt;/R&gt;&lt;C&gt;1&lt;/C&gt;&lt;D xsi:type="xsd:string"&gt;20241031&lt;/D&gt;&lt;/FQL&gt;&lt;FQL&gt;&lt;Q&gt;^SPEC_ID_DATA('CC_US:FDS_ECON_RINDPRD_M',0,0/0/-10,M,NONE,AVERAGENP,2)&lt;/Q&gt;&lt;R&gt;120&lt;/R&gt;&lt;C&gt;1&lt;/C&gt;&lt;D xsi:type="xsd:double"&gt;-0.6449639&lt;/D&gt;&lt;D xsi:type="xsd:double"&gt;-0.15733047&lt;/D&gt;&lt;D xsi:type="xsd:double"&gt;-0.47141713&lt;/D&gt;&lt;D xsi:type="xsd:double"&gt;0.8252516&lt;/D&gt;&lt;D xsi:type="xsd:double"&gt;0.087589055&lt;/D&gt;&lt;D xsi:type="xsd:double"&gt;-0.84021074&lt;/D&gt;&lt;D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xsi:type="xsd:double"&gt;3.060347&lt;/D&gt;&lt;/FQL&gt;&lt;FQL&gt;&lt;Q&gt;^CONVERT_DATE(SPEC_ID_STARTDATE('CC_US:FDS_ECON_RINDPRD_M', M),'YYYYMMDD')&lt;/Q&gt;&lt;R&gt;1&lt;/R&gt;&lt;C&gt;1&lt;/C&gt;&lt;D xsi:type="xsd:string"&gt;19200130&lt;/D&gt;&lt;/FQL&gt;&lt;FQL&gt;&lt;Q&gt;^ECON_EXPR_DATA('RETURNS(FDS_ECON[US.LMCLAIMS,DIST=STEP,CONV=AVERAGE], -1AY)',0,0/0/-10,M)&lt;/Q&gt;&lt;R&gt;120&lt;/R&gt;&lt;C&gt;1&lt;/C&gt;&lt;D xsi:type="xsd:double"&gt;1.88327584288417&lt;/D&gt;&lt;D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xsi:type="xsd:double"&gt;-17.16578453133&lt;/D&gt;&lt;/FQL&gt;&lt;FQL&gt;&lt;Q&gt;^FDS_ECON_SOURCE('ISMBUS@NM')&lt;/Q&gt;&lt;R&gt;1&lt;/R&gt;&lt;C&gt;1&lt;/C&gt;&lt;D xsi:type="xsd:string"&gt;ISM - Institute for Supply Management&lt;/D&gt;&lt;/FQL&gt;&lt;FQL&gt;&lt;Q&gt;^FDS_ECON_DESCRIPTION('ISMBUS@NM')&lt;/Q&gt;&lt;R&gt;1&lt;/R&gt;&lt;C&gt;1&lt;/C&gt;&lt;D xsi:type="xsd:string"&gt;ISM Services PMI, Business Activity - United States&lt;/D&gt;&lt;/FQL&gt;&lt;FQL&gt;&lt;Q&gt;^PSETCAL('FIVEDAY');ECON_DATE(0, -20AY, W, 'YYYYMMDD')&lt;/Q&gt;&lt;R&gt;1044&lt;/R&gt;&lt;C&gt;1&lt;/C&gt;&lt;D xsi:type="xsd:string"&gt;20241018&lt;/D&gt;&lt;D xsi:type="xsd:string"&gt;20241011&lt;/D&gt;&lt;D xsi:type="xsd:string"&gt;20241004&lt;/D&gt;&lt;D xsi:type="xsd:string"&gt;20240927&lt;/D&gt;&lt;D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</t>
        </r>
      </text>
    </comment>
    <comment ref="A20" authorId="0" shapeId="0" xr:uid="{483AACAA-778F-488A-80D3-B107032DEF47}">
      <text>
        <r>
          <rPr>
            <b/>
            <sz val="9"/>
            <color indexed="81"/>
            <rFont val="Tahoma"/>
            <charset val="1"/>
          </rPr>
          <t>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</t>
        </r>
      </text>
    </comment>
    <comment ref="A21" authorId="0" shapeId="0" xr:uid="{0E098CA1-5976-4F67-8E84-4AEF9CE80554}">
      <text>
        <r>
          <rPr>
            <b/>
            <sz val="9"/>
            <color indexed="81"/>
            <rFont val="Tahoma"/>
            <charset val="1"/>
          </rPr>
          <t>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xsi:type="xsd:string"&gt;20041022&lt;/D&gt;&lt;/FQL&gt;&lt;FQL&gt;&lt;Q&gt;^ECON_EXPR_SOURCE('RETURNS(FDS_ECON[US.LMCLAIMS,DIST=STEP,CONV=AVERAGE], -1AY)')&lt;/Q&gt;&lt;R&gt;1&lt;/R&gt;&lt;C&gt;1&lt;/C&gt;&lt;D xsi:type="xsd:string"&gt;BLS - US Bureau of Labor Statistics&lt;/D&gt;&lt;/FQL&gt;&lt;FQL&gt;&lt;Q&gt;^ECON_EXPR_DESCRIPTION('RETURNS(FDS_ECON[US.LMCLAIMS,DIST=STEP,CONV=AVERAGE],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States&lt;/D&gt;&lt;/FQL&gt;&lt;FQL&gt;&lt;Q&gt;ACWX-US^FMA_PE(NTMA,NOW,-10AY,W,"PORTAGG","MEANR")&lt;/Q&gt;&lt;R&gt;523&lt;/R&gt;&lt;C&gt;1&lt;/C&gt;&lt;D xsi:type="xsd:double"&gt;13.6556062284002&lt;/D&gt;&lt;D xsi:type="xsd:double"&gt;13.7305391912645&lt;/D&gt;&lt;D xsi:type="xsd:double"&gt;13.7061662455589&lt;/D&gt;&lt;D xsi:type="xsd:double"&gt;13.7898044928538&lt;/D&gt;&lt;D xsi:type="xsd:double"&gt;13.3297273804876&lt;/D&gt;&lt;D xsi:type="xsd:double"&gt;13.1686747372002&lt;/D&gt;&lt;D xsi:type="xsd:double"&gt;13.0111937451296&lt;/D&gt;&lt;D xsi:type="xsd:double"&gt;13.3974248193421&lt;/D&gt;&lt;D xsi:type="xsd:double"&gt;13.3420620517836&lt;/D&gt;&lt;D xsi:type="xsd:double"&gt;13.2333988707851&lt;/D&gt;&lt;D xsi:type="xsd:double"&gt;12.8321316292143&lt;/D&gt;&lt;D xsi:type="xsd:double"&gt;12.8996466726126&lt;/D&gt;&lt;D xsi:type="xsd:double"&gt;13.2910241924319&lt;/D&gt;&lt;D xsi:type="xsd:double"&gt;13.476025158551&lt;/D&gt;&lt;D xsi:type="xsd:double"&gt;13.8072041480702&lt;/D&gt;&lt;D xsi:type="xsd:double"&gt;13.6257036845814&lt;/D&gt;&lt;D xsi:type="xsd:double"&gt;13.4454369612519&lt;/D&gt;&lt;D xsi:type="xsd:double"&gt;13.4372751619277&lt;/D&gt;&lt;D xsi:type="xsd:double"&gt;13.4125143051071&lt;/D&gt;&lt;D xsi:type="xsd:double"&gt;13.6236164017378&lt;/D&gt;&lt;D xsi:type="xsd:double"&gt;13.5030381595292&lt;/D&gt;&lt;D xsi:type="xsd:double"&gt;13.6632388991016&lt;/D&gt;&lt;D xsi:type="xsd:double"&gt;13.8233195574894&lt;/D&gt;&lt;D xsi:type="xsd:double"&gt;13.7074645030984&lt;/D&gt;&lt;D xsi:type="xsd:double"&gt;13.514586128738&lt;/D&gt;&lt;D xsi:type="xsd:double"&gt;13.4720900079145&lt;/D&gt;&lt;D xsi:type="xsd:double"&gt;13.1995076650633&lt;/D&gt;&lt;D xsi:type="xsd:double"&gt;13.5612052622627&lt;/D&gt;&lt;D xsi:type="xsd:double"&gt;13.6096642805333&lt;/D&gt;&lt;D xsi:type="xsd:double"&gt;13.7194306958435&lt;/D&gt;&lt;D xsi:type="xsd:double"&gt;13.7507636903522&lt;/D&gt;&lt;D xsi:type="xsd:double"&gt;13.5515434855554&lt;/D&gt;&lt;D xsi:type="xsd:double"&gt;13.6195966774634&lt;/D&gt;&lt;D xsi:type="xsd:double"&gt;13.5188958569221&lt;/D&gt;&lt;D xsi:type="xsd:double"&gt;13.4445239611181&lt;/D&gt;&lt;D xsi:type="xsd:double"&gt;13.3105387452355&lt;/D&gt;&lt;D xsi:type="xsd:double"&gt;13.110369081327&lt;/D&gt;&lt;D xsi:type="xsd:double"&gt;13.0273722055623&lt;/D&gt;&lt;D xsi:type="xsd:double"&gt;12.9777317174136&lt;/D&gt;&lt;D xsi:type="xsd:double"&gt;12.7302882871109&lt;/D&gt;&lt;D xsi:type="xsd:double"&gt;12.8780060845557&lt;/D&gt;&lt;D xsi:type="xsd:double"&gt;12.8025663085852&lt;/D&gt;&lt;D xsi:type="xsd:double"&gt;12.8953390540239&lt;/D&gt;&lt;D xsi:type="xsd:double"&gt;12.7469218186025&lt;/D&gt;&lt;D xsi:type="xsd:double"&gt;12.7290911962407&lt;/D&gt;&lt;D xsi:type="xsd:double"&gt;12.5344992095482&lt;/D&gt;&lt;D xsi:type="xsd:double"&gt;12.5502954062096&lt;/D&gt;&lt;D xsi:type="xsd:double"&gt;12.5195729495076&lt;/D&gt;&lt;D xsi:type="xsd:double"&gt;12.4708756360045&lt;/D&gt;&lt;D xsi:type="xsd:double"&gt;12.1704356617127&lt;/D&gt;&lt;D xsi:type="xsd:double"&gt;12.2109061413531&lt;/D&gt;&lt;D xsi:type="xsd:double"&gt;11.8264365103841&lt;/D&gt;&lt;D xsi:type="xsd:double"&gt;11.9428682158195&lt;/D&gt;&lt;D xsi:type="xsd:double"&gt;12.288620441667&lt;/D&gt;&lt;D xsi:type="xsd:double"&gt;12.1685265729643&lt;/D&gt;&lt;D xsi:type="xsd:double"&gt;12.3661480797149&lt;/D&gt;&lt;D xsi:type="xsd:double"&gt;12.513909497543&lt;/D&gt;&lt;D xsi:type="xsd:double"&gt;12.7996155272424&lt;/D&gt;&lt;D xsi:type="xsd:double"&gt;12.6280991244609&lt;/D&gt;&lt;D xsi:type="xsd:double"&gt;12.742876767005&lt;/D&gt;&lt;D xsi:type="xsd:double"&gt;12.4792581000883&lt;/D&gt;&lt;D xsi:type="xsd:double"&gt;12.4391151064499&lt;/D&gt;&lt;D xsi:type="xsd:double"&gt;12.8127556520252&lt;/D&gt;&lt;D xsi:type="xsd:double"&gt;12.8654144908014&lt;/D&gt;&lt;D xsi:type="xsd:double"&gt;13.1547266135332&lt;/D&gt;&lt;D xsi:type="xsd:double"&gt;12.9831426867837&lt;/D&gt;&lt;D xsi:type="xsd:double"&gt;12.9506911672561&lt;/D&gt;&lt;D xsi:type="xsd:double"&gt;12.5936318429911&lt;/D&gt;&lt;D xsi:type="xsd:double"&gt;12.8730704048257&lt;/D&gt;&lt;D xsi:type="xsd:double"&gt;12.6746737056558&lt;/D&gt;&lt;D xsi:type="xsd:double"&gt;13.0410847501023&lt;/D&gt;&lt;D xsi:type="xsd:double"&gt;12.7888937320166&lt;/D&gt;&lt;D xsi:type="xsd:double"&gt;12.7074042085959&lt;/D&gt;&lt;D xsi:type="xsd:double"&gt;12.6192180370875&lt;/D&gt;&lt;D xsi:type="xsd:double"&gt;12.8108893640041&lt;/D&gt;&lt;D xsi:type="xsd:double"&gt;12.7106259801697&lt;/D&gt;&lt;D xsi:type="xsd:double"&gt;12.77351624024&lt;/D&gt;&lt;D xsi:type="xsd:double"&gt;12.8258033592548&lt;/D&gt;&lt;D xsi:type="xsd:double"&gt;12.8838229221696&lt;/D&gt;&lt;D xsi:type="xsd:double"&gt;12.8779476236583&lt;/D&gt;&lt;D xsi:type="xsd:double"&gt;12.6702136679537&lt;/D&gt;&lt;D xsi:type="xsd:double"&gt;12.678484711026&lt;/D&gt;&lt;D xsi:type="xsd:double"&gt;12.2758405466593&lt;/D&gt;&lt;D xsi:type="xsd:double"&gt;12.1481844523886&lt;/D&gt;&lt;D xsi:type="xsd:double"&gt;12.4868348071717&lt;/D&gt;&lt;D xsi:type="xsd:double"&gt;12.801622315183&lt;/D&gt;&lt;D xsi:type="xsd:double"&gt;12.598939414197&lt;/D&gt;&lt;D xsi:type="xsd:double"&gt;12.8502473976514&lt;/D&gt;&lt;D xsi:type="xsd:double"&gt;12.8172967693597&lt;/D&gt;&lt;D xsi:type="xsd:double"&gt;12.9212976347705&lt;/D&gt;&lt;D xsi:type="xsd:double"&gt;12.9120276546075&lt;/D&gt;&lt;D xsi:type="xsd:double"&gt;12.7489909469204&lt;/D&gt;&lt;D xsi:type="xsd:double"&gt;12.6252259655631&lt;/D&gt;&lt;D xsi:type="xsd:double"&gt;12.3108196444195&lt;/D&gt;&lt;D xsi:type="xsd:double"&gt;11.9171468726154&lt;/D&gt;&lt;D xsi:type="xsd:double"&gt;11.946463781378&lt;/D&gt;&lt;D xsi:type="xsd:double"&gt;11.9533684187859&lt;/D&gt;&lt;D xsi:type="xsd:double"&gt;12.2114793587355&lt;/D&gt;&lt;D xsi:type="xsd:double"&gt;12.2319920773021&lt;/D&gt;&lt;D xsi:type="xsd:double"&gt;12.0983610894173&lt;/D&gt;&lt;D xsi:type="xsd:double"&gt;11.9657508888395&lt;/D&gt;&lt;D xsi:type="xsd:double"&gt;11.9088383712357&lt;/D&gt;&lt;D xsi:type="xsd:double"&gt;11.4078244932505&lt;/D&gt;&lt;D xsi:type="xsd:double"&gt;11.1688993444851&lt;/D&gt;&lt;D xsi:type="xsd:double"&gt;10.9876625234368&lt;/D&gt;&lt;D xsi:type="xsd:double"&gt;10.8707924474943&lt;/D&gt;&lt;D xsi:type="xsd:double"&gt;11.0030892586766&lt;/D&gt;&lt;D xsi:type="xsd:double"&gt;10.7586507657814&lt;/D&gt;&lt;D xsi:type="xsd:double"&gt;10.9425034458841&lt;/D&gt;&lt;D xsi:type="xsd:double"&gt;11.3681839222484&lt;/D&gt;&lt;D xsi:type="xsd:double"&gt;11.6239712741786&lt;/D&gt;&lt;D xsi:type="xsd:double"&gt;11.5126934307746&lt;/D&gt;&lt;D xsi:type="xsd:double"&gt;11.7963561475621&lt;/D&gt;&lt;D xsi:type="xsd:double"&gt;11.9189268830544&lt;/D&gt;&lt;D xsi:type="xsd:double"&gt;11.9904752493044&lt;/D&gt;&lt;D xsi:type="xsd:double"&gt;11.8414442352365&lt;/D&gt;&lt;D xsi:type="xsd:double"&gt;11.8860613466576&lt;/D&gt;&lt;D xsi:type="xsd:double"&gt;11.7836630386628&lt;/D&gt;&lt;D xsi:type="xsd:double"&gt;11.4228631085095&lt;/D&gt;&lt;D xsi:type="xsd:double"&gt;11.6230458556618&lt;/D&gt;&lt;D xsi:type="xsd:double"&gt;11.4512867194513&lt;/D&gt;&lt;D xsi:type="xsd:double"&gt;11.6260266421055&lt;/D&gt;&lt;D xsi:type="xsd:double"&gt;11.4179998040652&lt;/D&gt;&lt;D xsi:type="xsd:double"&gt;12.0181864632337&lt;/D&gt;&lt;D xsi:type="xsd:double"&gt;12.3098433762699&lt;/D&gt;&lt;D xsi:type="xsd:double"&gt;12.2665151389216&lt;/D&gt;&lt;D xsi:type="xsd:double"&gt;12.0673856494864&lt;/D&gt;&lt;D xsi:type="xsd:double"&gt;12.0240409971235&lt;/D&gt;&lt;D xsi:type="xsd:double"&gt;12.1529973992928&lt;/D&gt;&lt;D xsi:type="xsd:double"&gt;12.5721167420911&lt;/D&gt;&lt;D xsi:type="xsd:double"&gt;12.6806050982666&lt;/D&gt;&lt;D xsi:type="xsd:double"&gt;12.9020549867672&lt;/D&gt;&lt;D xsi:type="xsd:double"&gt;13.0092385648217&lt;/D&gt;&lt;D xsi:type="xsd:double"&gt;13.1628205656358&lt;/D&gt;&lt;D xsi:type="xsd:double"&gt;13.1504425528936&lt;/D&gt;&lt;D xsi:type="xsd:double"&gt;13.1672940314385&lt;/D&gt;&lt;D xsi:type="xsd:double"&gt;12.6247076438913&lt;/D&gt;&lt;D xsi:type="xsd:double"&gt;12.7801544255441&lt;/D&gt;&lt;D xsi:type="xsd:double"&gt;13.0633693455533&lt;/D&gt;&lt;D xsi:type="xsd:double"&gt;13.4023609575966&lt;/D&gt;&lt;D xsi:type="xsd:double"&gt;13.6784259943611&lt;/D&gt;&lt;D xsi:type="xsd:double"&gt;13.5516363334924&lt;/D&gt;&lt;D xsi:type="xsd:double"&gt;13.4249642359249&lt;/D&gt;&lt;D xsi:type="xsd:double"&gt;13.8383815610984&lt;/D&gt;&lt;D xsi:type="xsd:double"&gt;14.1407115485396&lt;/D&gt;&lt;D xsi:type="xsd:double"&gt;14.191692854497&lt;/D&gt;&lt;D xsi:type="xsd:double"&gt;14.2620355671819&lt;/D&gt;&lt;D xsi:type="xsd:double"&gt;14.1724974304671&lt;/D&gt;&lt;D xsi:type="xsd:double"&gt;14.0348286501092&lt;/D&gt;&lt;D xsi:type="xsd:double"&gt;14.1948579942989&lt;/D&gt;&lt;D xsi:type="xsd:double"&gt;13.9620395554235&lt;/D&gt;&lt;D xsi:type="xsd:double"&gt;13.9765464854761&lt;/D&gt;&lt;D xsi:type="xsd:double"&gt;14.4923351979919&lt;/D&gt;&lt;D xsi:type="xsd:double"&gt;14.6075588025795&lt;/D&gt;&lt;D xsi:type="xsd:double"&gt;14.5527499968839&lt;/D&gt;&lt;D xsi:type="xsd:double"&gt;14.4454020315529&lt;/D&gt;&lt;D xsi:type="xsd:double"&gt;14.5619912724096&lt;/D&gt;&lt;D xsi:type="xsd:double"&gt;14.564336225062&lt;/D&gt;&lt;D xsi:type="xsd:double"&gt;14.2807252606617&lt;/D&gt;&lt;D xsi:type="xsd:double"&gt;14.1904114825594&lt;/D&gt;&lt;D xsi:type="xsd:double"&gt;14.5302332779215&lt;/D&gt;&lt;D xsi:type="xsd:double"&gt;14.5812092563489&lt;/D&gt;&lt;D xsi:type="xsd:double"&gt;14.7757116214868&lt;/D&gt;&lt;D xsi:type="xsd:double"&gt;14.8678675380607&lt;/D&gt;&lt;D xsi:type="xsd:double"&gt;15.984112374477&lt;/D&gt;&lt;D xsi:type="xsd:double"&gt;14.4119978837819&lt;/D&gt;&lt;D xsi:type="xsd:double"&gt;14.8617720294093&lt;/D&gt;&lt;D xsi:type="xsd:double"&gt;14.8282140100899&lt;/D&gt;&lt;D xsi:type="xsd:double"&gt;14.7615800472498&lt;/D&gt;&lt;D xsi:type="xsd:double"&gt;15.0364731819015&lt;/D&gt;&lt;D xsi:type="xsd:double"&gt;15.1339493256229&lt;/D&gt;&lt;D xsi:type="xsd:double"&gt;15.2157921130646&lt;/D&gt;&lt;D xsi:type="xsd:double"&gt;15.4650879831894&lt;/D&gt;&lt;D xsi:type="xsd:double"&gt;15.6716964419879&lt;/D&gt;&lt;D xsi:type="xsd:double"&gt;15.5927791931519&lt;/D&gt;&lt;D xsi:type="xsd:double"&gt;15.759552585975&lt;/D&gt;&lt;D xsi:type="xsd:double"&gt;15.7719599954931&lt;/D&gt;&lt;D xsi:type="xsd:double"&gt;15.7096621597628&lt;/D&gt;&lt;D xsi:type="xsd:double"&gt;15.4858079813854&lt;/D&gt;&lt;D xsi:type="xsd:double"&gt;15.4157008766387&lt;/D&gt;&lt;D xsi:type="xsd:double"&gt;15.770293592892&lt;/D&gt;&lt;D xsi:type="xsd:double"&gt;15.7319333826777&lt;/D&gt;&lt;D xsi:type="xsd:double"&gt;16.0634449895123&lt;/D&gt;&lt;D xsi:type="xsd:double"&gt;16.2735323640725&lt;/D&gt;&lt;D xsi:type="xsd:double"&gt;16.1848398822914&lt;/D&gt;&lt;D xsi:type="xsd:double"&gt;16.1881816287458&lt;/D&gt;&lt;D xsi:type="xsd:double"&gt;16.1504934260035&lt;/D&gt;&lt;D xsi:type="xsd:double"&gt;16.3048919124577&lt;/D&gt;&lt;D xsi:type="xsd:double"&gt;16.4197358968452&lt;/D&gt;&lt;D xsi:type="xsd:double"&gt;16.1851598805632&lt;/D&gt;&lt;D xsi:type="xsd:double"&gt;16.144847401364&lt;/D&gt;&lt;D xsi:type="xsd:double"&gt;16.8874301945703&lt;/D&gt;&lt;D xsi:type="xsd:double"&gt;17.010063075082&lt;/D&gt;&lt;D xsi:type="xsd:double"&gt;16.8267392243153&lt;/D&gt;&lt;D xsi:type="xsd:double"&gt;16.2993210931912&lt;/D&gt;&lt;D xsi:type="xsd:double"&gt;16.9668270657772&lt;/D&gt;&lt;D xsi:type="xsd:double"&gt;16.8789735826373&lt;/D&gt;&lt;D xsi:type="xsd:double"&gt;17.0607093905733&lt;/D&gt;&lt;D xsi:type="xsd:double"&gt;16.5389691706848&lt;/D&gt;&lt;D xsi:type="xsd:double"&gt;16.4069950327887&lt;/D&gt;&lt;D xsi:type="xsd:double"&gt;16.5833421068916&lt;/D&gt;&lt;D xsi:type="xsd:double"&gt;16.546240493719&lt;/D&gt;&lt;D xsi:type="xsd:double"&gt;16.7604559627282&lt;/D&gt;&lt;D xsi:type="xsd:double"&gt;16.7279295334874&lt;/D&gt;&lt;D xsi:type="xsd:double"&gt;16.5775217657159&lt;/D&gt;&lt;D xsi:type="xsd:double"&gt;16.500755119042&lt;/D&gt;&lt;D xsi:type="xsd:double"&gt;16.1242004490378&lt;/D&gt;&lt;D xsi:type="xsd:double"&gt;15.3215449755939&lt;/D&gt;&lt;D xsi:type="xsd:double"&gt;16.1250265188042&lt;/D&gt;&lt;D xsi:type="xsd:double"&gt;16.2414636011708&lt;/D&gt;&lt;D xsi:type="xsd:double"&gt;16.4718335660944&lt;/D&gt;&lt;D xsi:type="xsd:double"&gt;16.175799568849&lt;/D&gt;&lt;D xsi:type="xsd:double"&gt;16.1193379527994&lt;/D&gt;&lt;D xsi:type="xsd:double"&gt;16.6682307811988&lt;/D&gt;&lt;D xsi:type="xsd:double"&gt;16.7271129572866&lt;/D&gt;&lt;D xsi:type="xsd:double"&gt;16.707250162989&lt;/D&gt;&lt;D xsi:type="xsd:double"&gt;16.9876590444679&lt;/D&gt;&lt;D xsi:type="xsd:double"&gt;16.8471518910782&lt;/D&gt;&lt;D xsi:type="xsd:double"&gt;17.0099249893912&lt;/D&gt;&lt;D xsi:type="xsd:double"&gt;16.8913431666271&lt;/D&gt;&lt;D xsi:type="xsd:double"&gt;16.6559002283859&lt;/D&gt;&lt;D xsi:type="xsd:double"&gt;16.9461795436659&lt;/D&gt;&lt;D xsi:type="xsd:double"&gt;17.1240007583146&lt;/D&gt;&lt;D xsi:type="xsd:double"&gt;16.9961533261305&lt;/D&gt;&lt;D xsi:type="xsd:double"&gt;16.8731128442202&lt;/D&gt;&lt;D xsi:type="xsd:double"&gt;16.5646194326014&lt;/D&gt;&lt;D xsi:type="xsd:double"&gt;16.7729539357547&lt;/D&gt;&lt;D xsi:type="xsd:double"&gt;16.3704420654371&lt;/D&gt;&lt;D xsi:type="xsd:double"&gt;16.951443564424&lt;/D&gt;&lt;D xsi:type="xsd:double"&gt;15.7760152323432&lt;/D&gt;&lt;D xsi:type="xsd:double"&gt;15.1944469760793&lt;/D&gt;&lt;D xsi:type="xsd:double"&gt;14.7838995632386&lt;/D&gt;&lt;D xsi:type="xsd:double"&gt;14.9240635436562&lt;/D&gt;&lt;D xsi:type="xsd:double"&gt;14.6153066425966&lt;/D&gt;&lt;D xsi:type="xsd:double"&gt;13.9627132452873&lt;/D&gt;&lt;D xsi:type="xsd:double"&gt;13.8780994163822&lt;/D&gt;&lt;D xsi:type="xsd:double"&gt;13.3084108302535&lt;/D&gt;&lt;D xsi:type="xsd:double"&gt;12.1638934752088&lt;/D&gt;&lt;D xsi:type="xsd:double"&gt;12.0263371509302&lt;/D&gt;&lt;D xsi:type="xsd:double"&gt;10.913001061599&lt;/D&gt;&lt;D xsi:type="xsd:double"&gt;11.1869170313934&lt;/D&gt;&lt;D xsi:type="xsd:double"&gt;12.869029966877&lt;/D&gt;&lt;D xsi:type="xsd:double"&gt;12.9441035178755&lt;/D&gt;&lt;D xsi:type="xsd:double"&gt;14.2400234823315&lt;/D&gt;&lt;D xsi:type="xsd:double"&gt;14.3092525204439&lt;/D&gt;&lt;D xsi:type="xsd:double"&gt;14.2106038263511&lt;/D&gt;&lt;D xsi:type="xsd:double"&gt;13.8049901698457&lt;/D&gt;&lt;D xsi:type="xsd:double"&gt;14.2423289809354&lt;/D&gt;&lt;D xsi:type="xsd:double"&gt;14.3874444920177&lt;/D&gt;&lt;D xsi:type="xsd:double"&gt;14.2384587897591&lt;/D&gt;&lt;D xsi:type="xsd:double"&gt;14.1944950782857&lt;/D&gt;&lt;D xsi:type="xsd:double"&gt;14.23235229693&lt;/D&gt;&lt;D xsi:type="xsd:double"&gt;14.1699650616306&lt;/D&gt;&lt;D xsi:type="xsd:double"&gt;14.0171548030419&lt;/D&gt;&lt;D xsi:type="xsd:double"&gt;13.7997892177809&lt;/D&gt;&lt;D xsi:type="xsd:double"&gt;13.7608866673412&lt;/D&gt;&lt;D xsi:type="xsd:double"&gt;13.6998786420555&lt;/D&gt;&lt;D xsi:type="xsd:double"&gt;13.7434867892045&lt;/D&gt;&lt;D xsi:type="xsd:double"&gt;13.7880517565778&lt;/D&gt;&lt;D xsi:type="xsd:double"&gt;13.5899434206236&lt;/D&gt;&lt;D xsi:type="xsd:double"&gt;13.4826329916258&lt;/D&gt;&lt;D xsi:type="xsd:double"&gt;13.3107390037148&lt;/D&gt;&lt;D xsi:type="xsd:double"&gt;13.3722163824928&lt;/D&gt;&lt;D xsi:type="xsd:double"&gt;13.1330332278821&lt;/D&gt;&lt;D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xsi:type="xsd:double"&gt;12.4177761630501&lt;/D&gt;&lt;/FQL&gt;&lt;FQL&gt;&lt;Q&gt;^FDS_ECON_SOURCE('ISMPMI@M')&lt;/Q&gt;&lt;R&gt;1&lt;/R&gt;&lt;C&gt;1&lt;/C&gt;&lt;D xsi:type="xsd:string"&gt;ISM - Institute for Supply Management&lt;/D&gt;&lt;/FQL&gt;&lt;FQL&gt;&lt;Q&gt;^FDS_ECON_DESCRIPTION('ISMPMI@M')&lt;/Q&gt;&lt;R&gt;1&lt;/R&gt;&lt;C&gt;1&lt;/C&gt;&lt;D xsi:type="xsd:string"&gt;ISM Manufacturing PMI - United States&lt;/D&gt;&lt;/FQL&gt;&lt;FQL&gt;&lt;Q&gt;^FDS_ECON_SOURCE('ISMPRD@M')&lt;/Q&gt;&lt;R&gt;1&lt;/R&gt;&lt;C&gt;1&lt;/C&gt;&lt;D xsi:type="xsd:string"&gt;ISM - Institute for Supply Management&lt;/D&gt;&lt;/FQL&gt;&lt;FQL&gt;&lt;Q&gt;^FDS_ECON_SOURCE('ISMPRI@M')&lt;/Q&gt;&lt;R&gt;1&lt;/R&gt;&lt;C&gt;1&lt;/C&gt;&lt;D xsi:type="xsd:string"&gt;ISM - Institute for Supply Management&lt;/D&gt;&lt;/FQL&gt;&lt;FQL&gt;&lt;Q&gt;^FDS_ECON_DESCRIPTION('ISMPRD@M')&lt;/Q&gt;&lt;R&gt;1&lt;/R&gt;&lt;C&gt;1&lt;/C&gt;&lt;D xsi:type="xsd:string"&gt;ISM Manufacturing PMI, Production - United States&lt;/D&gt;&lt;/FQL&gt;&lt;FQL&gt;&lt;Q&gt;^ECON_EXPR_UNITS('RETURNS(FDS_ECON[US.LMCLAIMS,DIST=STEP,CONV=AVERAGE], -1AY)')&lt;/Q&gt;&lt;R&gt;1&lt;/R&gt;&lt;C&gt;1&lt;/C&gt;&lt;D xsi:type="xsd:string"&gt;Growth Rate&lt;/D&gt;&lt;/FQL&gt;&lt;FQL&gt;&lt;Q&gt;^FDS_ECON_DESCRIPTION('ISMPRI@M')&lt;/Q&gt;&lt;R&gt;1&lt;/R&gt;&lt;C&gt;1&lt;/C&gt;&lt;D xsi:type="xsd:string"&gt;ISM Manufacturing PMI, Prices - United States&lt;/D&gt;&lt;/FQL&gt;&lt;FQL&gt;&lt;Q&gt;^SPEC_ID_UNITS('CC_US:FDS_ECON_RINDPRD_M')&lt;/Q&gt;&lt;R&gt;0&lt;/R&gt;&lt;C&gt;0&lt;/C&gt;&lt;/FQL&gt;&lt;FQL&gt;&lt;Q&gt;QQQ^FMA_PE(LTMA,NOW,-10AY,W,"PORTAGG","MEANR")&lt;/Q&gt;&lt;R&gt;523&lt;/R&gt;&lt;C&gt;1&lt;/C&gt;&lt;D xsi:type="xsd:double"&gt;30.8208472023143&lt;/D&gt;&lt;D xsi:type="xsd:double"&gt;30.9056332781579&lt;/D&gt;&lt;D xsi:type="xsd:double"&gt;30.6818030792587&lt;/D&gt;&lt;D xsi:type="xsd:double"&gt;30.6434858832232&lt;/D&gt;&lt;D xsi:type="xsd:double"&gt;30.4008302947543&lt;/D&gt;&lt;D xsi:type="xsd:double"&gt;30.1212881806566&lt;/D&gt;&lt;D xsi:type="xsd:double"&gt;29.0065374403933&lt;/D&gt;&lt;D xsi:type="xsd:double"&gt;30.2331519465229&lt;/D&gt;&lt;D xsi:type="xsd:double"&gt;30.431195926913&lt;/D&gt;&lt;D xsi:type="xsd:double"&gt;30.2632673934252&lt;/D&gt;&lt;D xsi:type="xsd:double"&gt;29.3686095626441&lt;/D&gt;&lt;D xsi:type="xsd:double"&gt;29.0773952159661&lt;/D&gt;&lt;D xsi:type="xsd:double"&gt;29.5850533230059&lt;/D&gt;&lt;D xsi:type="xsd:double"&gt;29.8645108441205&lt;/D&gt;&lt;D xsi:type="xsd:double"&gt;30.5554492785445&lt;/D&gt;&lt;D xsi:type="xsd:double"&gt;30.6244334100307&lt;/D&gt;&lt;D xsi:type="xsd:double"&gt;30.1259045527941&lt;/D&gt;&lt;D xsi:type="xsd:double"&gt;30.1376305323091&lt;/D&gt;&lt;D xsi:type="xsd:double"&gt;30.1533490480035&lt;/D&gt;&lt;D xsi:type="xsd:double"&gt;29.775773441292&lt;/D&gt;&lt;D xsi:type="xsd:double"&gt;29.5510047648239&lt;/D&gt;&lt;D xsi:type="xsd:double"&gt;29.7803484538811&lt;/D&gt;&lt;D xsi:type="xsd:double"&gt;29.7712000551922&lt;/D&gt;&lt;D xsi:type="xsd:double"&gt;29.6247975570445&lt;/D&gt;&lt;D xsi:type="xsd:double"&gt;29.5510918234928&lt;/D&gt;&lt;D xsi:type="xsd:double"&gt;29.5549109610157&lt;/D&gt;&lt;D xsi:type="xsd:double"&gt;29.3679985430049&lt;/D&gt;&lt;D xsi:type="xsd:double"&gt;29.827424727719&lt;/D&gt;&lt;D xsi:type="xsd:double"&gt;29.9470755613438&lt;/D&gt;&lt;D xsi:type="xsd:double"&gt;30.0770143079506&lt;/D&gt;&lt;D xsi:type="xsd:double"&gt;30.1674179480979&lt;/D&gt;&lt;D xsi:type="xsd:double"&gt;30.0767866945715&lt;/D&gt;&lt;D xsi:type="xsd:double"&gt;30.2220539971785&lt;/D&gt;&lt;D xsi:type="xsd:double"&gt;30.3765870046512&lt;/D&gt;&lt;D xsi:type="xsd:double"&gt;30.2169890326108&lt;/D&gt;&lt;D xsi:type="xsd:double"&gt;29.9203922526301&lt;/D&gt;&lt;D xsi:type="xsd:double"&gt;30.4408647330281&lt;/D&gt;&lt;D xsi:type="xsd:double"&gt;30.0124046662109&lt;/D&gt;&lt;D xsi:type="xsd:double"&gt;29.8682910089838&lt;/D&gt;&lt;D xsi:type="xsd:double"&gt;29.8128062330596&lt;/D&gt;&lt;D xsi:type="xsd:double"&gt;29.0640024242805&lt;/D&gt;&lt;D xsi:type="xsd:double"&gt;28.2225916499262&lt;/D&gt;&lt;D xsi:type="xsd:double"&gt;29.1636576182204&lt;/D&gt;&lt;D xsi:type="xsd:double"&gt;29.0281135229983&lt;/D&gt;&lt;D xsi:type="xsd:double"&gt;28.6981701928913&lt;/D&gt;&lt;D xsi:type="xsd:double"&gt;27.910124692739&lt;/D&gt;&lt;D xsi:type="xsd:double"&gt;27.7275030797639&lt;/D&gt;&lt;D xsi:type="xsd:double"&gt;27.681352064025&lt;/D&gt;&lt;D xsi:type="xsd:double"&gt;27.506501778575&lt;/D&gt;&lt;D xsi:type="xsd:double"&gt;26.9988685401076&lt;/D&gt;&lt;D xsi:type="xsd:double"&gt;26.3697433916723&lt;/D&gt;&lt;D xsi:type="xsd:double"&gt;24.9770167093114&lt;/D&gt;&lt;D xsi:type="xsd:double"&gt;25.7853727855881&lt;/D&gt;&lt;D xsi:type="xsd:double"&gt;26.3914662343435&lt;/D&gt;&lt;D xsi:type="xsd:double"&gt;26.3202991788995&lt;/D&gt;&lt;D xsi:type="xsd:double"&gt;25.9478859119683&lt;/D&gt;&lt;D xsi:type="xsd:double"&gt;25.8978442095552&lt;/D&gt;&lt;D xsi:type="xsd:double"&gt;26.488334980952&lt;/D&gt;&lt;D xsi:type="xsd:double"&gt;26.5615652576326&lt;/D&gt;&lt;D xsi:type="xsd:double"&gt;26.7845917047829&lt;/D&gt;&lt;D xsi:type="xsd:double"&gt;26.1401512312273&lt;/D&gt;&lt;D xsi:type="xsd:double"&gt;25.9443292656583&lt;/D&gt;&lt;D xsi:type="xsd:double"&gt;26.3305263935823&lt;/D&gt;&lt;D xsi:type="xsd:double"&gt;26.555514699405&lt;/D&gt;&lt;D xsi:type="xsd:double"&gt;27.1281506307602&lt;/D&gt;&lt;D xsi:type="xsd:double"&gt;27.7462434678317&lt;/D&gt;&lt;D xsi:type="xsd:double"&gt;27.7800186146499&lt;/D&gt;&lt;D xsi:type="xsd:double"&gt;27.2019967757705&lt;/D&gt;&lt;D xsi:type="xsd:double"&gt;27.277733203273&lt;/D&gt;&lt;D xsi:type="xsd:double"&gt;26.9343235985868&lt;/D&gt;&lt;D xsi:type="xsd:double"&gt;27.1823747055785&lt;/D&gt;&lt;D xsi:type="xsd:double"&gt;26.6445190905435&lt;/D&gt;&lt;D xsi:type="xsd:double"&gt;26.5729925729475&lt;/D&gt;&lt;D xsi:type="xsd:double"&gt;26.3395993687282&lt;/D&gt;&lt;D xsi:type="xsd:double"&gt;26.0846739803916&lt;/D&gt;&lt;D xsi:type="xsd:double"&gt;25.7374562498979&lt;/D&gt;&lt;D xsi:type="xsd:double"&gt;25.6827060172213&lt;/D&gt;&lt;D xsi:type="xsd:double"&gt;25.6688528920319&lt;/D&gt;&lt;D xsi:type="xsd:double"&gt;25.6442902892264&lt;/D&gt;&lt;D xsi:type="xsd:double"&gt;25.6636063919285&lt;/D&gt;&lt;D xsi:type="xsd:double"&gt;25.6386052124206&lt;/D&gt;&lt;D xsi:type="xsd:double"&gt;25.6827595181965&lt;/D&gt;&lt;D xsi:type="xsd:double"&gt;25.460607008594&lt;/D&gt;&lt;D xsi:type="xsd:double"&gt;25.3557604781026&lt;/D&gt;&lt;D xsi:type="xsd:double"&gt;25.1199688186376&lt;/D&gt;&lt;D xsi:type="xsd:double"&gt;25.3131845555618&lt;/D&gt;&lt;D xsi:type="xsd:double"&gt;25.1136181339881&lt;/D&gt;&lt;D xsi:type="xsd:double"&gt;25.7287244010023&lt;/D&gt;&lt;D xsi:type="xsd:double"&gt;25.6388270133331&lt;/D&gt;&lt;D xsi:type="xsd:double"&gt;26.2413559913397&lt;/D&gt;&lt;D xsi:type="xsd:double"&gt;25.2345630068168&lt;/D&gt;&lt;D xsi:type="xsd:double"&gt;24.0827496877293&lt;/D&gt;&lt;D xsi:type="xsd:double"&gt;23.933709450677&lt;/D&gt;&lt;D xsi:type="xsd:double"&gt;22.9038234530944&lt;/D&gt;&lt;D xsi:type="xsd:double"&gt;22.7307340890884&lt;/D&gt;&lt;D xsi:type="xsd:double"&gt;22.9019270036603&lt;/D&gt;&lt;D xsi:type="xsd:double"&gt;22.4861961212206&lt;/D&gt;&lt;D xsi:type="xsd:double"&gt;23.1611527446583&lt;/D&gt;&lt;D xsi:type="xsd:double"&gt;24.0273414094288&lt;/D&gt;&lt;D xsi:type="xsd:double"&gt;23.6839319298929&lt;/D&gt;&lt;D xsi:type="xsd:double"&gt;23.5883636312744&lt;/D&gt;&lt;D xsi:type="xsd:double"&gt;23.9368884691619&lt;/D&gt;&lt;D xsi:type="xsd:double"&gt;22.3801722986029&lt;/D&gt;&lt;D xsi:type="xsd:double"&gt;23.5412009311417&lt;/D&gt;&lt;D xsi:type="xsd:double"&gt;23.0295275993132&lt;/D&gt;&lt;D xsi:type="xsd:double"&gt;22.1476504009791&lt;/D&gt;&lt;D xsi:type="xsd:double"&gt;22.7368154744062&lt;/D&gt;&lt;D xsi:type="xsd:double"&gt;22.6956969418447&lt;/D&gt;&lt;D xsi:type="xsd:double"&gt;23.2284727184695&lt;/D&gt;&lt;D xsi:type="xsd:double"&gt;24.0252426162968&lt;/D&gt;&lt;D xsi:type="xsd:double"&gt;25.0694818325439&lt;/D&gt;&lt;D xsi:type="xsd:double"&gt;24.4888940480811&lt;/D&gt;&lt;D xsi:type="xsd:double"&gt;25.2338244214929&lt;/D&gt;&lt;D xsi:type="xsd:double"&gt;26.0366654208917&lt;/D&gt;&lt;D xsi:type="xsd:double"&gt;26.4409384580461&lt;/D&gt;&lt;D xsi:type="xsd:double"&gt;25.9</t>
        </r>
      </text>
    </comment>
    <comment ref="A22" authorId="0" shapeId="0" xr:uid="{653605AD-3899-40E8-A0CF-B29BFE7065CC}">
      <text>
        <r>
          <rPr>
            <b/>
            <sz val="9"/>
            <color indexed="81"/>
            <rFont val="Tahoma"/>
            <charset val="1"/>
          </rPr>
          <t>400738012777&lt;/D&gt;&lt;D xsi:type="xsd:double"&gt;25.6618447100137&lt;/D&gt;&lt;D xsi:type="xsd:double"&gt;24.8059367837735&lt;/D&gt;&lt;D xsi:type="xsd:double"&gt;24.4076556877337&lt;/D&gt;&lt;D xsi:type="xsd:double"&gt;24.6037718556525&lt;/D&gt;&lt;D xsi:type="xsd:double"&gt;24.173481226308&lt;/D&gt;&lt;D xsi:type="xsd:double"&gt;24.6537279278709&lt;/D&gt;&lt;D xsi:type="xsd:double"&gt;24.0144631011839&lt;/D&gt;&lt;D xsi:type="xsd:double"&gt;24.588492086928&lt;/D&gt;&lt;D xsi:type="xsd:double"&gt;25.236945508165&lt;/D&gt;&lt;D xsi:type="xsd:double"&gt;25.4113661049758&lt;/D&gt;&lt;D xsi:type="xsd:double"&gt;24.9005839106194&lt;/D&gt;&lt;D xsi:type="xsd:double"&gt;25.3602701773712&lt;/D&gt;&lt;D xsi:type="xsd:double"&gt;25.633863454118&lt;/D&gt;&lt;D xsi:type="xsd:double"&gt;25.8249987734135&lt;/D&gt;&lt;D xsi:type="xsd:double"&gt;25.9998559232633&lt;/D&gt;&lt;D xsi:type="xsd:double"&gt;26.3372749784438&lt;/D&gt;&lt;D xsi:type="xsd:double"&gt;26.5723986280538&lt;/D&gt;&lt;D xsi:type="xsd:double"&gt;26.8365688715942&lt;/D&gt;&lt;D xsi:type="xsd:double"&gt;26.8096955174408&lt;/D&gt;&lt;D xsi:type="xsd:double"&gt;26.6823319087617&lt;/D&gt;&lt;D xsi:type="xsd:double"&gt;26.3272995985461&lt;/D&gt;&lt;D xsi:type="xsd:double"&gt;26.5577277059472&lt;/D&gt;&lt;D xsi:type="xsd:double"&gt;26.6272145990021&lt;/D&gt;&lt;D xsi:type="xsd:double"&gt;26.3630432901878&lt;/D&gt;&lt;D xsi:type="xsd:double"&gt;26.918512944038&lt;/D&gt;&lt;D xsi:type="xsd:double"&gt;27.8003755370655&lt;/D&gt;&lt;D xsi:type="xsd:double"&gt;27.8008874963764&lt;/D&gt;&lt;D xsi:type="xsd:double"&gt;28.0156536196944&lt;/D&gt;&lt;D xsi:type="xsd:double"&gt;30.390408855686&lt;/D&gt;&lt;D xsi:type="xsd:double"&gt;30.4094441818781&lt;/D&gt;&lt;D xsi:type="xsd:double"&gt;31.9012290434477&lt;/D&gt;&lt;D xsi:type="xsd:double"&gt;31.9321810824687&lt;/D&gt;&lt;D xsi:type="xsd:double"&gt;30.8590137185943&lt;/D&gt;&lt;D xsi:type="xsd:double"&gt;31.8912178197578&lt;/D&gt;&lt;D xsi:type="xsd:double"&gt;30.8335048891418&lt;/D&gt;&lt;D xsi:type="xsd:double"&gt;31.4643744053553&lt;/D&gt;&lt;D xsi:type="xsd:double"&gt;32.4661713951727&lt;/D&gt;&lt;D xsi:type="xsd:double"&gt;31.9140195321569&lt;/D&gt;&lt;D xsi:type="xsd:double"&gt;32.2137121836711&lt;/D&gt;&lt;D xsi:type="xsd:double"&gt;31.4591247103773&lt;/D&gt;&lt;D xsi:type="xsd:double"&gt;30.8043886896513&lt;/D&gt;&lt;D xsi:type="xsd:double"&gt;30.6978547049123&lt;/D&gt;&lt;D xsi:type="xsd:double"&gt;30.4639809733194&lt;/D&gt;&lt;D xsi:type="xsd:double"&gt;30.3830949296374&lt;/D&gt;&lt;D xsi:type="xsd:double"&gt;31.2107124350396&lt;/D&gt;&lt;D xsi:type="xsd:double"&gt;31.2286982152595&lt;/D&gt;&lt;D xsi:type="xsd:double"&gt;31.4491931211923&lt;/D&gt;&lt;D xsi:type="xsd:double"&gt;31.8010791159501&lt;/D&gt;&lt;D xsi:type="xsd:double"&gt;31.5937220503912&lt;/D&gt;&lt;D xsi:type="xsd:double"&gt;31.1675870515552&lt;/D&gt;&lt;D xsi:type="xsd:double"&gt;31.3416058571788&lt;/D&gt;&lt;D xsi:type="xsd:double"&gt;31.3918841621925&lt;/D&gt;&lt;D xsi:type="xsd:double"&gt;31.4117271871692&lt;/D&gt;&lt;D xsi:type="xsd:double"&gt;32.210707127891&lt;/D&gt;&lt;D xsi:type="xsd:double"&gt;31.8082564478524&lt;/D&gt;&lt;D xsi:type="xsd:double"&gt;32.0521815114596&lt;/D&gt;&lt;D xsi:type="xsd:double"&gt;32.0171607326801&lt;/D&gt;&lt;D xsi:type="xsd:double"&gt;31.7214563594047&lt;/D&gt;&lt;D xsi:type="xsd:double"&gt;31.5046646673308&lt;/D&gt;&lt;D xsi:type="xsd:double"&gt;31.5580101451013&lt;/D&gt;&lt;D xsi:type="xsd:double"&gt;31.4616987576857&lt;/D&gt;&lt;D xsi:type="xsd:double"&gt;31.5157302956559&lt;/D&gt;&lt;D xsi:type="xsd:double"&gt;31.44724284099&lt;/D&gt;&lt;D xsi:type="xsd:double"&gt;31.5634395361923&lt;/D&gt;&lt;D xsi:type="xsd:double"&gt;31.9233349989265&lt;/D&gt;&lt;D xsi:type="xsd:double"&gt;32.148345994648&lt;/D&gt;&lt;D xsi:type="xsd:double"&gt;32.7748593032882&lt;/D&gt;&lt;D xsi:type="xsd:double"&gt;32.9331429957589&lt;/D&gt;&lt;D xsi:type="xsd:double"&gt;32.8854906224219&lt;/D&gt;&lt;D xsi:type="xsd:double"&gt;32.6716430492588&lt;/D&gt;&lt;D xsi:type="xsd:double"&gt;32.5759045851401&lt;/D&gt;&lt;D xsi:type="xsd:double"&gt;32.6088199169016&lt;/D&gt;&lt;D xsi:type="xsd:double"&gt;32.7438573236866&lt;/D&gt;&lt;D xsi:type="xsd:double"&gt;32.7442546306707&lt;/D&gt;&lt;D xsi:type="xsd:double"&gt;32.9457005432527&lt;/D&gt;&lt;D xsi:type="xsd:double"&gt;34.8594530008961&lt;/D&gt;&lt;D xsi:type="xsd:double"&gt;35.5964681477823&lt;/D&gt;&lt;D xsi:type="xsd:double"&gt;35.1932527397926&lt;/D&gt;&lt;D xsi:type="xsd:double"&gt;34.1163789491079&lt;/D&gt;&lt;D xsi:type="xsd:double"&gt;35.9334368516923&lt;/D&gt;&lt;D xsi:type="xsd:double"&gt;34.709958128718&lt;/D&gt;&lt;D xsi:type="xsd:double"&gt;35.6737004269844&lt;/D&gt;&lt;D xsi:type="xsd:double"&gt;35.2372734323872&lt;/D&gt;&lt;D xsi:type="xsd:double"&gt;34.5642717148105&lt;/D&gt;&lt;D xsi:type="xsd:double"&gt;34.8551375018492&lt;/D&gt;&lt;D xsi:type="xsd:double"&gt;33.7056631178016&lt;/D&gt;&lt;D xsi:type="xsd:double"&gt;33.9094254683124&lt;/D&gt;&lt;D xsi:type="xsd:double"&gt;33.0475061997772&lt;/D&gt;&lt;D xsi:type="xsd:double"&gt;32.0086814218243&lt;/D&gt;&lt;D xsi:type="xsd:double"&gt;32.00050760395&lt;/D&gt;&lt;D xsi:type="xsd:double"&gt;32.2838395478259&lt;/D&gt;&lt;D xsi:type="xsd:double"&gt;29.7425466688064&lt;/D&gt;&lt;D xsi:type="xsd:double"&gt;31.8777279996487&lt;/D&gt;&lt;D xsi:type="xsd:double"&gt;32.148184756747&lt;/D&gt;&lt;D xsi:type="xsd:double"&gt;31.7159200519237&lt;/D&gt;&lt;D xsi:type="xsd:double"&gt;30.53992396241&lt;/D&gt;&lt;D xsi:type="xsd:double"&gt;30.1664207156447&lt;/D&gt;&lt;D xsi:type="xsd:double"&gt;29.5646290983109&lt;/D&gt;&lt;D xsi:type="xsd:double"&gt;29.75894856727&lt;/D&gt;&lt;D xsi:type="xsd:double"&gt;30.6448879758639&lt;/D&gt;&lt;D xsi:type="xsd:double"&gt;31.2232503496536&lt;/D&gt;&lt;D xsi:type="xsd:double"&gt;30.1212568052933&lt;/D&gt;&lt;D xsi:type="xsd:double"&gt;29.2795949034252&lt;/D&gt;&lt;D xsi:type="xsd:double"&gt;29.1053989490271&lt;/D&gt;&lt;D xsi:type="xsd:double"&gt;28.7176935058621&lt;/D&gt;&lt;D xsi:type="xsd:double"&gt;28.4990632548121&lt;/D&gt;&lt;D xsi:type="xsd:double"&gt;28.7410642314601&lt;/D&gt;&lt;D xsi:type="xsd:double"&gt;28.9351541395156&lt;/D&gt;&lt;D xsi:type="xsd:double"&gt;27.9753209963095&lt;/D&gt;&lt;D xsi:type="xsd:double"&gt;27.1492676592988&lt;/D&gt;&lt;D xsi:type="xsd:double"&gt;27.474897863069&lt;/D&gt;&lt;D xsi:type="xsd:double"&gt;26.8460778102209&lt;/D&gt;&lt;D xsi:type="xsd:double"&gt;26.9233318251144&lt;/D&gt;&lt;D xsi:type="xsd:double"&gt;26.4841287008832&lt;/D&gt;&lt;D xsi:type="xsd:double"&gt;26.1814171608762&lt;/D&gt;&lt;D xsi:type="xsd:double"&gt;25.682740111688&lt;/D&gt;&lt;D xsi:type="xsd:double"&gt;25.6723463681525&lt;/D&gt;&lt;D xsi:type="xsd:double"&gt;24.9386385606336&lt;/D&gt;&lt;D xsi:type="xsd:double"&gt;24.7009915044023&lt;/D&gt;&lt;D xsi:type="xsd:double"&gt;24.6469645276378&lt;/D&gt;&lt;D xsi:type="xsd:double"&gt;23.9586365959477&lt;/D&gt;&lt;D xsi:type="xsd:double"&gt;23.3643672884141&lt;/D&gt;&lt;D xsi:type="xsd:double"&gt;23.3607274784533&lt;/D&gt;&lt;D xsi:type="xsd:double"&gt;22.9689706780246&lt;/D&gt;&lt;D xsi:type="xsd:double"&gt;23.5291227763272&lt;/D&gt;&lt;D xsi:type="xsd:double"&gt;23.8037668298431&lt;/D&gt;&lt;D xsi:type="xsd:double"&gt;23.8036528488955&lt;/D&gt;&lt;D xsi:type="xsd:double"&gt;26.6641104760883&lt;/D&gt;&lt;D xsi:type="xsd:double"&gt;27.2039440821458&lt;/D&gt;&lt;D xsi:type="xsd:double"&gt;26.6104976406089&lt;/D&gt;&lt;D xsi:type="xsd:double"&gt;25.5797296520829&lt;/D&gt;&lt;D xsi:type="xsd:double"&gt;26.3150799351295&lt;/D&gt;&lt;D xsi:type="xsd:double"&gt;26.60376302663&lt;/D&gt;&lt;D xsi:type="xsd:double"&gt;26.0678807637301&lt;/D&gt;&lt;D xsi:type="xsd:double"&gt;25.6234831236357&lt;/D&gt;&lt;D xsi:type="xsd:double"&gt;25.5340953414566&lt;/D&gt;&lt;D xsi:type="xsd:double"&gt;25.121903942575&lt;/D&gt;&lt;D xsi:type="xsd:double"&gt;24.511009717296&lt;/D&gt;&lt;D xsi:type="xsd:double"&gt;24.205867077731&lt;/D&gt;&lt;D xsi:type="xsd:double"&gt;24.1622277798933&lt;/D&gt;&lt;D xsi:type="xsd:double"&gt;23.7494204829023&lt;/D&gt;&lt;D xsi:type="xsd:double"&gt;23.6158366846386&lt;/D&gt;&lt;D xsi:type="xsd:double"&gt;23.4354245567167&lt;/D&gt;&lt;D xsi:type="xsd:double"&gt;23.136450528777&lt;/D&gt;&lt;D xsi:type="xsd:double"&gt;22.784881831865&lt;/D&gt;&lt;D xsi:type="xsd:double"&gt;22.4496334654592&lt;/D&gt;&lt;D xsi:type="xsd:double"&gt;22.3590160144202&lt;/D&gt;&lt;D xsi:type="xsd:double"&gt;22.129203881152&lt;/D&gt;&lt;D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xsi:type="xsd:double"&gt;18.4466686644066&lt;/D&gt;&lt;/FQL&gt;&lt;FQL&gt;&lt;Q&gt;^FDS_ECON_DATA('ISMPRI@M',0,0/0/-10,M,STEP,AVERAGE,1)&lt;/Q&gt;&lt;R&gt;120&lt;/R&gt;&lt;C&gt;1&lt;/C&gt;&lt;D xsi:type="xsd:double"&gt;48.3&lt;/D&gt;&lt;D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States&lt;/D&gt;&lt;/FQL&gt;&lt;FQL&gt;&lt;Q&gt;^SPEC_ID_DESCRIPTION('CC_US:FDS_ECON_RINDPRD_M')&lt;/Q&gt;&lt;R&gt;1&lt;/R&gt;&lt;C&gt;1&lt;/C&gt;&lt;D xsi:type="xsd:string"&gt;United States - Industrial Production Growth - %Chg YOY Mth End&lt;/D&gt;&lt;/FQL&gt;&lt;FQL&gt;&lt;Q&gt;^FDS_ECON_DATA('ISMBUS@NM',0,0/0/-10,M,STEP,AVERAGE,1)&lt;/Q&gt;&lt;R&gt;120&lt;/R&gt;&lt;C&gt;1&lt;/C&gt;&lt;D xsi:type="xsd:double"&gt;59.9&lt;/D&gt;&lt;D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xsi:type="xsd:double"&gt;59.1&lt;/D&gt;&lt;/FQL&gt;&lt;FQL&gt;&lt;Q&gt;^FDS_ECON_UNITS('ISMPRD@M')&lt;/Q&gt;&lt;R&gt;1&lt;/R&gt;&lt;C&gt;1&lt;/C&gt;&lt;D xsi:type="xsd:string"&gt;Diffusion Index&lt;/D&gt;&lt;/FQL&gt;&lt;FQL&gt;&lt;Q&gt;^ECON_EXPR_UNITS('RETURNS(FDS_COM[USCM1020424,DIST=STEP,CONV=AVERAGENP], -1AY)')&lt;/Q&gt;&lt;R&gt;1&lt;/R&gt;&lt;C&gt;1&lt;/C&gt;&lt;D xsi:type="xsd:string"&gt;Growth Rate&lt;/D&gt;&lt;/FQL&gt;&lt;FQL&gt;&lt;Q&gt;^PSETCAL('FIVEDAY');ECON_DATE(0, 0/0/-10, M, 'YYYYMMDD')&lt;/Q&gt;&lt;R&gt;120&lt;/R&gt;&lt;C&gt;1&lt;/C&gt;&lt;D xsi:type="xsd:string"&gt;20240930&lt;/D&gt;&lt;D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xsi:type="xsd:string"&gt;20141031&lt;/D&gt;&lt;/FQL&gt;&lt;FQL&gt;&lt;Q&gt;^CONVERT_DATE(FDS_ECON_STARTDATE('USSU2929306', W),'YYYYMMDD')&lt;/Q&gt;&lt;R&gt;1&lt;/R&gt;&lt;C&gt;1&lt;/C&gt;&lt;D xsi:type="xsd:string"&gt;19690620&lt;/D&gt;&lt;/FQL&gt;&lt;FQL&gt;&lt;Q&gt;ACWX^FMA_COS_UP("EPS","1M",+1,0,-7AY,,"PORTAGG","MEANR")/(FMA_COS_UP("EPS","1M",+1,0,-7AY,,"PORTAGG","MEANR")+FMA_COS_DOWN("EPS","1M",+1,0,-7AY,,"PORTAGG","MEANR"))&lt;/Q&gt;&lt;R&gt;1762&lt;/R&gt;&lt;C&gt;1&lt;/C&gt;&lt;D xsi:type="xsd:double"&gt;0.436781609195402&lt;/D&gt;&lt;D xsi:type="xsd:double"&gt;0.436781609195402&lt;/D&gt;&lt;D xsi:type="xsd:double"&gt;0.436781609195402&lt;/D&gt;&lt;D xsi:type="xsd:double"&gt;0.433539412673879&lt;/D&gt;&lt;D xsi:type="xsd:double"&gt;0.429913860610807&lt;/D&gt;&lt;D xsi:type="xsd:double"&gt;0.447714949651433&lt;/D&gt;&lt;D xsi:type="xsd:double"&gt;0.453353893600617&lt;/D&gt;&lt;D xsi:type="xsd:double"&gt;0.46260601387818&lt;/D&gt;&lt;D xsi:type="xsd:double"&gt;0.465848042977744&lt;/D&gt;&lt;D xsi:type="xsd:double"&gt;0.468847352024922&lt;/D&gt;&lt;D xsi:type="xsd:double"&gt;0.474418604651163&lt;/D&gt;&lt;D xsi:type="xsd:double"&gt;0.47331240188383&lt;/D&gt;&lt;D xsi:type="xsd:double"&gt;0.462271644162033&lt;/D&gt;&lt;D xsi:type="xsd:double"&gt;0.46195652173913&lt;/D&gt;&lt;D xsi:type="xsd:double"&gt;0.459842519685039&lt;/D&gt;&lt;D xsi:type="xsd:double"&gt;0.464259395725866&lt;/D&gt;&lt;D xsi:type="xsd:double"&gt;0.469941348973607&lt;/D&gt;&lt;D xsi:type="xsd:double"&gt;0.480176211453745&lt;/D&gt;&lt;D xsi:type="xsd:double"&gt;0.483606557377049&lt;/D&gt;&lt;D xsi:type="xsd:double"&gt;0.4861630516080</t>
        </r>
      </text>
    </comment>
    <comment ref="A23" authorId="0" shapeId="0" xr:uid="{0427CA82-1F4C-4EFA-8C55-B4C4DC568970}">
      <text>
        <r>
          <rPr>
            <b/>
            <sz val="9"/>
            <color indexed="81"/>
            <rFont val="Tahoma"/>
            <charset val="1"/>
          </rPr>
          <t>78&lt;/D&gt;&lt;D xsi:type="xsd:double"&gt;0.482859226841721&lt;/D&gt;&lt;D xsi:type="xsd:double"&gt;0.487769784172662&lt;/D&gt;&lt;D xsi:type="xsd:double"&gt;0.48761500353857&lt;/D&gt;&lt;D xsi:type="xsd:double"&gt;0.486447931526391&lt;/D&gt;&lt;D xsi:type="xsd:double"&gt;0.483754512635379&lt;/D&gt;&lt;D xsi:type="xsd:double"&gt;0.485537190082645&lt;/D&gt;&lt;D xsi:type="xsd:double"&gt;0.489640883977901&lt;/D&gt;&lt;D xsi:type="xsd:double"&gt;0.490450204638472&lt;/D&gt;&lt;D xsi:type="xsd:double"&gt;0.489347079037801&lt;/D&gt;&lt;D xsi:type="xsd:double"&gt;0.491349480968858&lt;/D&gt;&lt;D xsi:type="xsd:double"&gt;0.503034389750506&lt;/D&gt;&lt;D xsi:type="xsd:double"&gt;0.498654104979812&lt;/D&gt;&lt;D xsi:type="xsd:double"&gt;0.507352941176471&lt;/D&gt;&lt;D xsi:type="xsd:double"&gt;0.507402422611036&lt;/D&gt;&lt;D xsi:type="xsd:double"&gt;0.499020248203788&lt;/D&gt;&lt;D xsi:type="xsd:double"&gt;0.506156837329877&lt;/D&gt;&lt;D xsi:type="xsd:double"&gt;0.50965250965251&lt;/D&gt;&lt;D xsi:type="xsd:double"&gt;0.509397278029812&lt;/D&gt;&lt;D xsi:type="xsd:double"&gt;0.504234527687296&lt;/D&gt;&lt;D xsi:type="xsd:double"&gt;0.501591343093571&lt;/D&gt;&lt;D xsi:type="xsd:double"&gt;0.503172588832487&lt;/D&gt;&lt;D xsi:type="xsd:double"&gt;0.506305170239596&lt;/D&gt;&lt;D xsi:type="xsd:double"&gt;0.50253807106599&lt;/D&gt;&lt;D xsi:type="xsd:double"&gt;0.505161290322581&lt;/D&gt;&lt;D xsi:type="xsd:double"&gt;0.497452229299363&lt;/D&gt;&lt;D xsi:type="xsd:double"&gt;0.503841229193342&lt;/D&gt;&lt;D xsi:type="xsd:double"&gt;0.502560819462228&lt;/D&gt;&lt;D xsi:type="xsd:double"&gt;0.504185447520927&lt;/D&gt;&lt;D xsi:type="xsd:double"&gt;0.499674690956409&lt;/D&gt;&lt;D xsi:type="xsd:double"&gt;0.491951062459755&lt;/D&gt;&lt;D xsi:type="xsd:double"&gt;0.496416938110749&lt;/D&gt;&lt;D xsi:type="xsd:double"&gt;0.492368944923689&lt;/D&gt;&lt;D xsi:type="xsd:double"&gt;0.488247145735393&lt;/D&gt;&lt;D xsi:type="xsd:double"&gt;0.488466757123474&lt;/D&gt;&lt;D xsi:type="xsd:double"&gt;0.486850977747808&lt;/D&gt;&lt;D xsi:type="xsd:double"&gt;0.482336956521739&lt;/D&gt;&lt;D xsi:type="xsd:double"&gt;0.483016304347826&lt;/D&gt;&lt;D xsi:type="xsd:double"&gt;0.486206896551724&lt;/D&gt;&lt;D xsi:type="xsd:double"&gt;0.48326359832636&lt;/D&gt;&lt;D xsi:type="xsd:double"&gt;0.483091787439614&lt;/D&gt;&lt;D xsi:type="xsd:double"&gt;0.480968858131488&lt;/D&gt;&lt;D xsi:type="xsd:double"&gt;0.486787204450626&lt;/D&gt;&lt;D xsi:type="xsd:double"&gt;0.473319473319473&lt;/D&gt;&lt;D xsi:type="xsd:double"&gt;0.471658502449265&lt;/D&gt;&lt;D xsi:type="xsd:double"&gt;0.478775226165623&lt;/D&gt;&lt;D xsi:type="xsd:double"&gt;0.483600837404047&lt;/D&gt;&lt;D xsi:type="xsd:double"&gt;0.483825597749648&lt;/D&gt;&lt;D xsi:type="xsd:double"&gt;0.485974754558205&lt;/D&gt;&lt;D xsi:type="xsd:double"&gt;0.487491065046462&lt;/D&gt;&lt;D xsi:type="xsd:double"&gt;0.487473156764495&lt;/D&gt;&lt;D xsi:type="xsd:double"&gt;0.489530685920578&lt;/D&gt;&lt;D xsi:type="xsd:double"&gt;0.494927536231884&lt;/D&gt;&lt;D xsi:type="xsd:double"&gt;0.48121387283237&lt;/D&gt;&lt;D xsi:type="xsd:double"&gt;0.48871085214858&lt;/D&gt;&lt;D xsi:type="xsd:double"&gt;0.494160583941606&lt;/D&gt;&lt;D xsi:type="xsd:double"&gt;0.485672299779574&lt;/D&gt;&lt;D xsi:type="xsd:double"&gt;0.493060628195763&lt;/D&gt;&lt;D xsi:type="xsd:double"&gt;0.49112426035503&lt;/D&gt;&lt;D xsi:type="xsd:double"&gt;0.504693140794224&lt;/D&gt;&lt;D xsi:type="xsd:double"&gt;0.508695652173913&lt;/D&gt;&lt;D xsi:type="xsd:double"&gt;0.513435003631082&lt;/D&gt;&lt;D xsi:type="xsd:double"&gt;0.514327700220426&lt;/D&gt;&lt;D xsi:type="xsd:double"&gt;0.517472118959108&lt;/D&gt;&lt;D xsi:type="xsd:double"&gt;0.50650289017341&lt;/D&gt;&lt;D xsi:type="xsd:double"&gt;0.501075268817204&lt;/D&gt;&lt;D xsi:type="xsd:double"&gt;0.5003663003663&lt;/D&gt;&lt;D xsi:type="xsd:double"&gt;0.49633431085044&lt;/D&gt;&lt;D xsi:type="xsd:double"&gt;0.510349750178444&lt;/D&gt;&lt;D xsi:type="xsd:double"&gt;0.517755681818182&lt;/D&gt;&lt;D xsi:type="xsd:double"&gt;0.51890756302521&lt;/D&gt;&lt;D xsi:type="xsd:double"&gt;0.520112914608327&lt;/D&gt;&lt;D xsi:type="xsd:double"&gt;0.522451888809694&lt;/D&gt;&lt;D xsi:type="xsd:double"&gt;0.532334921715453&lt;/D&gt;&lt;D xsi:type="xsd:double"&gt;0.52904989747095&lt;/D&gt;&lt;D xsi:type="xsd:double"&gt;0.532379004771643&lt;/D&gt;&lt;D xsi:type="xsd:double"&gt;0.536668951336532&lt;/D&gt;&lt;D xsi:type="xsd:double"&gt;0.535269709543568&lt;/D&gt;&lt;D xsi:type="xsd:double"&gt;0.523934426229508&lt;/D&gt;&lt;D xsi:type="xsd:double"&gt;0.525657894736842&lt;/D&gt;&lt;D xsi:type="xsd:double"&gt;0.532894736842105&lt;/D&gt;&lt;D xsi:type="xsd:double"&gt;0.528534370946822&lt;/D&gt;&lt;D xsi:type="xsd:double"&gt;0.522072936660269&lt;/D&gt;&lt;D xsi:type="xsd:double"&gt;0.521515735388568&lt;/D&gt;&lt;D xsi:type="xsd:double"&gt;0.513358778625954&lt;/D&gt;&lt;D xsi:type="xsd:double"&gt;0.515286624203822&lt;/D&gt;&lt;D xsi:type="xsd:double"&gt;0.515093127809891&lt;/D&gt;&lt;D xsi:type="xsd:double"&gt;0.51368555060471&lt;/D&gt;&lt;D xsi:type="xsd:double"&gt;0.507320178230427&lt;/D&gt;&lt;D xsi:type="xsd:double"&gt;0.506761107533806&lt;/D&gt;&lt;D xsi:type="xsd:double"&gt;0.502908855850032&lt;/D&gt;&lt;D xsi:type="xsd:double"&gt;0.504267892317794&lt;/D&gt;&lt;D xsi:type="xsd:double"&gt;0.494440810987574&lt;/D&gt;&lt;D xsi:type="xsd:double"&gt;0.489445910290237&lt;/D&gt;&lt;D xsi:type="xsd:double"&gt;0.48335552596538&lt;/D&gt;&lt;D xsi:type="xsd:double"&gt;0.489431968295905&lt;/D&gt;&lt;D xsi:type="xsd:double"&gt;0.48834110592938&lt;/D&gt;&lt;D xsi:type="xsd:double"&gt;0.483913328956008&lt;/D&gt;&lt;D xsi:type="xsd:double"&gt;0.485845951283739&lt;/D&gt;&lt;D xsi:type="xsd:double"&gt;0.483212639894668&lt;/D&gt;&lt;D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xsi:type="xsd:double"&gt;0.439264609323703&lt;/D&gt;&lt;D xsi:type="xsd:double"&gt;0.435643564356436&lt;/D&gt;&lt;D xsi:type="xsd:double"&gt;0.437873754152824&lt;/D&gt;&lt;D xsi:type="xsd:double"&gt;0.439814814814815&lt;/D&gt;&lt;D xsi:type="xsd:double"&gt;0.444297082228117&lt;/D&gt;&lt;D xsi:type="xsd:double"&gt;0.447957839262187&lt;/D&gt;&lt;D xsi:type="xsd:double"&gt;0.446452476572959&lt;/D&gt;&lt;D xsi:type="xsd:double"&gt;0.451851851851852&lt;/D&gt;&lt;D xsi:type="xsd:double"&gt;0.453061224489796&lt;/D&gt;&lt;D xsi:type="xsd:double"&gt;0.46949965729952&lt;/D&gt;&lt;D xsi:type="xsd:double"&gt;0.465743944636678&lt;/D&gt;&lt;D xsi:type="xsd:double"&gt;0.454483230663929&lt;/D&gt;&lt;D xsi:type="xsd:double"&gt;0.456055363321799&lt;/D&gt;&lt;D xsi:type="xsd:double"&gt;0.46186144156753&lt;/D&gt;&lt;D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xsi:type="xsd:double"&gt;0.43439226519337&lt;/D&gt;&lt;D xsi:type="xsd:double"&gt;0.436111111111111&lt;/D&gt;&lt;D xsi:type="xsd:double"&gt;0.436363636363636&lt;/D&gt;&lt;D xsi:type="xsd:double"&gt;0.423210562890896&lt;/D&gt;&lt;D xsi:type="xsd:double"&gt;0.425952045133992&lt;/D&gt;&lt;D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xsi:type="xsd:double"&gt;0.434913468773514&lt;/D&gt;&lt;D xsi:type="xsd:double"&gt;0.440950920245399&lt;/D&gt;&lt;D xsi:type="xsd:double"&gt;0.437404580152672&lt;/D&gt;&lt;D xsi:type="xsd:double"&gt;0.431970260223048&lt;/D&gt;&lt;D xsi:type="xsd:double"&gt;0.437223042836041&lt;/D&gt;&lt;D xsi:type="xsd:double"&gt;0.441708906589428&lt;/D&gt;&lt;D xsi:type="xsd:double"&gt;0.440334961618981&lt;/D&gt;&lt;D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xsi:type="xsd:double"&gt;0.47051597051597&lt;/D&gt;&lt;D xsi:type="xsd:double"&gt;0.458461538461538&lt;/D&gt;&lt;D xsi:type="xsd:double"&gt;0.45910780669145&lt;/D&gt;&lt;D xsi:type="xsd:double"&gt;0.455900621118012&lt;/D&gt;&lt;D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xsi:type="xsd:double"&gt;0.490943160524672&lt;/D&gt;&lt;D xsi:type="xsd:double"&gt;0.490306441525954&lt;/D&gt;&lt;D xsi:type="xsd:double"&gt;0.497196261682243&lt;/D&gt;&lt;D xsi:type="xsd:double"&gt;0.499053627760252&lt;/D&gt;&lt;D xsi:type="xsd:double"&gt;0.501908396946565&lt;/D&gt;&lt;D xsi:type="xsd:double"&gt;0.503676470588235&lt;/D&gt;&lt;D xsi:type="xsd:double"&gt;0.510153846153846&lt;/D&gt;&lt;D xsi:type="xsd:double"&gt;0.509573810994441&lt;/D&gt;&lt;D xsi:type="xsd:double"&gt;0.514623522090852&lt;/D&gt;&lt;D xsi:type="xsd:double"&gt;0.513125&lt;/D&gt;&lt;D xsi:type="xsd:double"&gt;0.505555555555556&lt;/D&gt;&lt;D xsi:type="xsd:double"&gt;0.504009870450339&lt;/D&gt;&lt;D xsi:type="xsd:double"&gt;0.501854140914709&lt;/D&gt;&lt;D xsi:type="xsd:double"&gt;0.501243781094527&lt;/D&gt;&lt;D xsi:type="xsd:double"&gt;0.507537688442211&lt;/D&gt;&lt;D xsi:type="xsd:double"&gt;0.500932256059664&lt;/D&gt;&lt;D xsi:type="xsd:double"&gt;0.49501246882793&lt;/D&gt;&lt;D xsi:type="xsd:double"&gt;0.485822306238185&lt;/D&gt;&lt;D xsi:type="xsd:double"&gt;0.484304932735426&lt;/D&gt;&lt;D xsi:type="xsd:double"&gt;0.481362467866324&lt;/D&gt;&lt;D xsi:type="xsd:double"&gt;0.464627151051625&lt;/D&gt;&lt;D xsi:type="xsd:double"&gt;0.464698331193838&lt;/D&gt;&lt;D xsi:type="xsd:double"&gt;0.452963917525773&lt;/D&gt;&lt;D xsi:type="xsd:double"&gt;0.456266318537859&lt;/D&gt;&lt;D xsi:type="xsd:double"&gt;0.448321263989467&lt;/D&gt;&lt;D xsi:type="xsd:double"&gt;0.441447368421053&lt;/D&gt;&lt;D xsi:type="xsd:double"&gt;0.438120450033091&lt;/D&gt;&lt;D xsi:type="xsd:double"&gt;0.43&lt;/D&gt;&lt;D xsi:type="xsd:double"&gt;0.426&lt;/D&gt;&lt;D xsi:type="xsd:double"&gt;0.428668018931711&lt;/D&gt;&lt;D xsi:type="xsd:double"&gt;0.42676431424767&lt;/D&gt;&lt;D xsi:type="xsd:double"&gt;0.427034297242771&lt;/D&gt;&lt;D xsi:type="xsd:double"&gt;0.422192151556157&lt;/D&gt;&lt;D xsi:type="xsd:double"&gt;0.416440217391304&lt;/D&gt;&lt;D xsi:type="xsd:double"&gt;0.413434903047091&lt;/D&gt;&lt;D xsi:type="xsd:double"&gt;0.422360248447205&lt;/D&gt;&lt;D xsi:type="xsd:double"&gt;0.422758620689655&lt;/D&gt;&lt;D xsi:type="xsd:double"&gt;0.426195426195426&lt;/D&gt;&lt;D xsi:type="xsd:double"&gt;0.427391603578802&lt;/D&gt;&lt;D xsi:type="xsd:double"&gt;0.430962343096234&lt;/D&gt;&lt;D xsi:type="xsd:double"&gt;0.435028248587571&lt;/D&gt;&lt;D xsi:type="xsd:double"&gt;0.434219985621855&lt;/D&gt;&lt;D xsi:type="xsd:double"&gt;0.444204463642909&lt;/D&gt;&lt;D xsi:type="xsd:double"&gt;0.443403028118241&lt;/D&gt;&lt;D xsi:type="xsd:double"&gt;0.447218259629101&lt;/D&gt;&lt;D xsi:type="xsd:double"&gt;0.445628997867804&lt;/D&gt;&lt;D xsi:type="xsd:double"&gt;0.445390070921986&lt;/D&gt;&lt;D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xsi:type="xsd:double"&gt;0.465421853388658&lt;/D&gt;&lt;D xsi:type="xsd:double"&gt;0.465360391882435&lt;/D&gt;&lt;D xsi:type="xsd:double"&gt;0.465395480225989&lt;/D&gt;&lt;D xsi:type="xsd:double"&gt;0.470508474576271&lt;/D&gt;&lt;D xsi:type="xsd:double"&gt;0.473147518694765&lt;/D&gt;&lt;D xsi:type="xsd:double"&gt;0.474829931972789&lt;/D&gt;&lt;D xsi:type="xsd:double"&gt;0.479508196721311&lt;/D&gt;&lt;D xsi:type="xsd:double"&gt;0.48107364074329&lt;/D&gt;&lt;D xsi:type="xsd:double"&gt;0.491738268341044&lt;/D&gt;&lt;D xsi:type="xsd:double"&gt;0.488095238095238&lt;/D&gt;&lt;D xsi:type="xsd:double"&gt;0.49479843953186&lt;/D&gt;&lt;D xsi:type="xsd:double"&gt;0.491835401698236&lt;/D&gt;&lt;D xsi:type="xsd:double"&gt;0.496499045194144&lt;/D&gt;&lt;D xsi:type="xsd:double"&gt;0.507997440818938&lt;/D&gt;&lt;D xsi:type="xsd:double"&gt;0.511392405063291&lt;/D&gt;&lt;D xsi:type="xsd:double"&gt;0.512271869100063&lt;/D&gt;&lt;D xsi:type="xsd:double"&gt;0.512010113780025&lt;/D&gt;&lt;D xsi:type="xsd:double"&gt;0.504391468005019&lt;/D&gt;&lt;D xsi:type="xsd:double"&gt;0.505948653725736&lt;/D&gt;&lt;D xsi:type="xsd:double"&gt;0.505025125628141&lt;/D&gt;&lt;D xsi:type="xsd:double"&gt;0.499056010069226&lt;/D&gt;&lt;D xsi:type="xsd:double"&gt;0.49171974522293&lt;/D&gt;&lt;D xsi:type="xsd:double"&gt;0.481084489281211&lt;/D&gt;&lt;D xsi:type="xsd:double"&gt;0.473583704646722&lt;/D&gt;&lt;D xsi:type="xsd:double"&gt;0.478991596638655&lt;/D&gt;&lt;D xsi:type="xsd:double"&gt;0.48005148005148&lt;/D&gt;&lt;D xsi:type="xsd:double"&gt;0.480906148867314&lt;/D&gt;&lt;D xsi:type="xsd:double"&gt;0.480569948186528&lt;/D&gt;&lt;D xsi:type="xsd:double"&gt;0.479712041884817&lt;/D&gt;&lt;D xsi:type="xsd:double"&gt;0.47209455022981&lt;/D&gt;&lt;D xsi:type="xsd:double"&gt;0.468956406869221&lt;/D&gt;&lt;D xsi:type="xsd:double"&gt;0.469044414535666&lt;/D&gt;&lt;D xsi:type="xsd:double"&gt;0.451187335092348&lt;/D&gt;&lt;D xsi:type="xsd:double"&gt;0.44340878828229&lt;/D&gt;&lt;D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xsi:type="xsd:double"&gt;0.523900573613767&lt;/D&gt;&lt;D xsi:type="xsd:double"&gt;0.525542784163474&lt;/D&gt;&lt;D xsi:type="xsd:double"&gt;0.519924098671727&lt;/D&gt;&lt;D xsi:type="xsd:double"&gt;0.520076481835564&lt;/D&gt;&lt;D xsi:type="xsd:double"&gt;0.514120667522465&lt;/D&gt;&lt;D xsi:type="xsd:double"&gt;0.50251572327044&lt;/D&gt;&lt;D xsi:type="xsd:double"&gt;0.505031446540881&lt;/D&gt;&lt;D xsi:type="xsd:double"&gt;0.49874686716792&lt;/D&gt;&lt;D xsi:type="xsd:double"&gt;0.496231155778894&lt;/D&gt;&lt;D xsi:type="xsd:double"&gt;0.495893872394188&lt;/D&gt;&lt;D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</t>
        </r>
      </text>
    </comment>
    <comment ref="A24" authorId="0" shapeId="0" xr:uid="{086B84CF-7D9B-4389-9B8C-079BC232B175}">
      <text>
        <r>
          <rPr>
            <b/>
            <sz val="9"/>
            <color indexed="81"/>
            <rFont val="Tahoma"/>
            <charset val="1"/>
          </rPr>
          <t>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</t>
        </r>
      </text>
    </comment>
    <comment ref="A25" authorId="0" shapeId="0" xr:uid="{A355F1EE-2745-4EC3-8DA0-0695650A413E}">
      <text>
        <r>
          <rPr>
            <b/>
            <sz val="9"/>
            <color indexed="81"/>
            <rFont val="Tahoma"/>
            <charset val="1"/>
          </rPr>
          <t>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xsi:type="xsd:double"&gt;0.497297297297297&lt;/D&gt;&lt;/FQL&gt;&lt;FQL&gt;&lt;Q&gt;QQQ^FMA_PE(NTMA,NOW,-10AY,W,"PORTAGG","MEANR")&lt;/Q&gt;&lt;R&gt;523&lt;/R&gt;&lt;C&gt;1&lt;/C&gt;&lt;D xsi:type="xsd:double"&gt;26.4329532900295&lt;/D&gt;&lt;D xsi:type="xsd:double"&gt;26.5884237584053&lt;/D&gt;&lt;D xsi:type="xsd:double"&gt;26.4014316240486&lt;/D&gt;&lt;D xsi:type="xsd:double"&gt;26.4381495056321&lt;/D&gt;&lt;D xsi:type="xsd:double"&gt;26.2466000121036&lt;/D&gt;&lt;D xsi:type="xsd:double"&gt;25.9541228081939&lt;/D&gt;&lt;D xsi:type="xsd:double"&gt;24.594337698894&lt;/D&gt;&lt;D xsi:type="xsd:double"&gt;26.2480229515235&lt;/D&gt;&lt;D xsi:type="xsd:double"&gt;26.5890922721657&lt;/D&gt;&lt;D xsi:type="xsd:double"&gt;26.4400552813413&lt;/D&gt;&lt;D xsi:type="xsd:double"&gt;25.2010314752328&lt;/D&gt;&lt;D xsi:type="xsd:double"&gt;25.0011439504943&lt;/D&gt;&lt;D xsi:type="xsd:double"&gt;25.7906083103239&lt;/D&gt;&lt;D xsi:type="xsd:double"&gt;26.4021000067443&lt;/D&gt;&lt;D xsi:type="xsd:double"&gt;27.6199162701032&lt;/D&gt;&lt;D xsi:type="xsd:double"&gt;27.8137979731125&lt;/D&gt;&lt;D xsi:type="xsd:double"&gt;26.9424678955187&lt;/D&gt;&lt;D xsi:type="xsd:double"&gt;26.9919916643066&lt;/D&gt;&lt;D xsi:type="xsd:double"&gt;27.054972545039&lt;/D&gt;&lt;D xsi:type="xsd:double"&gt;26.2675154407369&lt;/D&gt;&lt;D xsi:type="xsd:double"&gt;25.736985527731&lt;/D&gt;&lt;D xsi:type="xsd:double"&gt;26.2148177411527&lt;/D&gt;&lt;D xsi:type="xsd:double"&gt;26.1298822649677&lt;/D&gt;&lt;D xsi:type="xsd:double"&gt;25.6603157991357&lt;/D&gt;&lt;D xsi:type="xsd:double"&gt;25.3402307000645&lt;/D&gt;&lt;D xsi:type="xsd:double"&gt;25.1802716819879&lt;/D&gt;&lt;D xsi:type="xsd:double"&gt;24.370192980197&lt;/D&gt;&lt;D xsi:type="xsd:double"&gt;25.7012746297655&lt;/D&gt;&lt;D xsi:type="xsd:double"&gt;25.9293804020328&lt;/D&gt;&lt;D xsi:type="xsd:double"&gt;26.1912428315275&lt;/D&gt;&lt;D xsi:type="xsd:double"&gt;26.373337633523&lt;/D&gt;&lt;D xsi:type="xsd:double"&gt;25.6826101909946&lt;/D&gt;&lt;D xsi:type="xsd:double"&gt;26.06590558511&lt;/D&gt;&lt;D xsi:type="xsd:double"&gt;26.5773126709751&lt;/D&gt;&lt;D xsi:type="xsd:double"&gt;26.1498346895226&lt;/D&gt;&lt;D xsi:type="xsd:double"&gt;25.9128623251912&lt;/D&gt;&lt;D xsi:type="xsd:double"&gt;26.3882214354545&lt;/D&gt;&lt;D xsi:type="xsd:double"&gt;25.9821213385061&lt;/D&gt;&lt;D xsi:type="xsd:double"&gt;25.936956209181&lt;/D&gt;&lt;D xsi:type="xsd:double"&gt;25.6156789902708&lt;/D&gt;&lt;D xsi:type="xsd:double"&gt;24.9762075843367&lt;/D&gt;&lt;D xsi:type="xsd:double"&gt;24.250304280833&lt;/D&gt;&lt;D xsi:type="xsd:double"&gt;25.0874914558255&lt;/D&gt;&lt;D xsi:type="xsd:double"&gt;25.109327287821&lt;/D&gt;&lt;D xsi:type="xsd:double"&gt;24.9386780789089&lt;/D&gt;&lt;D xsi:type="xsd:double"&gt;24.3238824355007&lt;/D&gt;&lt;D xsi:type="xsd:double"&gt;24.2997855949807&lt;/D&gt;&lt;D xsi:type="xsd:double"&gt;24.3909323955177&lt;/D&gt;&lt;D xsi:type="xsd:double"&gt;24.3996403475218&lt;/D&gt;&lt;D xsi:type="xsd:double"&gt;23.9881125280385&lt;/D&gt;&lt;D xsi:type="xsd:double"&gt;23.3832095530926&lt;/D&gt;&lt;D xsi:type="xsd:double"&gt;21.9620002068791&lt;/D&gt;&lt;D xsi:type="xsd:double"&gt;22.7540014906997&lt;/D&gt;&lt;D xsi:type="xsd:double"&gt;23.4861573180838&lt;/D&gt;&lt;D xsi:type="xsd:double"&gt;23.5223063178828&lt;/D&gt;&lt;D xsi:type="xsd:double"&gt;23.1697915953279&lt;/D&gt;&lt;D xsi:type="xsd:double"&gt;23.1863850790663&lt;/D&gt;&lt;D xsi:type="xsd:double"&gt;24.0250426214524&lt;/D&gt;&lt;D xsi:type="xsd:double"&gt;24.227072319739&lt;/D&gt;&lt;D xsi:type="xsd:double"&gt;24.6463152058132&lt;/D&gt;&lt;D xsi:type="xsd:double"&gt;23.8997516803204&lt;/D&gt;&lt;D xsi:type="xsd:double"&gt;23.7756573908297&lt;/D&gt;&lt;D xsi:type="xsd:double"&gt;24.4424146847324&lt;/D&gt;&lt;D xsi:type="xsd:double"&gt;24.8996254248398&lt;/D&gt;&lt;D xsi:type="xsd:double"&gt;25.8852209747087&lt;/D&gt;&lt;D xsi:type="xsd:double"&gt;26.9194927450821&lt;/D&gt;&lt;D xsi:type="xsd:double"&gt;27.2093696284939&lt;/D&gt;&lt;D xsi:type="xsd:double"&gt;26.4411535771659&lt;/D&gt;&lt;D xsi:type="xsd:double"&gt;26.7916992268062&lt;/D&gt;&lt;D xsi:type="xsd:double"&gt;26.3281908753462&lt;/D&gt;&lt;D xsi:type="xsd:double"&gt;26.9865524657089&lt;/D&gt;&lt;D xsi:type="xsd:double"&gt;26.0804306599118&lt;/D&gt;&lt;D xsi:type="xsd:double"&gt;26.1243908873567&lt;/D&gt;&lt;D xsi:type="xsd:double"&gt;25.7817920831318&lt;/D&gt;&lt;D xsi:type="xsd:double"&gt;25.3498884234482&lt;/D&gt;&lt;D xsi:type="xsd:double"&gt;24.5936163407652&lt;/D&gt;&lt;D xsi:type="xsd:double"&gt;24.5532747477878&lt;/D&gt;&lt;D xsi:type="xsd:double"&gt;24.5980302040695&lt;/D&gt;&lt;D xsi:type="xsd:double"&gt;24.59636700062&lt;/D&gt;&lt;D xsi:type="xsd:double"&gt;24.7640318029717&lt;/D&gt;&lt;D xsi:type="xsd:double"&gt;24.8026947507463&lt;/D&gt;&lt;D xsi:type="xsd:double"&gt;25.0734963375052&lt;/D&gt;&lt;D xsi:type="xsd:double"&gt;24.2717241413963&lt;/D&gt;&lt;D xsi:type="xsd:double"&gt;23.8387716496664&lt;/D&gt;&lt;D xsi:type="xsd:double"&gt;22.621173889249&lt;/D&gt;&lt;D xsi:type="xsd:double"&gt;23.5614882193074&lt;/D&gt;&lt;D xsi:type="xsd:double"&gt;22.9851004819709&lt;/D&gt;&lt;D xsi:type="xsd:double"&gt;23.7861545777974&lt;/D&gt;&lt;D xsi:type="xsd:double"&gt;23.7901628041199&lt;/D&gt;&lt;D xsi:type="xsd:double"&gt;24.3293958700731&lt;/D&gt;&lt;D xsi:type="xsd:double"&gt;23.5587788836147&lt;/D&gt;&lt;D xsi:type="xsd:double"&gt;22.2238149754389&lt;/D&gt;&lt;D xsi:type="xsd:double"&gt;22.0461427054261&lt;/D&gt;&lt;D xsi:type="xsd:double"&gt;21.0619524952842&lt;/D&gt;&lt;D xsi:type="xsd:double"&gt;20.8845995571586&lt;/D&gt;&lt;D xsi:type="xsd:double"&gt;20.9910391354753&lt;/D&gt;&lt;D xsi:type="xsd:double"&gt;20.8801569177131&lt;/D&gt;&lt;D xsi:type="xsd:double"&gt;21.4621614337919&lt;/D&gt;&lt;D xsi:type="xsd:double"&gt;22.2772242090244&lt;/D&gt;&lt;D xsi:type="xsd:double"&gt;21.8646692763194&lt;/D&gt;&lt;D xsi:type="xsd:double"&gt;21.7048819295859&lt;/D&gt;&lt;D xsi:type="xsd:double"&gt;22.0148633981415&lt;/D&gt;&lt;D xsi:type="xsd:double"&gt;20.264359474342&lt;/D&gt;&lt;D xsi:type="xsd:double"&gt;21.3649195476731&lt;/D&gt;&lt;D xsi:type="xsd:double"&gt;20.2915450200531&lt;/D&gt;&lt;D xsi:type="xsd:double"&gt;19.1201802858552&lt;/D&gt;&lt;D xsi:type="xsd:double"&gt;19.6793537825228&lt;/D&gt;&lt;D xsi:type="xsd:double"&gt;19.5242902534886&lt;/D&gt;&lt;D xsi:type="xsd:double"&gt;20.0496812874038&lt;/D&gt;&lt;D xsi:type="xsd:double"&gt;20.9877914527454&lt;/D&gt;&lt;D xsi:type="xsd:double"&gt;22.3201814697857&lt;/D&gt;&lt;D xsi:type="xsd:double"&gt;21.4813723257969&lt;/D&gt;&lt;D xsi:type="xsd:double"&gt;22.4624220485186&lt;/D&gt;&lt;D xsi:type="xsd:double"&gt;23.5966230215955&lt;/D&gt;&lt;D xsi:type="xsd:double"&gt;24.1952268072893&lt;/D&gt;&lt;D xsi:type="xsd:double"&gt;23.4499301724003&lt;/D&gt;&lt;D xsi:type="xsd:double"&gt;23.0163796592954&lt;/D&gt;&lt;D xsi:type="xsd:double"&gt;21.5848910088503&lt;/D&gt;&lt;D xsi:type="xsd:double"&gt;20.8050622770282&lt;/D&gt;&lt;D xsi:type="xsd:double"&gt;21.0093636070233&lt;/D&gt;&lt;D xsi:type="xsd:double"&gt;20.0874046908694&lt;/D&gt;&lt;D xsi:type="xsd:double"&gt;20.8128611957958&lt;/D&gt;&lt;D xsi:type="xsd:double"&gt;19.3627279794622&lt;/D&gt;&lt;D xsi:type="xsd:double"&gt;20.3747036709115&lt;/D&gt;&lt;D xsi:type="xsd:double"&gt;21.6483580174814&lt;/D&gt;&lt;D xsi:type="xsd:double"&gt;21.9131370869253&lt;/D&gt;&lt;D xsi:type="xsd:double"&gt;20.5131447595625&lt;/D&gt;&lt;D xsi:type="xsd:double"&gt;21.4935464026393&lt;/D&gt;&lt;D xsi:type="xsd:double"&gt;22.0750027926332&lt;/D&gt;&lt;D xsi:type="xsd:double"&gt;22.460155029882&lt;/D&gt;&lt;D xsi:type="xsd:double"&gt;22.9230498031298&lt;/D&gt;&lt;D xsi:type="xsd:double"&gt;23.8929409754253&lt;/D&gt;&lt;D xsi:type="xsd:double"&gt;24.6582484833749&lt;/D&gt;&lt;D xsi:type="xsd:double"&gt;25.625325000758&lt;/D&gt;&lt;D xsi:type="xsd:double"&gt;25.5247100470189&lt;/D&gt;&lt;D xsi:type="xsd:double"&gt;24.9321289571217&lt;/D&gt;&lt;D xsi:type="xsd:double"&gt;23.0478842055493&lt;/D&gt;&lt;D xsi:type="xsd:double"&gt;24.0416845385603&lt;/D&gt;&lt;D xsi:type="xsd:double"&gt;24.7314666693192&lt;/D&gt;&lt;D xsi:type="xsd:double"&gt;24.4590802992092&lt;/D&gt;&lt;D xsi:type="xsd:double"&gt;25.0762049217169&lt;/D&gt;&lt;D xsi:type="xsd:double"&gt;25.8669135059229&lt;/D&gt;&lt;D xsi:type="xsd:double"&gt;25.3824190572719&lt;/D&gt;&lt;D xsi:type="xsd:double"&gt;25.6563747121018&lt;/D&gt;&lt;D xsi:type="xsd:double"&gt;27.7465200422095&lt;/D&gt;&lt;D xsi:type="xsd:double"&gt;27.803756632249&lt;/D&gt;&lt;D xsi:type="xsd:double"&gt;29.1673115994897&lt;/D&gt;&lt;D xsi:type="xsd:double"&gt;29.221219362689&lt;/D&gt;&lt;D xsi:type="xsd:double"&gt;28.2106863404625&lt;/D&gt;&lt;D xsi:type="xsd:double"&gt;29.1991785879014&lt;/D&gt;&lt;D xsi:type="xsd:double"&gt;28.1983203849901&lt;/D&gt;&lt;D xsi:type="xsd:double"&gt;28.8558287392063&lt;/D&gt;&lt;D xsi:type="xsd:double"&gt;29.9299638106536&lt;/D&gt;&lt;D xsi:type="xsd:double"&gt;29.3974661786809&lt;/D&gt;&lt;D xsi:type="xsd:double"&gt;29.6505374096938&lt;/D&gt;&lt;D xsi:type="xsd:double"&gt;28.9228223881043&lt;/D&gt;&lt;D xsi:type="xsd:double"&gt;27.9890849157965&lt;/D&gt;&lt;D xsi:type="xsd:double"&gt;27.5836089184526&lt;/D&gt;&lt;D xsi:type="xsd:double"&gt;27.2112019988192&lt;/D&gt;&lt;D xsi:type="xsd:double"&gt;27.0611439374529&lt;/D&gt;&lt;D xsi:type="xsd:double"&gt;28.0092878097235&lt;/D&gt;&lt;D xsi:type="xsd:double"&gt;27.9876322058947&lt;/D&gt;&lt;D xsi:type="xsd:double"&gt;28.255653540649&lt;/D&gt;&lt;D xsi:type="xsd:double"&gt;28.7401385459917&lt;/D&gt;&lt;D xsi:type="xsd:double"&gt;28.4368663469633&lt;/D&gt;&lt;D xsi:type="xsd:double"&gt;27.7932012676361&lt;/D&gt;&lt;D xsi:type="xsd:double"&gt;28.0002625934812&lt;/D&gt;&lt;D xsi:type="xsd:double"&gt;28.0392862500732&lt;/D&gt;&lt;D xsi:type="xsd:double"&gt;27.9887796450749&lt;/D&gt;&lt;D xsi:type="xsd:double"&gt;29.1332115872345&lt;/D&gt;&lt;D xsi:type="xsd:double"&gt;28.3574741470566&lt;/D&gt;&lt;D xsi:type="xsd:double"&gt;28.7357353794872&lt;/D&gt;&lt;D xsi:type="xsd:double"&gt;28.6177147229106&lt;/D&gt;&lt;D xsi:type="xsd:double"&gt;27.9773570597633&lt;/D&gt;&lt;D xsi:type="xsd:double"&gt;27.4331394987041&lt;/D&gt;&lt;D xsi:type="xsd:double"&gt;27.4005081644143&lt;/D&gt;&lt;D xsi:type="xsd:double"&gt;27.0259896123887&lt;/D&gt;&lt;D xsi:type="xsd:double"&gt;26.9600671603647&lt;/D&gt;&lt;D xsi:type="xsd:double"&gt;26.5666595075694&lt;/D&gt;&lt;D xsi:type="xsd:double"&gt;26.6188909887867&lt;/D&gt;&lt;D xsi:type="xsd:double"&gt;27.3554655993092&lt;/D&gt;&lt;D xsi:type="xsd:double"&gt;27.7969172745021&lt;/D&gt;&lt;D xsi:type="xsd:double"&gt;29.3706552735608&lt;/D&gt;&lt;D xsi:type="xsd:double"&gt;29.75107905704&lt;/D&gt;&lt;D xsi:type="xsd:double"&gt;29.4433189404585&lt;/D&gt;&lt;D xsi:type="xsd:double"&gt;28.415787362464&lt;/D&gt;&lt;D xsi:type="xsd:double"&gt;27.7774009996239&lt;/D&gt;&lt;D xsi:type="xsd:double"&gt;27.5395159750395&lt;/D&gt;&lt;D xsi:type="xsd:double"&gt;27.7459486277798&lt;/D&gt;&lt;D xsi:type="xsd:double"&gt;27.2359707024332&lt;/D&gt;&lt;D xsi:type="xsd:double"&gt;27.8476224032697&lt;/D&gt;&lt;D xsi:type="xsd:double"&gt;29.668559239093&lt;/D&gt;&lt;D xsi:type="xsd:double"&gt;30.3313837464911&lt;/D&gt;&lt;D xsi:type="xsd:double"&gt;29.9671214984456&lt;/D&gt;&lt;D xsi:type="xsd:double"&gt;28.8909631213398&lt;/D&gt;&lt;D xsi:type="xsd:double"&gt;30.6990150915828&lt;/D&gt;&lt;D xsi:type="xsd:double"&gt;29.6062104603546&lt;/D&gt;&lt;D xsi:type="xsd:double"&gt;30.4213250733489&lt;/D&gt;&lt;D xsi:type="xsd:double"&gt;30.0918511602921&lt;/D&gt;&lt;D xsi:type="xsd:double"&gt;29.8058059586934&lt;/D&gt;&lt;D xsi:type="xsd:double"&gt;30.2277694837976&lt;/D&gt;&lt;D xsi:type="xsd:double"&gt;29.6192073911474&lt;/D&gt;&lt;D xsi:type="xsd:double"&gt;30.1397214770007&lt;/D&gt;&lt;D xsi:type="xsd:double"&gt;29.678510029229&lt;/D&gt;&lt;D xsi:type="xsd:double"&gt;28.9387348748974&lt;/D&gt;&lt;D xsi:type="xsd:double"&gt;29.1890777282939&lt;/D&gt;&lt;D xsi:type="xsd:double"&gt;29.7470548493048&lt;/D&gt;&lt;D xsi:type="xsd:double"&gt;27.3491677868772&lt;/D&gt;&lt;D xsi:type="xsd:double"&gt;29.4977263314272&lt;/D&gt;&lt;D xsi:type="xsd:double"&gt;30.0153739933693&lt;/D&gt;&lt;D xsi:type="xsd:double"&gt;29.8249898283859&lt;/D&gt;&lt;D xsi:type="xsd:double"&gt;28.7721258515732&lt;/D&gt;&lt;D xsi:type="xsd:double"&gt;28.5903846890827&lt;/D&gt;&lt;D xsi:type="xsd:double"&gt;28.127240863156&lt;/D&gt;&lt;D xsi:type="xsd:double"&gt;28.6459690657088&lt;/D&gt;&lt;D xsi:type="xsd:double"&gt;30.1632563173593&lt;/D&gt;&lt;D xsi:type="xsd:double"&gt;31.2978922682514&lt;/D&gt;&lt;D xsi:type="xsd:double"&gt;30.1504635046952&lt;/D&gt;&lt;D xsi:type="xsd:double"&gt;29.2731354877702&lt;/D&gt;&lt;D xsi:type="xsd:double"&gt;29.3011648524149&lt;/D&gt;&lt;D xsi:type="xsd:double"&gt;28.909678187091&lt;/D&gt;&lt;D xsi:type="xsd:double"&gt;28.5986887788165&lt;/D&gt;&lt;D xsi:type="xsd:double"&gt;29.3211784363726&lt;/D&gt;&lt;D xsi:type="xsd:double"&gt;30.0704990253564&lt;/D&gt;&lt;D xsi:type="xsd:double"&gt;28.8230081041393&lt;/D&gt;&lt;D xsi:type="xsd:double"&gt;27.5830897623778&lt;/D&gt;&lt;D xsi:type="xsd:double"&gt;28.2973764099785&lt;/D&gt;&lt;D xsi:type="xsd:double"&gt;27.4277929590551&lt;/D&gt;&lt;D xsi:type="xsd:double"&gt;27.9791278237741&lt;/D&gt;&lt;D xsi:type="xsd:double"&gt;27.3863822649391&lt;/D&gt;&lt;D xsi:type="xsd:double"&gt;27.0419868539282&lt;/D&gt;&lt;D xsi:type="xsd:double"&gt;26.2007833197537&lt;/D&gt;&lt;D xsi:type="xsd:double"&gt;26.4652694783612&lt;/D&gt;&lt;D xsi:type="xsd:double"&gt;24.7721683122182&lt;/D&gt;&lt;D xsi:type="xsd:double"&gt;24.4080356874086&lt;/D&gt;&lt;D xsi:type="xsd:double"&gt;24.3781992837937&lt;/D&gt;&lt;D xsi:type="xsd:double"&gt;22.2789830535801&lt;/D&gt;&lt;D xsi:type="xsd:double"&gt;20.1149119923958&lt;/D&gt;&lt;D xsi:type="xsd:double"&gt;19.9634006353522&lt;/D&gt;&lt;D xsi:type="xsd:double"&gt;18.0384946441824&lt;/D&gt;&lt;D xsi:type="xsd:double"&gt;20.3392331024405&lt;/D&gt;&lt;D xsi:type="xsd:double"&gt;21.5527112497348&lt;/D&gt;&lt;D xsi:type="xsd:double"&gt;21.3633999433117&lt;/D&gt;&lt;D xsi:type="xsd:double"&gt;23.86269927397&lt;/D&gt;&lt;D xsi:type="xsd:double"&gt;24.3524414979664&lt;/D&gt;&lt;D xsi:type="xsd:double"&gt;23.8456652941534&lt;/D&gt;&lt;D xsi:type="xsd:double"&gt;22.7772005298011&lt;/D&gt;&lt;D xsi:type="xsd:double"&gt;23.5188572975842&lt;/D&gt;&lt;D xsi:type="xsd:double"&gt;23.7403870464354&lt;/D&gt;&lt;D xsi:type="xsd:double"&gt;23.2526541301789&lt;/D&gt;&lt;D xsi:type="xsd:double"&gt;22.8635329356249&lt;/D&gt;&lt;D xsi:type="xsd:double"&gt;22.864363455191&lt;/D&gt;&lt;D xsi:type="xsd:double"&gt;22.5772064818438&lt;/D&gt;&lt;D xsi:type="xsd:double"&gt;22.1199042045021&lt;/D&gt;&lt;D xsi:type="xsd:double"&gt;21.9288249751754&lt;/D&gt;&lt;D xsi:type="xsd:double"&gt;22.0033631143122&lt;/D&gt;&lt;D xsi:type="xsd:double"&gt;21.693025680074&lt;/D&gt;&lt;D xsi:type="xsd:double"&gt;21.6443770092213&lt;/D&gt;&lt;D xsi:type="xsd:double"&gt;21.5592615953269&lt;/D&gt;&lt;D xsi:type="xsd:double"&gt;21.3230851080545&lt;/D&gt;&lt;D xsi:type="xsd:double"&gt;20.9904523033484&lt;/D&gt;&lt;D xsi:type="xsd:double"&gt;20.618400639237&lt;/D&gt;&lt;D xsi:type="xsd:double"&gt;20.6079452271751&lt;/D&gt;&lt;D xsi:type="xsd:double"&gt;20.411648732354&lt;/D&gt;&lt;D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</t>
        </r>
      </text>
    </comment>
    <comment ref="A26" authorId="0" shapeId="0" xr:uid="{8FF65593-4637-40BF-93FE-C89AF0BDA26F}">
      <text>
        <r>
          <rPr>
            <b/>
            <sz val="9"/>
            <color indexed="81"/>
            <rFont val="Tahoma"/>
            <charset val="1"/>
          </rPr>
          <t>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xsi:type="xsd:double"&gt;16.3570414656842&lt;/D&gt;&lt;/FQL&gt;&lt;FQL&gt;&lt;Q&gt;^FDS_ECON_UNITS('ISMPRI@M')&lt;/Q&gt;&lt;R&gt;1&lt;/R&gt;&lt;C&gt;1&lt;/C&gt;&lt;D xsi:type="xsd:string"&gt;Diffusion Index&lt;/D&gt;&lt;/FQL&gt;&lt;FQL&gt;&lt;Q&gt;^FDS_ECON_DATA('USSU2929306',0,-20AY,W,STEP,AVERAGENP,1)&lt;/Q&gt;&lt;R&gt;1044&lt;/R&gt;&lt;C&gt;1&lt;/C&gt;&lt;D xsi:type="xsd:string"&gt;@NA&lt;/D&gt;&lt;D xsi:type="xsd:double"&gt;57.6&lt;/D&gt;&lt;D xsi:type="xsd:double"&gt;53.2&lt;/D&gt;&lt;D xsi:type="xsd:double"&gt;55.7&lt;/D&gt;&lt;D xsi:type="xsd:double"&gt;52.5&lt;/D&gt;&lt;D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</t>
        </r>
      </text>
    </comment>
    <comment ref="A27" authorId="0" shapeId="0" xr:uid="{E73313A8-8F37-4016-8FBF-3151E911A2DD}">
      <text>
        <r>
          <rPr>
            <b/>
            <sz val="9"/>
            <color indexed="81"/>
            <rFont val="Tahoma"/>
            <charset val="1"/>
          </rPr>
          <t>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xsi:type="xsd:double"&gt;56.4&lt;/D&gt;&lt;/FQL&gt;&lt;FQL&gt;&lt;Q&gt;^CONVERT_DATE(FDS_ECON_ENDDATE('ISMBUS@NM', M),'YYYYMMDD')&lt;/Q&gt;&lt;R&gt;1&lt;/R&gt;&lt;C&gt;1&lt;/C&gt;&lt;D xsi:type="xsd:string"&gt;20240930&lt;/D&gt;&lt;/FQL&gt;&lt;FQL&gt;&lt;Q&gt;^FDS_ECON_SOURCE('USSU2929307')&lt;/Q&gt;&lt;R&gt;1&lt;/R&gt;&lt;C&gt;1&lt;/C&gt;&lt;D xsi:type="xsd:string"&gt;Investors Intelligence&lt;/D&gt;&lt;/FQL&gt;&lt;FQL&gt;&lt;Q&gt;^CONVERT_DATE(ECON_EXPR_ENDDATE('RETURNS(FDS_ECON[US.LMCLAIMS,DIST=STEP,CONV=AVERAGE], -1AY)', M),'YYYYMMDD')&lt;/Q&gt;&lt;R&gt;1&lt;/R&gt;&lt;C&gt;1&lt;/C&gt;&lt;D xsi:type="xsd:string"&gt;20240930&lt;/D&gt;&lt;/FQL&gt;&lt;FQL&gt;&lt;Q&gt;^FDS_ECON_SOURCE('USSU2929306')&lt;/Q&gt;&lt;R&gt;1&lt;/R&gt;&lt;C&gt;1&lt;/C&gt;&lt;D xsi:type="xsd:string"&gt;Investors Intelligence&lt;/D&gt;&lt;/FQL&gt;&lt;FQL&gt;&lt;Q&gt;^FDS_ECON_UNITS('USSU2929307')&lt;/Q&gt;&lt;R&gt;1&lt;/R&gt;&lt;C&gt;1&lt;/C&gt;&lt;D xsi:type="xsd:string"&gt;Percent&lt;/D&gt;&lt;/FQL&gt;&lt;FQL&gt;&lt;Q&gt;^FDS_ECON_DESCRIPTION('USSU2929306')&lt;/Q&gt;&lt;R&gt;1&lt;/R&gt;&lt;C&gt;1&lt;/C&gt;&lt;D xsi:type="xsd:string"&gt;Investors Intelligence, Sentiment Data, Bullish, Percent - United States&lt;/D&gt;&lt;/FQL&gt;&lt;FQL&gt;&lt;Q&gt;SP50^FMA_PE(NTMA,NOW,-10AY,W,"PORTAGG","MEANR")&lt;/Q&gt;&lt;R&gt;523&lt;/R&gt;&lt;C&gt;1&lt;/C&gt;&lt;D xsi:type="xsd:double"&gt;21.9415509929743&lt;/D&gt;&lt;D xsi:type="xsd:double"&gt;21.8699024589587&lt;/D&gt;&lt;D xsi:type="xsd:double"&gt;21.6594523873497&lt;/D&gt;&lt;D xsi:type="xsd:double"&gt;21.6129927394189&lt;/D&gt;&lt;D xsi:type="xsd:double"&gt;21.5138851174618&lt;/D&gt;&lt;D xsi:type="xsd:double"&gt;21.2444492454324&lt;/D&gt;&lt;D xsi:type="xsd:double"&gt;20.427823940521&lt;/D&gt;&lt;D xsi:type="xsd:double"&gt;21.3831938571908&lt;/D&gt;&lt;D xsi:type="xsd:double"&gt;21.4176096910501&lt;/D&gt;&lt;D xsi:type="xsd:double"&gt;21.1837239454033&lt;/D&gt;&lt;D xsi:type="xsd:double"&gt;20.4369057811243&lt;/D&gt;&lt;D xsi:type="xsd:double"&gt;20.4754464856213&lt;/D&gt;&lt;D xsi:type="xsd:double"&gt;20.9629931766809&lt;/D&gt;&lt;D xsi:type="xsd:double"&gt;21.1819296551448&lt;/D&gt;&lt;D xsi:type="xsd:double"&gt;21.6647210786206&lt;/D&gt;&lt;D xsi:type="xsd:double"&gt;21.5221853416804&lt;/D&gt;&lt;D xsi:type="xsd:double"&gt;21.1439668040305&lt;/D&gt;&lt;D xsi:type="xsd:double"&gt;21.1919277176643&lt;/D&gt;&lt;D xsi:type="xsd:double"&gt;21.1069691872312&lt;/D&gt;&lt;D xsi:type="xsd:double"&gt;20.8298676303818&lt;/D&gt;&lt;D xsi:type="xsd:double"&gt;20.6186684802114&lt;/D&gt;&lt;D xsi:type="xsd:double"&gt;20.7850356250207&lt;/D&gt;&lt;D xsi:type="xsd:double"&gt;20.8772890094789&lt;/D&gt;&lt;D xsi:type="xsd:double"&gt;20.6140443740082&lt;/D&gt;&lt;D xsi:type="xsd:double"&gt;20.2973324615382&lt;/D&gt;&lt;D xsi:type="xsd:double"&gt;20.2711834357508&lt;/D&gt;&lt;D xsi:type="xsd:double"&gt;19.8530314475126&lt;/D&gt;&lt;D xsi:type="xsd:double"&gt;20.5527768380694&lt;/D&gt;&lt;D xsi:type="xsd:double"&gt;20.8483817714177&lt;/D&gt;&lt;D xsi:type="xsd:double"&gt;21.1132197721044&lt;/D&gt;&lt;D xsi:type="xsd:double"&gt;21.0705686990677&lt;/D&gt;&lt;D xsi:type="xsd:double"&gt;20.6545522645777&lt;/D&gt;&lt;D xsi:type="xsd:double"&gt;20.7239375026047&lt;/D&gt;&lt;D xsi:type="xsd:double"&gt;20.8409756767885&lt;/D&gt;&lt;D xsi:type="xsd:double"&gt;20.7001445174442&lt;/D&gt;&lt;D xsi:type="xsd:double"&gt;20.4383416743141&lt;/D&gt;&lt;D xsi:type="xsd:double"&gt;20.579113626291&lt;/D&gt;&lt;D xsi:type="xsd:double"&gt;20.3288319480247&lt;/D&gt;&lt;D xsi:type="xsd:double"&gt;20.1892127040033&lt;/D&gt;&lt;D xsi:type="xsd:double"&gt;19.933018257683&lt;/D&gt;&lt;D xsi:type="xsd:double"&gt;19.7061242330149&lt;/D&gt;&lt;D xsi:type="xsd:double"&gt;19.3457992814467&lt;/D&gt;&lt;D xsi:type="xsd:double"&gt;19.6680508922714&lt;/D&gt;&lt;D xsi:type="xsd:double"&gt;19.6360575813923&lt;/D&gt;&lt;D xsi:type="xsd:double"&gt;19.5251924311203&lt;/D&gt;&lt;D xsi:type="xsd:double"&gt;19.0422448125733&lt;/D&gt;&lt;D xsi:type="xsd:double"&gt;19.0289297403183&lt;/D&gt;&lt;D xsi:type="xsd:double"&gt;18.9341479695714&lt;/D&gt;&lt;D xsi:type="xsd:double"&gt;18.8289928762846&lt;/D&gt;&lt;D xsi:type="xsd:double"&gt;18.4550885144841&lt;/D&gt;&lt;D xsi:type="xsd:double"&gt;18.2285043351102&lt;/D&gt;&lt;D xsi:type="xsd:double"&gt;17.2243974843405&lt;/D&gt;&lt;D xsi:type="xsd:double"&gt;17.7070028244313&lt;/D&gt;&lt;D xsi:type="xsd:double"&gt;18.136824084539&lt;/D&gt;&lt;D xsi:type="xsd:double"&gt;18.1133764555171&lt;/D&gt;&lt;D xsi:type="xsd:double"&gt;18.0400842390281&lt;/D&gt;&lt;D xsi:type="xsd:double"&gt;18.1932908992401&lt;/D&gt;&lt;D xsi:type="xsd:double"&gt;18.7952295555415&lt;/D&gt;&lt;D xsi:type="xsd:double"&gt;18.8738868227965&lt;/D&gt;&lt;D xsi:type="xsd:double"&gt;19.1507405388326&lt;/D&gt;&lt;D xsi:type="xsd:double"&gt;18.7066063931408&lt;/D&gt;&lt;D xsi:type="xsd:double"&gt;18.6883724117612&lt;/D&gt;&lt;D xsi:type="xsd:double"&gt;19.1582460642628&lt;/D&gt;&lt;D xsi:type="xsd:double"&gt;19.2745526297254&lt;/D&gt;&lt;D xsi:type="xsd:double"&gt;19.8314427952972&lt;/D&gt;&lt;D xsi:type="xsd:double"&gt;19.7619807138386&lt;/D&gt;&lt;D xsi:type="xsd:double"&gt;19.6192584953005&lt;/D&gt;&lt;D xsi:type="xsd:double"&gt;19.1650321719783&lt;/D&gt;&lt;D xsi:type="xsd:double"&gt;19.4118201457091&lt;/D&gt;&lt;D xsi:type="xsd:double"&gt;18.9517540888934&lt;/D&gt;&lt;D xsi:type="xsd:double"&gt;19.247115963876&lt;/D&gt;&lt;D xsi:type="xsd:double"&gt;18.7855725249209&lt;/D&gt;&lt;D xsi:type="xsd:double"&gt;18.7381634795553&lt;/D&gt;&lt;D xsi:type="xsd:double"&gt;18.4312517254062&lt;/D&gt;&lt;D xsi:type="xsd:double"&gt;18.4710758523202&lt;/D&gt;&lt;D xsi:type="xsd:double"&gt;18.2040384278039&lt;/D&gt;&lt;D xsi:type="xsd:double"&gt;18.272299209211&lt;/D&gt;&lt;D xsi:type="xsd:double"&gt;18.4175232039208&lt;/D&gt;&lt;D xsi:type="xsd:double"&gt;18.4047038043993&lt;/D&gt;&lt;D xsi:type="xsd:double"&gt;18.4273935318208&lt;/D&gt;&lt;D xsi:type="xsd:double"&gt;18.3013571007852&lt;/D&gt;&lt;D xsi:type="xsd:double"&gt;18.317706354864&lt;/D&gt;&lt;D xsi:type="xsd:double"&gt;17.6760955206427&lt;/D&gt;&lt;D xsi:type="xsd:double"&gt;17.4384109473284&lt;/D&gt;&lt;D xsi:type="xsd:double"&gt;17.2018659552631&lt;/D&gt;&lt;D xsi:type="xsd:double"&gt;18.059833176856&lt;/D&gt;&lt;D xsi:type="xsd:double"&gt;17.762695046488&lt;/D&gt;&lt;D xsi:type="xsd:double"&gt;18.2475491983044&lt;/D&gt;&lt;D xsi:type="xsd:double"&gt;18.2934839006288&lt;/D&gt;&lt;D xsi:type="xsd:double"&gt;18.5079571128596&lt;/D&gt;&lt;D xsi:type="xsd:double"&gt;18.1779289891954&lt;/D&gt;&lt;D xsi:type="xsd:double"&gt;17.5968879197627&lt;/D&gt;&lt;D xsi:type="xsd:double"&gt;17.6457701924315&lt;/D&gt;&lt;D xsi:type="xsd:double"&gt;17.1151248387152&lt;/D&gt;&lt;D xsi:type="xsd:double"&gt;16.853237956465&lt;/D&gt;&lt;D xsi:type="xsd:double"&gt;16.882862225386&lt;/D&gt;&lt;D xsi:type="xsd:double"&gt;16.9071706004552&lt;/D&gt;&lt;D xsi:type="xsd:double"&gt;17.2668276627363&lt;/D&gt;&lt;D xsi:type="xsd:double"&gt;17.8623274328753&lt;/D&gt;&lt;D xsi:type="xsd:double"&gt;17.6654471692639&lt;/D&gt;&lt;D xsi:type="xsd:double"&gt;17.4290009208707&lt;/D&gt;&lt;D xsi:type="xsd:double"&gt;17.5725317951111&lt;/D&gt;&lt;D xsi:type="xsd:double"&gt;16.5891670268727&lt;/D&gt;&lt;D xsi:type="xsd:double"&gt;17.0924537915022&lt;/D&gt;&lt;D xsi:type="xsd:double"&gt;16.2360862522104&lt;/D&gt;&lt;D xsi:type="xsd:double"&gt;15.4375190154392&lt;/D&gt;&lt;D xsi:type="xsd:double"&gt;15.6429457563829&lt;/D&gt;&lt;D xsi:type="xsd:double"&gt;15.3918411607549&lt;/D&gt;&lt;D xsi:type="xsd:double"&gt;15.8110014975532&lt;/D&gt;&lt;D xsi:type="xsd:double"&gt;16.6023444421972&lt;/D&gt;&lt;D xsi:type="xsd:double"&gt;17.4434021466428&lt;/D&gt;&lt;D xsi:type="xsd:double"&gt;16.8443998733392&lt;/D&gt;&lt;D xsi:type="xsd:double"&gt;17.4415786362299&lt;/D&gt;&lt;D xsi:type="xsd:double"&gt;18.17792791305&lt;/D&gt;&lt;D xsi:type="xsd:double"&gt;18.4307727090729&lt;/D&gt;&lt;D xsi:type="xsd:double"&gt;17.834465876202&lt;/D&gt;&lt;D xsi:type="xsd:double"&gt;17.7581464560302&lt;/D&gt;&lt;D xsi:type="xsd:double"&gt;16.890593413381&lt;/D&gt;&lt;D xsi:type="xsd:double"&gt;16.423593149692&lt;/D&gt;&lt;D xsi:type="xsd:double"&gt;16.5418871917255&lt;/D&gt;&lt;D xsi:type="xsd:double"&gt;16.2483458336698&lt;/D&gt;&lt;D xsi:type="xsd:double"&gt;16.6012110330777&lt;/D&gt;&lt;D xsi:type="xsd:double"&gt;15.6013328805235&lt;/D&gt;&lt;D xsi:type="xsd:double"&gt;16.5775245486223&lt;/D&gt;&lt;D xsi:type="xsd:double"&gt;17.5175925468632&lt;/D&gt;&lt;D xsi:type="xsd:double"&gt;17.7547955276361&lt;/D&gt;&lt;D xsi:type="xsd:double"&gt;16.7030722015981&lt;/D&gt;&lt;D xsi:type="xsd:double"&gt;17.2771409982674&lt;/D&gt;&lt;D xsi:type="xsd:double"&gt;17.7484154341038&lt;/D&gt;&lt;D xsi:type="xsd:double"&gt;17.834821904506&lt;/D&gt;&lt;D xsi:type="xsd:double"&gt;18.3589762292007&lt;/D&gt;&lt;D xsi:type="xsd:double"&gt;18.9878322666346&lt;/D&gt;&lt;D xsi:type="xsd:double"&gt;19.4946575989728&lt;/D&gt;&lt;D xsi:type="xsd:double"&gt;19.837646647103&lt;/D&gt;&lt;D xsi:type="xsd:double"&gt;19.8727130924231&lt;/D&gt;&lt;D xsi:type="xsd:double"&gt;19.577806601297&lt;/D&gt;&lt;D xsi:type="xsd:double"&gt;18.4771597671652&lt;/D&gt;&lt;D xsi:type="xsd:double"&gt;19.1478454374106&lt;/D&gt;&lt;D xsi:type="xsd:double"&gt;19.4531496080045&lt;/D&gt;&lt;D xsi:type="xsd:double"&gt;19.3418418002713&lt;/D&gt;&lt;D xsi:type="xsd:double"&gt;19.6937255608123&lt;/D&gt;&lt;D xsi:type="xsd:double"&gt;20.1290298200403&lt;/D&gt;&lt;D xsi:type="xsd:double"&gt;19.8284926711554&lt;/D&gt;&lt;D xsi:type="xsd:double"&gt;19.8037709282271&lt;/D&gt;&lt;D xsi:type="xsd:double"&gt;21.036279074227&lt;/D&gt;&lt;D xsi:type="xsd:double"&gt;21.1439582973819&lt;/D&gt;&lt;D xsi:type="xsd:double"&gt;21.6393802541782&lt;/D&gt;&lt;D xsi:type="xsd:double"&gt;21.5541011040388&lt;/D&gt;&lt;D xsi:type="xsd:double"&gt;21.0940072728257&lt;/D&gt;&lt;D xsi:type="xsd:double"&gt;21.556340116427&lt;/D&gt;&lt;D xsi:type="xsd:double"&gt;20.9003935939887&lt;/D&gt;&lt;D xsi:type="xsd:double"&gt;21.2196461666253&lt;/D&gt;&lt;D xsi:type="xsd:double"&gt;21.758185548062&lt;/D&gt;&lt;D xsi:type="xsd:double"&gt;21.7529944156682&lt;/D&gt;&lt;D xsi:type="xsd:double"&gt;21.8767851928048&lt;/D&gt;&lt;D xsi:type="xsd:double"&gt;21.5426694911467&lt;/D&gt;&lt;D xsi:type="xsd:double"&gt;21.2862726889252&lt;/D&gt;&lt;D xsi:type="xsd:double"&gt;21.0182652970204&lt;/D&gt;&lt;D xsi:type="xsd:double"&gt;20.7389564357774&lt;/D&gt;&lt;D xsi:type="xsd:double"&gt;20.6446534244575&lt;/D&gt;&lt;D xsi:type="xsd:double"&gt;21.1417262895139&lt;/D&gt;&lt;D xsi:type="xsd:double"&gt;21.0741223180003&lt;/D&gt;&lt;D xsi:type="xsd:double"&gt;21.2336333510919&lt;/D&gt;&lt;D xsi:type="xsd:double"&gt;21.6254167112961&lt;/D&gt;&lt;D xsi:type="xsd:double"&gt;21.540909417755&lt;/D&gt;&lt;D xsi:type="xsd:double"&gt;21.2642752731559&lt;/D&gt;&lt;D xsi:type="xsd:double"&gt;21.483967368935&lt;/D&gt;&lt;D xsi:type="xsd:double"&gt;21.4110828088642&lt;/D&gt;&lt;D xsi:type="xsd:double"&gt;21.340320114956&lt;/D&gt;&lt;D xsi:type="xsd:double"&gt;21.8084240301279&lt;/D&gt;&lt;D xsi:type="xsd:double"&gt;21.5520753943578&lt;/D&gt;&lt;D xsi:type="xsd:double"&gt;21.9343907154411&lt;/D&gt;&lt;D xsi:type="xsd:double"&gt;21.8990963208164&lt;/D&gt;&lt;D xsi:type="xsd:double"&gt;21.6203742730616&lt;/D&gt;&lt;D xsi:type="xsd:double"&gt;21.1238966578183&lt;/D&gt;&lt;D xsi:type="xsd:double"&gt;21.5985035356168&lt;/D&gt;&lt;D xsi:type="xsd:double"&gt;21.5627788499538&lt;/D&gt;&lt;D xsi:type="xsd:double"&gt;21.5002307593513&lt;/D&gt;&lt;D xsi:type="xsd:double"&gt;21.3437655523733&lt;/D&gt;&lt;D xsi:type="xsd:double"&gt;21.5503493620163&lt;/D&gt;&lt;D xsi:type="xsd:double"&gt;21.9576948774929&lt;/D&gt;&lt;D xsi:type="xsd:double"&gt;21.9414631265708&lt;/D&gt;&lt;D xsi:type="xsd:double"&gt;22.5380955122192&lt;/D&gt;&lt;D xsi:type="xsd:double"&gt;22.7400393440455&lt;/D&gt;&lt;D xsi:type="xsd:double"&gt;22.7673800571765&lt;/D&gt;&lt;D xsi:type="xsd:double"&gt;22.2988219374828&lt;/D&gt;&lt;D xsi:type="xsd:double"&gt;22.1738256589359&lt;/D&gt;&lt;D xsi:type="xsd:double"&gt;21.9284827128821&lt;/D&gt;&lt;D xsi:type="xsd:double"&gt;22.2115090814126&lt;/D&gt;&lt;D xsi:type="xsd:double"&gt;21.7486806677107&lt;/D&gt;&lt;D xsi:type="xsd:double"&gt;21.6911590959922&lt;/D&gt;&lt;D xsi:type="xsd:double"&gt;22.4039359906897&lt;/D&gt;&lt;D xsi:type="xsd:double"&gt;22.6741482831317&lt;/D&gt;&lt;D xsi:type="xsd:double"&gt;22.4879134112214&lt;/D&gt;&lt;D xsi:type="xsd:double"&gt;21.6983166979045&lt;/D&gt;&lt;D xsi:type="xsd:double"&gt;22.8133632567685&lt;/D&gt;&lt;D xsi:type="xsd:double"&gt;22.5720207487058&lt;/D&gt;&lt;D xsi:type="xsd:double"&gt;23.0904204254985&lt;/D&gt;&lt;D xsi:type="xsd:double"&gt;22.8561684250111&lt;/D&gt;&lt;D xsi:type="xsd:double"&gt;22.6692640343626&lt;/D&gt;&lt;D xsi:type="xsd:double"&gt;22.7857729981728&lt;/D&gt;&lt;D xsi:type="xsd:double"&gt;22.6351995962986&lt;/D&gt;&lt;D xsi:type="xsd:double"&gt;22.9709794534152&lt;/D&gt;&lt;D xsi:type="xsd:double"&gt;22.7000082556811&lt;/D&gt;&lt;D xsi:type="xsd:double"&gt;22.2543480658297&lt;/D&gt;&lt;D xsi:type="xsd:double"&gt;22.5134232773712&lt;/D&gt;&lt;D xsi:type="xsd:double"&gt;22.1837454099734&lt;/D&gt;&lt;D xsi:type="xsd:double"&gt;20.8106922240749&lt;/D&gt;&lt;D xsi:type="xsd:double"&gt;22.3232858596616&lt;/D&gt;&lt;D xsi:type="xsd:double"&gt;22.6101930073715&lt;/D&gt;&lt;D xsi:type="xsd:double"&gt;22.7121253926557&lt;/D&gt;&lt;D xsi:type="xsd:double"&gt;22.0122420830335&lt;/D&gt;&lt;D xsi:type="xsd:double"&gt;21.7730853497036&lt;/D&gt;&lt;D xsi:type="xsd:double"&gt;22.0376160850908&lt;/D&gt;&lt;D xsi:type="xsd:double"&gt;22.2710243003593&lt;/D&gt;&lt;D xsi:type="xsd:double"&gt;22.9898387810478&lt;/D&gt;&lt;D xsi:type="xsd:double"&gt;23.6563199712218&lt;/D&gt;&lt;D xsi:type="xsd:double"&gt;23.0087771406007&lt;/D&gt;&lt;D xsi:type="xsd:double"&gt;22.9439820907892&lt;/D&gt;&lt;D xsi:type="xsd:double"&gt;22.8677723107921&lt;/D&gt;&lt;D xsi:type="xsd:double"&gt;22.4781243315055&lt;/D&gt;&lt;D xsi:type="xsd:double"&gt;22.547841931131&lt;/D&gt;&lt;D xsi:type="xsd:double"&gt;22.87052696621&lt;/D&gt;&lt;D xsi:type="xsd:double"&gt;22.8055533618599&lt;/D&gt;&lt;D xsi:type="xsd:double"&gt;22.4070377750214&lt;/D&gt;&lt;D xsi:type="xsd:double"&gt;21.6316053531965&lt;/D&gt;&lt;D xsi:type="xsd:double"&gt;22.364448606313&lt;/D&gt;&lt;D xsi:type="xsd:double"&gt;22.0251289319941&lt;/D&gt;&lt;D xsi:type="xsd:double"&gt;23.2162680880656&lt;/D&gt;&lt;D xsi:type="xsd:double"&gt;22.2434585341703&lt;/D&gt;&lt;D xsi:type="xsd:double"&gt;21.6527973214108&lt;/D&gt;&lt;D xsi:type="xsd:double"&gt;20.9794340144427&lt;/D&gt;&lt;D xsi:type="xsd:double"&gt;21.418708262407&lt;/D&gt;&lt;D xsi:type="xsd:double"&gt;20.3690783727829&lt;/D&gt;&lt;D xsi:type="xsd:double"&gt;20.0481228082672&lt;/D&gt;&lt;D xsi:type="xsd:double"&gt;19.846832615871&lt;/D&gt;&lt;D xsi:type="xsd:double"&gt;18.3545486432212&lt;/D&gt;&lt;D xsi:type="xsd:double"&gt;15.7598085689253&lt;/D&gt;&lt;D xsi:type="xsd:double"&gt;15.5504544549581&lt;/D&gt;&lt;D xsi:type="xsd:double"&gt;13.7654775805893&lt;/D&gt;&lt;D xsi:type="xsd:double"&gt;15.85106109109&lt;/D&gt;&lt;D xsi:type="xsd:double"&gt;17.1957996587519&lt;/D&gt;&lt;D xsi:type="xsd:double"&gt;17.0149463196363&lt;/D&gt;&lt;D xsi:type="xsd:double"&gt;19.2103104910632&lt;/D&gt;&lt;D xsi:type="xsd:double"&gt;19.4439882809741&lt;/D&gt;&lt;D xsi:type="xsd:double"&gt;19.1264212572755&lt;/D&gt;&lt;D xsi:type="xsd:double"&gt;18.4809160283829&lt;/D&gt;&lt;D xsi:type="xsd:double"&gt;18.8472293194515&lt;/D&gt;&lt;D xsi:type="xsd:double"&gt;19.0388274670778&lt;/D&gt;&lt;D xsi:type="xsd:double"&gt;18.6825341894378&lt;/D&gt;&lt;D xsi:type="xsd:double"&gt;18.5297783966817&lt;/D&gt;&lt;D xsi:type="xsd:double"&gt;18.5830726425866&lt;/D&gt;&lt;D xsi:type="xsd:double"&gt;18.506978199745&lt;/D&gt;&lt;D xsi:type="xsd:double"&gt;18.2139250005122&lt;/D&gt;&lt;D xsi:type="xsd:double"&gt;18.1172597263893&lt;/D&gt;&lt;D xsi:type="xsd:double"&gt;18.1423748956067&lt;/D&gt;&lt;D xsi:type="xsd:double"&gt;17.9864620540879&lt;/D&gt;&lt;D xsi:type="xsd:double"&gt;18.1017381097113&lt;/D&gt;&lt;D xsi:type="xsd:double"&gt;17.9707407947581&lt;/D&gt;&lt;D xsi:type="xsd:double"&gt;17.8411738907783&lt;/D&gt;&lt;D xsi:type="xsd:double"&gt;17.5992937265049&lt;/D&gt;&lt;D xsi:type="xsd:double"&gt;17.3828088536667&lt;/D&gt;&lt;D xsi:type="xsd:double"&gt;17.283581877999&lt;/D&gt;&lt;D xsi:type="xsd:double"&gt;17.157032597778&lt;/D&gt;&lt;D xsi:type="xsd:double"&gt;17.185358809822&lt;/D&gt;&lt;D xsi:type="xsd:double"&gt;17.3958975949659&lt;/D&gt;&lt;D xsi:type="xsd:double"&gt;17.4906762065528&lt;/D&gt;&lt;D xsi:type="xsd:double"&gt;17.3836510800554&lt;/D&gt;&lt;D xsi:type="xsd:double"&gt;17.118849366568&lt;/D&gt;&lt;D xsi:type="xsd:double"&gt;16.6880223439032&lt;/D&gt;&lt;D xsi:type="xsd:double"&gt;16.9641793707961&lt;/D&gt;&lt;D xsi:type="xsd:double"&gt;17.165709683849&lt;/D&gt;&lt;D xsi:type="xsd:double"&gt;17.2049084480416&lt;/D&gt;&lt;D xsi:type="xsd:double"&gt;17.7718235199544&lt;/D&gt;&lt;D xsi:type="xsd:double"&gt;17.4902492861401&lt;/D&gt;&lt;D xsi:type="xsd:double"&gt;17.6837194058979&lt;/D&gt;&lt;D xsi:type="xsd:double"&gt;17.5187125762857&lt;/D&gt;&lt;D xsi:type="xsd:double"&gt;17.2140755062973&lt;/D&gt;&lt;D xsi:type="xsd:double"&gt;17.2883396476332&lt;/D&gt;&lt;D xsi:type="xsd:double"&gt;16.9371489303787&lt;/D&gt;&lt;D xsi:type="xsd:double"&gt;16.8612838512204&lt;/D&gt;&lt;D xsi:type="xsd:double"&gt;16.1334624265806&lt;/D&gt;&lt;D xsi:type="xsd:double"&gt;16.5856213432849&lt;/D&gt;&lt;D xsi:type="xsd:double"&gt;16.8123181029981&lt;/D&gt;&lt;D xsi:type="xsd:double"&gt;16.9692919180903&lt;/D&gt;&lt;D xsi:type="xsd:double"&gt;17.2625057412106&lt;/D&gt;&lt;D xsi:type="xsd:double"&gt;17.2506057574852&lt;/D&gt;&lt;D xsi:type="xsd:double"&gt;17.0853709977506&lt;/D&gt;&lt;D xsi:type="xsd:double"&gt;17.1378090520308&lt;/D&gt;&lt;D xsi:type="xsd:double"&gt;17.0774266572092&lt;/D&gt;&lt;D xsi:type="xsd:double"&gt;16.7316504893242&lt;/D&gt;&lt;D xsi:type="xsd:double"&gt;16.5573236859591&lt;/D&gt;&lt;D xsi:type="xsd:double"&gt;16.7110762058137&lt;/D&gt;&lt;D xsi:type="xsd:double"&gt;16.2642340031714&lt;/D&gt;&lt;D xsi:type="xsd:double"&gt;16.6459853743411&lt;/D&gt;&lt;D xsi:type="xsd:double"&gt;16.5834396729911&lt;/D&gt;&lt;D xsi:type="xsd:double"&gt;16.4776879804599&lt;/D&gt;&lt;D xsi:type="xsd:double"&gt;16.0875735617624&lt;/D&gt;&lt;D xsi:type="xsd:double"&gt;16.0669034244388&lt;/D&gt;&lt;D xsi:type="xsd:double"&gt;15.7371495160317&lt;/D&gt;&lt;D xsi:type="xsd:double"&gt;15.7676906510265&lt;/D&gt;&lt;D xsi:type="xsd:double"&gt;15.3483676379928&lt;/D&gt;&lt;D xsi:type="xsd:double"&gt;14.8975906056635&lt;/D&gt;&lt;D xsi:type="xsd:double"&gt;14.540059455397&lt;/D&gt;&lt;D xsi:type="xsd:double"&gt;14.1531839056554&lt;/D&gt;&lt;D xsi:type="xsd:double"&gt;15.1601593813132&lt;/D&gt;&lt;D xsi:type="xsd:double"&gt;15.3140640006755&lt;/D&gt;&lt;D xsi:type="xsd:double"&gt;16.0427778982441&lt;/D&gt;&lt;D xsi:type="xsd:double"&gt;15.3195161929495&lt;/D&gt;&lt;D xsi:type="xsd:double"&gt;15.9284901387718&lt;/D&gt;&lt;D xsi:type="xsd:double"&gt;16.2000562655618&lt;/D&gt;&lt;D xsi:type="xsd:double"&gt;15.8618585297121&lt;/D&gt;&lt;D xsi:type="xsd:double"&gt;15.4659524344376&lt;/D&gt;&lt;D xsi:type="xsd:double"&gt;16.1218187396847&lt;/D&gt;&lt;D xsi:type="xsd:double"&gt;16.1395734616875&lt;/D&gt;&lt;D xsi:type="xsd:double"&gt;16.8485109922425&lt;/D&gt;&lt;D xsi:type="xsd:double"&gt;17.0711123144425&lt;/D&gt;&lt;D xsi:type="xsd:double"&gt;17.2083531511439&lt;/D&gt;&lt;D xsi:type="xsd:double"&gt;17.1172959316813&lt;/D&gt;&lt;D xsi:type="xsd:double"&gt;16.9397730714147&lt;/D&gt;&lt;D xsi:type="xsd:double"&gt;17.1652894603103&lt;/D&gt;&lt;D xsi:type="xsd:double"&gt;17.0391370412829&lt;/D&gt;&lt;D xsi:type="xsd:double"&gt;16.9214459705925&lt;/D&gt;&lt;D xsi:type="xsd:double"&gt;16.8465064429398&lt;/D&gt;&lt;D xsi:type="xsd:double"&gt;16.9189315008373&lt;/D&gt;&lt;D xsi:type="xsd:double"&gt;16.8439889598886&lt;/D&gt;&lt;D xsi:type="xsd:double"&gt;16.8048598426754&lt;/D&gt;&lt;D xsi:type="xsd:double"&gt;16.8523693037534&lt;/D&gt;&lt;D xsi:type="xsd:double"&gt;16.6294899751906&lt;/D&gt;&lt;D xsi:type="xsd:double"&gt;16.4152451589002&lt;/D&gt;&lt;D xsi:type="xsd:double"&gt;16.6699327085383&lt;/D&gt;&lt;D xsi:type="xsd:double"&gt;16.8693999529006&lt;/D&gt;&lt;D xsi:type="xsd:double"&gt;16.9186456801311&lt;/D&gt;&lt;D xsi:type="xsd:double"&gt;16.6971421570777&lt;/D&gt;&lt;D xsi:type="xsd:double"&gt;16.6483015441879&lt;/D&gt;&lt;D xsi:type="xsd:double"&gt;16.6289670451982&lt;/D&gt;&lt;D xsi:type="xsd:double"&gt;16.7876398328786&lt;/D&gt;&lt;D xsi:type="xsd:double"&gt;16.4501562239471&lt;/D&gt;&lt;D xsi:type="xsd:double"&gt;16.5325178050931&lt;/D&gt;&lt;D xsi:type="xsd:double"&gt;16.7040326605683&lt;/D&gt;&lt;D xsi:type="xsd:double"&gt;16.6690559799387&lt;/D&gt;&lt;D xsi:type="xsd:double"&gt;16.3946722211938&lt;/D&gt;&lt;D xsi:type="xsd:double"&gt;16.6629260631975&lt;/D&gt;&lt;D xsi:type="xsd:double"&gt;16.3652357697758&lt;/D&gt;&lt;D xsi:type="xsd:double"&gt;17.462546473559&lt;/D&gt;&lt;D xsi:type="xsd:double"&gt;17.7065103090533&lt;/D&gt;&lt;D xsi:type="xsd:double"&gt;17.1266915037153&lt;/D&gt;&lt;D xsi:type="xsd:double"&gt;17.5186623112019&lt;/D&gt;&lt;D xsi:type="xsd:double"&gt;17.4764966020305&lt;/D&gt;&lt;D xsi:type="xsd:double"&gt;16.8231163409034&lt;/D&gt;&lt;D xsi:type="xsd:double"&gt;17.877374658913&lt;/D&gt;&lt;D xsi:type="xsd:double"&gt;18.8808728811622&lt;/D&gt;&lt;D xsi:type="xsd:double"&gt;18.7458530975446&lt;/D&gt;&lt;D xsi:type="xsd:double"&gt;18.7816029562948&lt;/D&gt;&lt;D xsi:type="xsd:double"&gt;18.7630468523246&lt;/D&gt;&lt;D xsi:type="xsd:double"&gt;18.5066580767913&lt;/D&gt;&lt;D xsi:type="xsd:double"&gt;18.6443560977992&lt;/D&gt;&lt;D xsi:type="xsd:double"&gt;18.7252238338107&lt;/D&gt;&lt;D xsi:type="xsd:double"&gt;18.6024307013814&lt;/D&gt;&lt;D xsi:type="xsd:double"&gt;18.6084795989704&lt;/D&gt;&lt;D xsi:type="xsd:double"&gt;18.4087594252455&lt;/D&gt;&lt;D xsi:type="xsd:double"&gt;18.2783272132799&lt;/D&gt;&lt;D xsi:type="xsd:double"&gt;18.335177261244&lt;/D&gt;&lt;D xsi:type="xsd:double"&gt;18.4240418662636&lt;/D&gt;&lt;D xsi:type="xsd:double"&gt;18.4099468531946&lt;/D&gt;&lt;D xsi:type="xsd:double"&gt;18.4127688600438&lt;/D&gt;&lt;D xsi:type="xsd:double"&gt;18.2671457540178&lt;/D&gt;&lt;D xsi:type="xsd:double"&gt;18.2484681115207&lt;/D&gt;&lt;D xsi:type="xsd:double"&gt;18.0523178889046&lt;/D&gt;&lt;D xsi:type="xsd:double"&gt;17.987284186849&lt;/D&gt;&lt;D xsi:type="xsd:double"&gt;17.998535277959&lt;/D&gt;&lt;D xsi:type="xsd:double"&gt;17.7481917153904&lt;/D&gt;&lt;D xsi:type="xsd:double"&gt;17.8784815713217&lt;/D&gt;&lt;D xsi:type="xsd:double"&gt;17.6902614411264&lt;/D&gt;&lt;D xsi:type="xsd:double"&gt;17.5946620941729&lt;/D&gt;&lt;D xsi:type="xsd:double"&gt;17.7241712200046&lt;/D&gt;&lt;D xsi:type="xsd:double"&gt;17.9955020411271&lt;/D&gt;&lt;D xsi:type="xsd:double"&gt;17.983932689056&lt;/D&gt;&lt;D xsi:type="xsd:double"&gt;18.0789857405223&lt;/D&gt;&lt;D xsi:type="xsd:double"&gt;17.9775837205016&lt;/D&gt;&lt;D xsi:type="xsd:double"&gt;17.7043359544122&lt;/D&gt;&lt;D xsi:type="xsd:double"&gt;17.7236177796475&lt;/D&gt;&lt;D xsi:type="xsd:double"&gt;17.8850842564038&lt;/D&gt;&lt;D xsi:type="xsd:double"&gt;17.880907839806&lt;/D&gt;&lt;D xsi:type="xsd:double"&gt;17.9106416476206&lt;/D&gt;&lt;D xsi:type="xsd:double"&gt;18.0154934064741&lt;/D&gt;&lt;D xsi:type="xsd:double"&gt;17.8689586789591&lt;/D&gt;&lt;D xsi:type="xsd:double"&gt;17.6154022756027&lt;/D&gt;&lt;D xsi:type="xsd:double"&gt;17.7163459739823&lt;/D&gt;&lt;D xsi:type="xsd:double"&gt;17.8018609515267&lt;/D&gt;&lt;D xsi:type="xsd:double"&gt;17.7105599021705&lt;/D&gt;&lt;D xsi:type="xsd:double"&gt;17.5239979560135&lt;/D&gt;&lt;D xsi:type="xsd:double"&gt;17.4276517944703&lt;/D&gt;&lt;D xsi:type="xsd:double"&gt;17.6572394036963&lt;/D&gt;&lt;D xsi:type="xsd:double"&gt;17.7433507274272&lt;/D&gt;&lt;D xsi:type="xsd:double"&gt;17.6534451032199&lt;/D&gt;&lt;D xsi:type="xsd:double"&gt;17.9559020561993&lt;/D&gt;&lt;D xsi:type="xsd:double"&gt;17.9410518053033&lt;/D&gt;&lt;D xsi:type="xsd:double"&gt;18.0383098378858&lt;/D&gt;&lt;D xsi:type="xsd:double"&gt;17.9527649123241&lt;/D&gt;&lt;D xsi:type="xsd:double"&gt;17.8490705137246&lt;/D&gt;&lt;D xsi:type="xsd:double"&gt;17.5989318861635&lt;/D&gt;&lt;D xsi:type="xsd:double"&gt;17.4303490630563&lt;/D&gt;&lt;D xsi:type="xsd:double"&gt;17.4171027597421&lt;/D&gt;&lt;D xsi:type="xsd:double"&gt;17.1359760594543&lt;/D&gt;&lt;D xsi:type="xsd:double"&gt;17.1865955782336&lt;/D&gt;&lt;D xsi:type="xsd:double"&gt;17.2386047558009&lt;/D&gt;&lt;D xsi:type="xsd:double"&gt;16.9974590742836&lt;/D&gt;&lt;D xsi:type="xsd:double"&gt;17.2299274584905&lt;/D&gt;&lt;D xsi:type="xsd:double"&gt;17.2327630381839&lt;/D&gt;&lt;D xsi:type="xsd:double"&gt;17.2695134409998&lt;/D&gt;&lt;D xsi:type="xsd:double"&gt;16.7896055993523&lt;/D&gt;&lt;D xsi:type="xsd:double"&gt;17.0239272197526&lt;/D&gt;&lt;D xsi:type="xsd:double"&gt;16.8195131827476&lt;/D&gt;&lt;D xsi:type="xsd:double"&gt;16.7166647487844&lt;/D&gt;&lt;D xsi:type="xsd:double"&gt;16.1448970603768&lt;/D&gt;&lt;D xsi:type="xsd:double"&gt;16.4566824156481&lt;/D&gt;&lt;D xsi:type="xsd:double"&gt;16.559115596272&lt;/D&gt;&lt;D xsi:type="xsd:double"&gt;16.5677113102183&lt;/D&gt;&lt;D xsi:type="xsd:double"&gt;16.7483873514945&lt;/D&gt;&lt;D xsi:type="xsd:double"&gt;16.9029612005167&lt;/D&gt;&lt;D xsi:type="xsd:double"&gt;16.9007446051073&lt;/D&gt;&lt;D xsi:type="xsd:double"&gt;16.7385150873891&lt;/D&gt;&lt;D xsi:type="xsd:double"&gt;16.6821054246004&lt;/D&gt;&lt;D xsi:type="xsd:double"&gt;17.155903118278&lt;/D&gt;&lt;D xsi:type="xsd:double"&gt;17.0920847233&lt;/D&gt;&lt;D xsi:type="xsd:double"&gt;17.2353182013806&lt;/D&gt;&lt;D xsi:type="xsd:double"&gt;17.3019962766934&lt;/D&gt;&lt;D xsi:type="xsd:double"&gt;17.3302377460969&lt;/D&gt;&lt;D xsi:type="xsd:double"&gt;17.2826472263344&lt;/D&gt;&lt;D xsi:type="xsd:double"&gt;17.3098790428501&lt;/D&gt;&lt;D xsi:type="xsd:double"&gt;17.2451640030226&lt;/D&gt;&lt;D xsi:type="xsd:double"&gt;17.027185431413&lt;/D&gt;&lt;D xsi:type="xsd:double"&gt;16.806341350983&lt;/D&gt;&lt;D xsi:type="xsd:double"&gt;16.2768902077125&lt;/D&gt;&lt;D xsi:type="xsd:double"&gt;16.5747190484137&lt;/D&gt;&lt;D xsi:type="xsd:double"&gt;16.7985047956506&lt;/D&gt;&lt;D xsi:type="xsd:double"&gt;16.8568303392215&lt;/D&gt;&lt;D xsi:type="xsd:double"&gt;16.9018826867336&lt;/D&gt;&lt;D xsi:type="xsd:double"&gt;16.5674974720283&lt;/D&gt;&lt;D xsi:type="xsd:double"&gt;16.5345426263575&lt;/D&gt;&lt;D xsi:type="xsd:double"&gt;16.6361039947553&lt;/D&gt;&lt;D xsi:type="xsd:double"&gt;16.7048634193305&lt;/D&gt;&lt;D xsi:type="xsd:double"&gt;16.9135937176288&lt;/D&gt;&lt;D xsi:type="xsd:double"&gt;16.8586724348157&lt;/D&gt;&lt;D xsi:type="xsd:double"&gt;16.6026592710791&lt;/D&gt;&lt;D xsi:type="xsd:double"&gt;16.8007477516202&lt;/D&gt;&lt;D xsi:type="xsd:double"&gt;16.4863353734658&lt;/D&gt;&lt;D xsi:type="xsd:double"&gt;16.6017391336812&lt;/D&gt;&lt;D xsi:type="xsd:double"&gt;16.385669756246&lt;/D&gt;&lt;D xsi:type="xsd:double"&gt;16.2264182135563&lt;/D&gt;&lt;D xsi:type="xsd:double"&gt;15.7990210185896&lt;/D&gt;&lt;D xsi:type="xsd:double"&gt;15.5405085690029&lt;/D&gt;&lt;D xsi:type="xsd:double"&gt;15.1117481799148&lt;/D&gt;&lt;D xsi:type="xsd:double"&gt;15.2146071428088&lt;/D&gt;&lt;D xsi:type="xsd:double"&gt;15.6836546455183&lt;/D&gt;&lt;D xsi:type="xsd:double"&gt;15.2887161106358&lt;/D&gt;&lt;D xsi:type="xsd:double"&gt;15.001240859109&lt;/D&gt;&lt;D xsi:type="xsd:double"&gt;15.2177658335689&lt;/D&gt;&lt;D xsi:type="xsd:double"&gt;16.1607727634659&lt;/D&gt;&lt;D xsi:type="xsd:double"&gt;16.2964848314776&lt;/D&gt;&lt;D xsi:type="xsd:double"&gt;15.8795137021839&lt;/D&gt;&lt;D xsi:type="xsd:double"&gt;15.9013724803773&lt;/D&gt;&lt;D xsi:type="xsd:double"&gt;16.5197494896568&lt;/D&gt;&lt;D xsi:type="xsd:double"&gt;16.5203615909883&lt;/D&gt;&lt;D xsi:type="xsd:double"&gt;16.5354890261438&lt;/D&gt;&lt;D xsi:type="xsd:double"&gt;16.0159208422793&lt;/D&gt;&lt;D xsi:type="xsd:double"&gt;16.6313985622934&lt;/D&gt;&lt;D xsi:type="xsd:double"&gt;16.4018324216112&lt;/D&gt;&lt;D xsi:type="xsd:double"&gt;16.4340225481545&lt;/D&gt;&lt;D xsi:type="xsd:double"&gt;16.0811609238528&lt;/D&gt;&lt;D xsi:type="xsd:double"&gt;15.9145145209553&lt;/D&gt;&lt;D xsi:type="xsd:double"&gt;15.3946142388183&lt;/D&gt;&lt;D xsi:type="xsd:double"&gt;15.24535964712&lt;/D&gt;&lt;D xsi:type="xsd:double"&gt;15.4425797523189&lt;/D&gt;&lt;D xsi:type="xsd:double"&gt;15.4710197438111&lt;/D&gt;&lt;D xsi:type="xsd:double"&gt;15.1240840639434&lt;/D&gt;&lt;D xsi:type="xsd:double"&gt;15.6572399111769&lt;/D&gt;&lt;D xsi:type="xsd:double"&gt;15.5402251094552&lt;/D&gt;&lt;D xsi:type="xsd:double"&gt;16.5137145636209&lt;/D&gt;&lt;D xsi:type="xsd:double"&gt;16.4165756345504&lt;/D&gt;&lt;D xsi:type="xsd:double"&gt;16.6114700698968&lt;/D&gt;&lt;D xsi:type="xsd:double"&gt;16.4393536941846&lt;/D&gt;&lt;D xsi:type="xsd:double"&gt;16.8303304623574&lt;/D&gt;&lt;D xsi:type="xsd:double"&gt;16.38144041454&lt;/D&gt;&lt;D xsi:type="xsd:double"&gt;16.3905380194837&lt;/D&gt;&lt;D xsi:type="xsd:double"&gt;16.5567557240619&lt;/D&gt;&lt;D xsi:type="xsd:double"&gt;16.6524315375253&lt;/D&gt;&lt;D xsi:type="xsd:double"&gt;16.5410394217986&lt;/D&gt;&lt;D xsi:type="xsd:double"&gt;16.5576863925479&lt;/D&gt;&lt;D xsi:type="xsd:double"&gt;16.6901416278127&lt;/D&gt;&lt;D xsi:type="xsd:double"&gt;16.863656704276&lt;/D&gt;&lt;D xsi:type="xsd:double"&gt;16.8748889079915&lt;/D&gt;&lt;D xsi:type="xsd:double"&gt;16.857131761352&lt;/D&gt;&lt;D xsi:type="xsd:double"&gt;16.8200089504421&lt;/D&gt;&lt;D xsi:type="xsd:double"&gt;16.9955642935392&lt;/D&gt;&lt;D xsi:type="xsd:double"&gt;16.7087206994971&lt;/D&gt;&lt;D xsi:type="xsd:double"&gt;16.8643527860223&lt;/D&gt;&lt;D xsi:type="xsd:double"&gt;16.5863756805106&lt;/D&gt;&lt;D xsi:type="xsd:double"&gt;16.5528317704625&lt;/D&gt;&lt;D xsi:type="xsd:double"&gt;16.9456355987109&lt;/D&gt;&lt;D xsi:type="xsd:double"&gt;16.5110086579334&lt;/D&gt;&lt;D xsi:type="xsd:double"&gt;16.6438436056999&lt;/D&gt;&lt;D xsi:type="xsd:double"&gt;16.9306850526604&lt;/D&gt;&lt;D xsi:type="xsd:double"&gt;16.981740303202&lt;/D&gt;&lt;D xsi:type="xsd:double"&gt;16.8845784782584&lt;/D&gt;&lt;D xsi:type="xsd:double"&gt;16.5590295654173&lt;/D&gt;&lt;D xsi:type="xsd:double"&gt;16.0928383002655&lt;/D&gt;&lt;D xsi:type="xsd:double"&gt;16.4449398160511&lt;/D&gt;&lt;D xsi:type="xsd:double"&gt;15.9935173548244&lt;/D&gt;&lt;D xsi:type="xsd:double"&gt;16.0670020055946&lt;/D&gt;&lt;D xsi:type="xsd:double"&gt;15.9951166789595&lt;/D&gt;&lt;D xsi:type="xsd:double"&gt;16.2547594641837&lt;/D&gt;&lt;D xsi:type="xsd:double"&gt;16.1270702564937&lt;/D&gt;&lt;D xsi:type="xsd:double"&gt;15.5305224278862&lt;/D&gt;&lt;D xsi:type="xsd:double"&gt;16.0031986764706&lt;/D&gt;&lt;D xsi:type="xsd:double"&gt;15.9270321990389&lt;/D&gt;&lt;D xsi:type="xsd:double"&gt;15.874990245823&lt;/D&gt;&lt;D xsi:type="xsd:double"&gt;15.7213522359046&lt;/D&gt;&lt;D xsi:type="xsd:double"&gt;15.6514716728833&lt;/D&gt;&lt;D xsi:type="xsd:double"&gt;15.5613048032657&lt;/D&gt;&lt;D xsi:type="xsd:double"&gt;15.1422215372368&lt;/D&gt;&lt;D xsi:type="xsd:double"&gt;14.4981379430941&lt;/D&gt;&lt;/FQL&gt;&lt;FQL&gt;&lt;Q&gt;^CONVERT_DATE(ECON_EXPR_STARTDATE('RETURNS(FDS_ECON[US.LMCLAIMS,DIST=STEP,CONV=AVERAGE],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xsi:type="xsd:string"&gt;19480130&lt;/D&gt;&lt;/FQL&gt;&lt;FQL&gt;&lt;Q&gt;SP50^FMA_PE(LTMA,NOW,-10AY,W,"PORTAGG","MEANR")&lt;/Q&gt;&lt;R&gt;523&lt;/R&gt;&lt;C&gt;1&lt;/C&gt;&lt;D xsi:type="xsd:double"&gt;24.2909475369186&lt;/D&gt;&lt;D xsi:type="xsd:double"&gt;24.1339206977224&lt;/D&gt;&lt;D xsi:type="xsd:double"&gt;23.8900065671518&lt;/D&gt;&lt;D xsi:type="xsd:double"&gt;23.7987172797706&lt;/D&gt;&lt;D xsi:type="xsd:double"&gt;23.6699937794305&lt;/D&gt;&lt;D xsi:type="xsd:double"&gt;23.4247612433183&lt;/D&gt;&lt;D xsi:type="xsd:double"&gt;22.7750051110388&lt;/D&gt;&lt;D xsi:type="xsd:double"&gt;23.4493885849118&lt;/D&gt;&lt;D xsi:type="xsd:double"&gt;23.4259641942706&lt;/D&gt;&lt;D xsi:type="xsd:double"&gt;23.2244040155033&lt;/D&gt;&lt;D xsi:type="xsd:double"&gt;22.6970043250449&lt;/D&gt;&lt;D xsi:type="xsd:double"&gt;22.6782029316238&lt;/D&gt;&lt;D xsi:type="xsd:double"&gt;22.9811470301065&lt;/D&gt;&lt;D xsi:type="xsd:double"&gt;23.0809149057407&lt;/D&gt;&lt;D xsi:type="xsd:double"&gt;23.3337569014973&lt;/D&gt;&lt;D xsi:type="xsd:double"&gt;23.2228478260626&lt;/D&gt;&lt;D xsi:type="xsd:double"&gt;23.0031957915238&lt;/D&gt;&lt;D xsi:type="xsd:double"&gt;23.0177063073497&lt;/D&gt;&lt;D xsi:type="xsd:double"&gt;22.9625332652466&lt;/D&gt;&lt;D xsi:type="xsd:double"&gt;22.8310951759632&lt;/D&gt;&lt;D xsi:type="xsd:double"&gt;22.7386471294998&lt;/D&gt;&lt;D xsi:type="xsd:double"&gt;22.8173746423956&lt;/D&gt;&lt;D xsi:type="xsd:double"&gt;22.8626090314652&lt;/D&gt;&lt;D xsi:type="xsd:double"&gt;22.7753076108334&lt;/D&gt;&lt;D xsi:type="xsd:double"&gt;22.6784536761735&lt;/D&gt;&lt;D xsi:type="xsd:double"&gt;22.6972569925364&lt;/D&gt;&lt;D xsi:type="xsd:double"&gt;22.6001403373649&lt;/D&gt;&lt;D xsi:type="xsd:double"&gt;22.8434084753762&lt;/D&gt;&lt;D xsi:type="xsd:double"&gt;22.9440007167352&lt;/D&gt;&lt;D xsi:type="xsd:double"</t>
        </r>
      </text>
    </comment>
    <comment ref="A28" authorId="0" shapeId="0" xr:uid="{94A6943B-DA82-49A3-9491-A39B7BA5F8CF}">
      <text>
        <r>
          <rPr>
            <b/>
            <sz val="9"/>
            <color indexed="81"/>
            <rFont val="Tahoma"/>
            <charset val="1"/>
          </rPr>
          <t>&gt;23.0375572039913&lt;/D&gt;&lt;D xsi:type="xsd:double"&gt;23.0462735276399&lt;/D&gt;&lt;D xsi:type="xsd:double"&gt;22.9827075131173&lt;/D&gt;&lt;D xsi:type="xsd:double"&gt;23.0303354340047&lt;/D&gt;&lt;D xsi:type="xsd:double"&gt;23.0853832085869&lt;/D&gt;&lt;D xsi:type="xsd:double"&gt;23.0430572877316&lt;/D&gt;&lt;D xsi:type="xsd:double"&gt;22.7295163759631&lt;/D&gt;&lt;D xsi:type="xsd:double"&gt;22.8768319873162&lt;/D&gt;&lt;D xsi:type="xsd:double"&gt;22.651561685253&lt;/D&gt;&lt;D xsi:type="xsd:double"&gt;22.5235163569862&lt;/D&gt;&lt;D xsi:type="xsd:double"&gt;22.3524001744198&lt;/D&gt;&lt;D xsi:type="xsd:double"&gt;22.0546525456398&lt;/D&gt;&lt;D xsi:type="xsd:double"&gt;21.6212049880589&lt;/D&gt;&lt;D xsi:type="xsd:double"&gt;21.9575074034207&lt;/D&gt;&lt;D xsi:type="xsd:double"&gt;21.8157617741373&lt;/D&gt;&lt;D xsi:type="xsd:double"&gt;21.566872863338&lt;/D&gt;&lt;D xsi:type="xsd:double"&gt;20.9976959675761&lt;/D&gt;&lt;D xsi:type="xsd:double"&gt;20.8877790928801&lt;/D&gt;&lt;D xsi:type="xsd:double"&gt;20.6834407252276&lt;/D&gt;&lt;D xsi:type="xsd:double"&gt;20.4776467689745&lt;/D&gt;&lt;D xsi:type="xsd:double"&gt;20.0501081527352&lt;/D&gt;&lt;D xsi:type="xsd:double"&gt;19.8014584141011&lt;/D&gt;&lt;D xsi:type="xsd:double"&gt;18.8407021340359&lt;/D&gt;&lt;D xsi:type="xsd:double"&gt;19.2578535745941&lt;/D&gt;&lt;D xsi:type="xsd:double"&gt;19.5317821895589&lt;/D&gt;&lt;D xsi:type="xsd:double"&gt;19.4654832181896&lt;/D&gt;&lt;D xsi:type="xsd:double"&gt;19.3585492778119&lt;/D&gt;&lt;D xsi:type="xsd:double"&gt;19.434244828886&lt;/D&gt;&lt;D xsi:type="xsd:double"&gt;19.845126270126&lt;/D&gt;&lt;D xsi:type="xsd:double"&gt;19.8302399257273&lt;/D&gt;&lt;D xsi:type="xsd:double"&gt;19.9598906672209&lt;/D&gt;&lt;D xsi:type="xsd:double"&gt;19.5715248774477&lt;/D&gt;&lt;D xsi:type="xsd:double"&gt;19.478234157993&lt;/D&gt;&lt;D xsi:type="xsd:double"&gt;19.7357123578015&lt;/D&gt;&lt;D xsi:type="xsd:double"&gt;19.7533585763916&lt;/D&gt;&lt;D xsi:type="xsd:double"&gt;20.0638114584667&lt;/D&gt;&lt;D xsi:type="xsd:double"&gt;19.9559930916956&lt;/D&gt;&lt;D xsi:type="xsd:double"&gt;19.7716293354795&lt;/D&gt;&lt;D xsi:type="xsd:double"&gt;19.4590878126743&lt;/D&gt;&lt;D xsi:type="xsd:double"&gt;19.527539901646&lt;/D&gt;&lt;D xsi:type="xsd:double"&gt;19.2360641488789&lt;/D&gt;&lt;D xsi:type="xsd:double"&gt;19.3305508524489&lt;/D&gt;&lt;D xsi:type="xsd:double"&gt;19.0654067647972&lt;/D&gt;&lt;D xsi:type="xsd:double"&gt;19.0037759546313&lt;/D&gt;&lt;D xsi:type="xsd:double"&gt;18.8391482837118&lt;/D&gt;&lt;D xsi:type="xsd:double"&gt;18.8237956037925&lt;/D&gt;&lt;D xsi:type="xsd:double"&gt;18.6950012492263&lt;/D&gt;&lt;D xsi:type="xsd:double"&gt;18.6991061598971&lt;/D&gt;&lt;D xsi:type="xsd:double"&gt;18.7289856705188&lt;/D&gt;&lt;D xsi:type="xsd:double"&gt;18.7061242061627&lt;/D&gt;&lt;D xsi:type="xsd:double"&gt;18.6937916639543&lt;/D&gt;&lt;D xsi:type="xsd:double"&gt;18.6380755906149&lt;/D&gt;&lt;D xsi:type="xsd:double"&gt;18.6293448634382&lt;/D&gt;&lt;D xsi:type="xsd:double"&gt;18.4630977149124&lt;/D&gt;&lt;D xsi:type="xsd:double"&gt;18.412622331943&lt;/D&gt;&lt;D xsi:type="xsd:double"&gt;18.3730096850869&lt;/D&gt;&lt;D xsi:type="xsd:double"&gt;18.5343172205336&lt;/D&gt;&lt;D xsi:type="xsd:double"&gt;18.4844006050773&lt;/D&gt;&lt;D xsi:type="xsd:double"&gt;18.9624713352807&lt;/D&gt;&lt;D xsi:type="xsd:double"&gt;19.0015697710774&lt;/D&gt;&lt;D xsi:type="xsd:double"&gt;19.2376928641454&lt;/D&gt;&lt;D xsi:type="xsd:double"&gt;18.9035240628753&lt;/D&gt;&lt;D xsi:type="xsd:double"&gt;18.4143982795611&lt;/D&gt;&lt;D xsi:type="xsd:double"&gt;18.5096731611543&lt;/D&gt;&lt;D xsi:type="xsd:double"&gt;18.0361392542617&lt;/D&gt;&lt;D xsi:type="xsd:double"&gt;17.7732091480761&lt;/D&gt;&lt;D xsi:type="xsd:double"&gt;17.8660248596436&lt;/D&gt;&lt;D xsi:type="xsd:double"&gt;17.9676717971305&lt;/D&gt;&lt;D xsi:type="xsd:double"&gt;18.3835762086655&lt;/D&gt;&lt;D xsi:type="xsd:double"&gt;19.0344334868934&lt;/D&gt;&lt;D xsi:type="xsd:double"&gt;18.8828407189189&lt;/D&gt;&lt;D xsi:type="xsd:double"&gt;18.7013580428116&lt;/D&gt;&lt;D xsi:type="xsd:double"&gt;18.8611244556717&lt;/D&gt;&lt;D xsi:type="xsd:double"&gt;18.0624846221004&lt;/D&gt;&lt;D xsi:type="xsd:double"&gt;18.6135481906785&lt;/D&gt;&lt;D xsi:type="xsd:double"&gt;18.0566725339487&lt;/D&gt;&lt;D xsi:type="xsd:double"&gt;17.4820159156065&lt;/D&gt;&lt;D xsi:type="xsd:double"&gt;17.7379337786977&lt;/D&gt;&lt;D xsi:type="xsd:double"&gt;17.6141143121552&lt;/D&gt;&lt;D xsi:type="xsd:double"&gt;18.0245784787857&lt;/D&gt;&lt;D xsi:type="xsd:double"&gt;18.6883607039967&lt;/D&gt;&lt;D xsi:type="xsd:double"&gt;19.3500381794838&lt;/D&gt;&lt;D xsi:type="xsd:double"&gt;18.9576002415253&lt;/D&gt;&lt;D xsi:type="xsd:double"&gt;19.4168822157961&lt;/D&gt;&lt;D xsi:type="xsd:double"&gt;19.9464068319977&lt;/D&gt;&lt;D xsi:type="xsd:double"&gt;20.1303223636949&lt;/D&gt;&lt;D xsi:type="xsd:double"&gt;19.7745344539856&lt;/D&gt;&lt;D xsi:type="xsd:double"&gt;19.7557220214408&lt;/D&gt;&lt;D xsi:type="xsd:double"&gt;19.2931821107169&lt;/D&gt;&lt;D xsi:type="xsd:double"&gt;19.0950623894088&lt;/D&gt;&lt;D xsi:type="xsd:double"&gt;19.2376730856711&lt;/D&gt;&lt;D xsi:type="xsd:double"&gt;19.1490719182353&lt;/D&gt;&lt;D xsi:type="xsd:double"&gt;19.4026689039472&lt;/D&gt;&lt;D xsi:type="xsd:double"&gt;18.9866727138286&lt;/D&gt;&lt;D xsi:type="xsd:double"&gt;19.5222171769667&lt;/D&gt;&lt;D xsi:type="xsd:double"&gt;20.0011732212494&lt;/D&gt;&lt;D xsi:type="xsd:double"&gt;20.1511057877781&lt;/D&gt;&lt;D xsi:type="xsd:double"&gt;19.7726441197989&lt;/D&gt;&lt;D xsi:type="xsd:double"&gt;20.0549307693456&lt;/D&gt;&lt;D xsi:type="xsd:double"&gt;20.2771706223144&lt;/D&gt;&lt;D xsi:type="xsd:double"&gt;20.3476729795664&lt;/D&gt;&lt;D xsi:type="xsd:double"&gt;20.5536023649025&lt;/D&gt;&lt;D xsi:type="xsd:double"&gt;20.781409300353&lt;/D&gt;&lt;D xsi:type="xsd:double"&gt;20.9446768557959&lt;/D&gt;&lt;D xsi:type="xsd:double"&gt;21.0488881125171&lt;/D&gt;&lt;D xsi:type="xsd:double"&gt;21.0686133788553&lt;/D&gt;&lt;D xsi:type="xsd:double"&gt;21.0170965073027&lt;/D&gt;&lt;D xsi:type="xsd:double"&gt;20.820471196007&lt;/D&gt;&lt;D xsi:type="xsd:double"&gt;20.9812987008847&lt;/D&gt;&lt;D xsi:type="xsd:double"&gt;21.0983821006182&lt;/D&gt;&lt;D xsi:type="xsd:double"&gt;20.9719379403516&lt;/D&gt;&lt;D xsi:type="xsd:double"&gt;21.3376302014288&lt;/D&gt;&lt;D xsi:type="xsd:double"&gt;21.8253257868541&lt;/D&gt;&lt;D xsi:type="xsd:double"&gt;21.6707775147324&lt;/D&gt;&lt;D xsi:type="xsd:double"&gt;21.5386829743344&lt;/D&gt;&lt;D xsi:type="xsd:double"&gt;22.9154730895139&lt;/D&gt;&lt;D xsi:type="xsd:double"&gt;23.0600111773939&lt;/D&gt;&lt;D xsi:type="xsd:double"&gt;23.5713109019661&lt;/D&gt;&lt;D xsi:type="xsd:double"&gt;23.4704775230954&lt;/D&gt;&lt;D xsi:type="xsd:double"&gt;23.0313936638945&lt;/D&gt;&lt;D xsi:type="xsd:double"&gt;23.5621486297493&lt;/D&gt;&lt;D xsi:type="xsd:double"&gt;22.8771222653191&lt;/D&gt;&lt;D xsi:type="xsd:double"&gt;23.2504592794661&lt;/D&gt;&lt;D xsi:type="xsd:double"&gt;23.8135290956795&lt;/D&gt;&lt;D xsi:type="xsd:double"&gt;23.8437835738773&lt;/D&gt;&lt;D xsi:type="xsd:double"&gt;24.0273172871809&lt;/D&gt;&lt;D xsi:type="xsd:double"&gt;23.7522689173869&lt;/D&gt;&lt;D xsi:type="xsd:double"&gt;23.6676433002321&lt;/D&gt;&lt;D xsi:type="xsd:double"&gt;23.5596316048096&lt;/D&gt;&lt;D xsi:type="xsd:double"&gt;23.4522517414874&lt;/D&gt;&lt;D xsi:type="xsd:double"&gt;23.4363745064881&lt;/D&gt;&lt;D xsi:type="xsd:double"&gt;23.9127097440081&lt;/D&gt;&lt;D xsi:type="xsd:double"&gt;23.9235292081459&lt;/D&gt;&lt;D xsi:type="xsd:double"&gt;24.1012219951995&lt;/D&gt;&lt;D xsi:type="xsd:double"&gt;24.4468330861888&lt;/D&gt;&lt;D xsi:type="xsd:double"&gt;24.4511185396756&lt;/D&gt;&lt;D xsi:type="xsd:double"&gt;24.3327973423523&lt;/D&gt;&lt;D xsi:type="xsd:double"&gt;24.5533212785394&lt;/D&gt;&lt;D xsi:type="xsd:double"&gt;24.5812993172535&lt;/D&gt;&lt;D xsi:type="xsd:double"&gt;24.6326316488247&lt;/D&gt;&lt;D xsi:type="xsd:double"&gt;25.0323094307772&lt;/D&gt;&lt;D xsi:type="xsd:double"&gt;24.9825469815635&lt;/D&gt;&lt;D xsi:type="xsd:double"&gt;25.3038055093243&lt;/D&gt;&lt;D xsi:type="xsd:double"&gt;25.3536992572438&lt;/D&gt;&lt;D xsi:type="xsd:double"&gt;25.282878523215&lt;/D&gt;&lt;D xsi:type="xsd:double"&gt;25.1140323721638&lt;/D&gt;&lt;D xsi:type="xsd:double"&gt;25.4264437199499&lt;/D&gt;&lt;D xsi:type="xsd:double"&gt;25.4908340356866&lt;/D&gt;&lt;D xsi:type="xsd:double"&gt;25.5448385074367&lt;/D&gt;&lt;D xsi:type="xsd:double"&gt;25.5693859096886&lt;/D&gt;&lt;D xsi:type="xsd:double"&gt;25.7389305155674&lt;/D&gt;&lt;D xsi:type="xsd:double"&gt;25.9729177602638&lt;/D&gt;&lt;D xsi:type="xsd:double"&gt;26.0498864253784&lt;/D&gt;&lt;D xsi:type="xsd:double"&gt;26.3400547703742&lt;/D&gt;&lt;D xsi:type="xsd:double"&gt;26.4748487476988&lt;/D&gt;&lt;D xsi:type="xsd:double"&gt;26.566208345436&lt;/D&gt;&lt;D xsi:type="xsd:double"&gt;26.5222478472783&lt;/D&gt;&lt;D xsi:type="xsd:double"&gt;26.5592664316819&lt;/D&gt;&lt;D xsi:type="xsd:double"&gt;26.5857750402689&lt;/D&gt;&lt;D xsi:type="xsd:double"&gt;26.731020787246&lt;/D&gt;&lt;D xsi:type="xsd:double"&gt;26.7325472467286&lt;/D&gt;&lt;D xsi:type="xsd:double"&gt;26.8186453156069&lt;/D&gt;&lt;D xsi:type="xsd:double"&gt;27.6676636474642&lt;/D&gt;&lt;D xsi:type="xsd:double"&gt;28.0288448173364&lt;/D&gt;&lt;D xsi:type="xsd:double"&gt;27.8034564376519&lt;/D&gt;&lt;D xsi:type="xsd:double"&gt;26.8689228904245&lt;/D&gt;&lt;D xsi:type="xsd:double"&gt;28.0063660663719&lt;/D&gt;&lt;D xsi:type="xsd:double"&gt;27.7097641710012&lt;/D&gt;&lt;D xsi:type="xsd:double"&gt;28.3494623575964&lt;/D&gt;&lt;D xsi:type="xsd:double"&gt;27.9938725653407&lt;/D&gt;&lt;D xsi:type="xsd:double"&gt;27.4299652872271&lt;/D&gt;&lt;D xsi:type="xsd:double"&gt;27.3276363468414&lt;/D&gt;&lt;D xsi:type="xsd:double"&gt;26.8115016003478&lt;/D&gt;&lt;D xsi:type="xsd:double"&gt;26.8800736427201&lt;/D&gt;&lt;D xsi:type="xsd:double"&gt;26.3019788496392&lt;/D&gt;&lt;D xsi:type="xsd:double"&gt;25.5709176907113&lt;/D&gt;&lt;D xsi:type="xsd:double"&gt;25.6076622305141&lt;/D&gt;&lt;D xsi:type="xsd:double"&gt;25.0575137329159&lt;/D&gt;&lt;D xsi:type="xsd:double"&gt;23.5238434500275&lt;/D&gt;&lt;D xsi:type="xsd:double"&gt;25.0258891146944&lt;/D&gt;&lt;D xsi:type="xsd:double"&gt;25.0913411166896&lt;/D&gt;&lt;D xsi:type="xsd:double"&gt;25.0640452813756&lt;/D&gt;&lt;D xsi:type="xsd:double"&gt;24.2178499255446&lt;/D&gt;&lt;D xsi:type="xsd:double"&gt;23.7848137459208&lt;/D&gt;&lt;D xsi:type="xsd:double"&gt;23.7978587357023&lt;/D&gt;&lt;D xsi:type="xsd:double"&gt;23.7794910113178&lt;/D&gt;&lt;D xsi:type="xsd:double"&gt;24.1329188460239&lt;/D&gt;&lt;D xsi:type="xsd:double"&gt;24.4108904493306&lt;/D&gt;&lt;D xsi:type="xsd:double"&gt;23.709290646393&lt;/D&gt;&lt;D xsi:type="xsd:double"&gt;23.4482703592596&lt;/D&gt;&lt;D xsi:type="xsd:double"&gt;23.1804642530194&lt;/D&gt;&lt;D xsi:type="xsd:double"&gt;22.7268986827843&lt;/D&gt;&lt;D xsi:type="xsd:double"&gt;22.6790119271878&lt;/D&gt;&lt;D xsi:type="xsd:double"&gt;22.7053941906335&lt;/D&gt;&lt;D xsi:type="xsd:double"&gt;22.487200613701&lt;/D&gt;&lt;D xsi:type="xsd:double"&gt;22.0337217511037&lt;/D&gt;&lt;D xsi:type="xsd:double"&gt;21.4638108381102&lt;/D&gt;&lt;D xsi:type="xsd:double"&gt;21.6772322061644&lt;/D&gt;&lt;D xsi:type="xsd:double"&gt;21.3356042079571&lt;/D&gt;&lt;D xsi:type="xsd:double"&gt;21.7432223547647&lt;/D&gt;&lt;D xsi:type="xsd:double"&gt;21.1207602246556&lt;/D&gt;&lt;D xsi:type="xsd:double"&gt;20.712361300237&lt;/D&gt;&lt;D xsi:type="xsd:double"&gt;20.2887932290432&lt;/D&gt;&lt;D xsi:type="xsd:double"&gt;20.3364827585033&lt;/D&gt;&lt;D xsi:type="xsd:double"&gt;19.8209270687773&lt;/D&gt;&lt;D xsi:type="xsd:double"&gt;19.5985384242824&lt;/D&gt;&lt;D xsi:type="xsd:double"&gt;19.4344122023024&lt;/D&gt;&lt;D xsi:type="xsd:double"&gt;18.8884138080614&lt;/D&gt;&lt;D xsi:type="xsd:double"&gt;18.1545239376387&lt;/D&gt;&lt;D xsi:type="xsd:double"&gt;18.1295346881715&lt;/D&gt;&lt;D xsi:type="xsd:double"&gt;17.7663499537842&lt;/D&gt;&lt;D xsi:type="xsd:double"&gt;18.2714573480067&lt;/D&gt;&lt;D xsi:type="xsd:double"&gt;18.5603898031461&lt;/D&gt;&lt;D xsi:type="xsd:double"&gt;18.5473650725758&lt;/D&gt;&lt;D xsi:type="xsd:double"&gt;20.9814302355459&lt;/D&gt;&lt;D xsi:type="xsd:double"&gt;21.2516369121836&lt;/D&gt;&lt;D xsi:type="xsd:double"&gt;20.9297471436688&lt;/D&gt;&lt;D xsi:type="xsd:double"&gt;20.3285871489662&lt;/D&gt;&lt;D xsi:type="xsd:double"&gt;20.7965794020588&lt;/D&gt;&lt;D xsi:type="xsd:double"&gt;21.0588826744764&lt;/D&gt;&lt;D xsi:type="xsd:double"&gt;20.672566110972&lt;/D&gt;&lt;D xsi:type="xsd:double"&gt;20.4829633263765&lt;/D&gt;&lt;D xsi:type="xsd:double"&gt;20.4861254400154&lt;/D&gt;&lt;D xsi:type="xsd:double"&gt;20.3115876211831&lt;/D&gt;&lt;D xsi:type="xsd:double"&gt;19.9306528700881&lt;/D&gt;&lt;D xsi:type="xsd:double"&gt;19.7633078753823&lt;/D&gt;&lt;D xsi:type="xsd:double"&gt;19.7079462003175&lt;/D&gt;&lt;D xsi:type="xsd:double"&gt;19.4873915796916&lt;/D&gt;&lt;D xsi:type="xsd:double"&gt;19.5061406677439&lt;/D&gt;&lt;D xsi:type="xsd:double"&gt;19.3164042422666&lt;/D&gt;&lt;D xsi:type="xsd:double"&gt;19.1142238533501&lt;/D&gt;&lt;D xsi:type="xsd:double"&gt;18.8488472129482&lt;/D&gt;&lt;D xsi:type="xsd:double"&gt;18.6388062565463&lt;/D&gt;&lt;D xsi:type="xsd:double"&gt;18.5174946573072&lt;/D&gt;&lt;D xsi:type="xsd:double"&gt;18.3734632696896&lt;/D&gt;&lt;D xsi:type="xsd:double"&gt;18.3393014453794&lt;/D&gt;&lt;D xsi:type="xsd:double"&gt;18.4557490948051&lt;/D&gt;&lt;D xsi:type="xsd:double"&gt;18.4814317153545&lt;/D&gt;&lt;D xsi:type="xsd:double"&gt;18.3467000540588&lt;/D&gt;&lt;D xsi:type="xsd:double"&gt;18.11366355268&lt;/D&gt;&lt;D xsi:type="xsd:double"&gt;17.7802822136778&lt;/D&gt;&lt;D xsi:type="xsd:double"&gt;17.9366177163598&lt;/D&gt;&lt;D xsi:type="xsd:double"&gt;18.0343489741124&lt;/D&gt;&lt;D xsi:type="xsd:double"&gt;18.0228499511037&lt;/D&gt;&lt;D xsi:type="xsd:double"&gt;18.3367591550508&lt;/D&gt;&lt;D xsi:type="xsd:double"&gt;18.1278467847973&lt;/D&gt;&lt;D xsi:type="xsd:double"&gt;18.198739529245&lt;/D&gt;&lt;D xsi:type="xsd:double"&gt;18.0640371607722&lt;/D&gt;&lt;D xsi:type="xsd:double"&gt;17.8673670502969&lt;/D&gt;&lt;D xsi:type="xsd:double"&gt;17.8778440541081&lt;/D&gt;&lt;D xsi:type="xsd:double"&gt;17.6821136516554&lt;/D&gt;&lt;D xsi:type="xsd:double"&gt;17.6318342465943&lt;/D&gt;&lt;D xsi:type="xsd:double"&gt;17.2960118514158&lt;/D&gt;&lt;D xsi:type="xsd:double"&gt;17.4830381058518&lt;/D&gt;&lt;D xsi:type="xsd:double"&gt;17.5661019033507&lt;/D&gt;&lt;D xsi:type="xsd:double"&gt;17.6124360539459&lt;/D&gt;&lt;D xsi:type="xsd:double"&gt;17.7005487174977&lt;/D&gt;&lt;D xsi:type="xsd:double"&gt;17.6825966648457&lt;/D&gt;&lt;D xsi:type="xsd:double"&gt;17.6124521219384&lt;/D&gt;&lt;D xsi:type="xsd:double"&gt;17.6190200837832&lt;/D&gt;&lt;D xsi:type="xsd:double"&gt;17.5942213721767&lt;/D&gt;&lt;D xsi:type="xsd:double"&gt;17.5010299394798&lt;/D&gt;&lt;D xsi:type="xsd:double"&gt;17.4629136292169&lt;/D&gt;&lt;D xsi:type="xsd:double"&gt;17.5006588237449&lt;/D&gt;&lt;D xsi:type="xsd:double"&gt;17.4206623977057&lt;/D&gt;&lt;D xsi:type="xsd:double"&gt;17.4984126420468&lt;/D&gt;&lt;D xsi:type="xsd:double"&gt;17.5328596795291&lt;/D&gt;&lt;D xsi:type="xsd:double"&gt;17.4288595233689&lt;/D&gt;&lt;D xsi:type="xsd:double"&gt;17.0193255908558&lt;/D&gt;&lt;D xsi:type="xsd:double"&gt;17.035647389149&lt;/D&gt;&lt;D xsi:type="xsd:double"&gt;16.7798561945457&lt;/D&gt;&lt;D xsi:type="xsd:double"&gt;16.8320941562888&lt;/D&gt;&lt;D xsi:type="xsd:double"&gt;16.3941034182249&lt;/D&gt;&lt;D xsi:type="xsd:double"&gt;15.9813291387745&lt;/D&gt;&lt;D xsi:type="xsd:double"&gt;15.7084310936468&lt;/D&gt;&lt;D xsi:type="xsd:double"&gt;15.3813292947039&lt;/D&gt;&lt;D xsi:type="xsd:double"&gt;16.5669870210763&lt;/D&gt;&lt;D xsi:type="xsd:double"&gt;16.82110615149&lt;/D&gt;&lt;D xsi:type="xsd:double"&gt;17.6162881799314&lt;/D&gt;&lt;D xsi:type="xsd:double"&gt;16.9589925092679&lt;/D&gt;&lt;D xsi:type="xsd:double"&gt;17.6074424744019&lt;/D&gt;&lt;D xsi:type="xsd:double"&gt;17.9156186377093&lt;/D&gt;&lt;D xsi:type="xsd:double"&gt;17.6769786511253&lt;/D&gt;&lt;D xsi:type="xsd:double"&gt;17.4279758308136&lt;/D&gt;&lt;D xsi:type="xsd:double"&gt;18.1055062425098&lt;/D&gt;&lt;D xsi:type="xsd:double"&gt;18.1597415050114&lt;/D&gt;&lt;D xsi:type="xsd:double"&gt;18.7810752391864&lt;/D&gt;&lt;D xsi:type="xsd:double"&gt;18.9682971435762&lt;/D&gt;&lt;D xsi:type="xsd:double"&gt;19.0916333862195&lt;/D&gt;&lt;D xsi:type="xsd:double"&gt;19.0346659820161&lt;/D&gt;&lt;D xsi:type="xsd:double"&gt;18.9306795312395&lt;/D&gt;&lt;D xsi:type="xsd:double"&gt;19.1166188630283&lt;/D&gt;&lt;D xsi:type="xsd:double"&gt;19.0570452169248&lt;/D&gt;&lt;D xsi:type="xsd:double"&gt;19.0093731078825&lt;/D&gt;&lt;D xsi:type="xsd:double"&gt;18.9972889473346&lt;/D&gt;&lt;D xsi:type="xsd:double"&gt;19.0835756974779&lt;/D&gt;&lt;D xsi:type="xsd:double"&gt;19.0741030539363&lt;/D&gt;&lt;D xsi:type="xsd:double"&gt;19.0883855613998&lt;/D&gt;&lt;D xsi:type="xsd:double"&gt;19.1642960825721&lt;/D&gt;&lt;D xsi:type="xsd:double"&gt;19.0852886693843&lt;/D&gt;&lt;D xsi:type="xsd:double"&gt;19.0214229082352&lt;/D&gt;&lt;D xsi:type="xsd:double"&gt;19.2025600193122&lt;/D&gt;&lt;D xsi:type="xsd:double"&gt;19.347624465932&lt;/D&gt;&lt;D xsi:type="xsd:double"&gt;19.4178012020048&lt;/D&gt;&lt;D xsi:type="xsd:double"&gt;19.3675655271363&lt;/D&gt;&lt;D xsi:type="xsd:double"&gt;19.4024086182607&lt;/D&gt;&lt;D xsi:type="xsd:double"&gt;19.4491998893049&lt;/D&gt;&lt;D xsi:type="xsd:double"&gt;19.563658518587&lt;/D&gt;&lt;D xsi:type="xsd:double"&gt;19.5002432387398&lt;/D&gt;&lt;D xsi:type="xsd:double"&gt;19.5921291460499&lt;/D&gt;&lt;D xsi:type="xsd:double"&gt;19.7141388728002&lt;/D&gt;&lt;D xsi:type="xsd:double"&gt;19.7657552068168&lt;/D&gt;&lt;D xsi:type="xsd:double"&gt;19.7537621425546&lt;/D&gt;&lt;D xsi:type="xsd:double"&gt;19.8992053201153&lt;/D&gt;&lt;D xsi:type="xsd:double"&gt;19.8864353093034&lt;/D&gt;&lt;D xsi:type="xsd:double"&gt;20.1879500278181&lt;/D&gt;&lt;D xsi:type="xsd:double"&gt;20.2849882107257&lt;/D&gt;&lt;D xsi:type="xsd:double"&gt;20.2337470039411&lt;/D&gt;&lt;D xsi:type="xsd:double"&gt;20.5450305051175&lt;/D&gt;&lt;D xsi:type="xsd:double"&gt;20.5135158190313&lt;/D&gt;&lt;D xsi:type="xsd:double"&gt;19.725957580392&lt;/D&gt;&lt;D xsi:type="xsd:double"&gt;20.9070331415883&lt;/D&gt;&lt;D xsi:type="xsd:double"&gt;21.9472213049406&lt;/D&gt;&lt;D xsi:type="xsd:double"&gt;21.5763023101427&lt;/D&gt;&lt;D xsi:type="xsd:double"&gt;21.4504971753635&lt;/D&gt;&lt;D xsi:type="xsd:double"&gt;21.1795942536538&lt;/D&gt;&lt;D xsi:type="xsd:double"&gt;20.6739794934204&lt;/D&gt;&lt;D xsi:type="xsd:double"&gt;20.7357756762668&lt;/D&gt;&lt;D xsi:type="xsd:double"&gt;20.6996656063003&lt;/D&gt;&lt;D xsi:type="xsd:double"&gt;20.5117551418897&lt;/D&gt;&lt;D xsi:type="xsd:double"&gt;20.4405737252165&lt;/D&gt;&lt;D xsi:type="xsd:double"&gt;20.1901861450378&lt;/D&gt;&lt;D xsi:type="xsd:double"&gt;20.0231813098963&lt;/D&gt;&lt;D xsi:type="xsd:double"&gt;20.0377580921491&lt;/D&gt;&lt;D xsi:type="xsd:double"&gt;20.0901672843256&lt;/D&gt;&lt;D xsi:type="xsd:double"&gt;20.0678700106473&lt;/D&gt;&lt;D xsi:type="xsd:double"&gt;20.1048146112586&lt;/D&gt;&lt;D xsi:type="xsd:double"&gt;19.9229844730308&lt;/D&gt;&lt;D xsi:type="xsd:double"&gt;19.8638785209967&lt;/D&gt;&lt;D xsi:type="xsd:double"&gt;19.6709137875449&lt;/D&gt;&lt;D xsi:type="xsd:double"&gt;19.570860289163&lt;/D&gt;&lt;D xsi:type="xsd:double"&gt;19.5659016497227&lt;/D&gt;&lt;D xsi:type="xsd:double"&gt;19.3621098625458&lt;/D&gt;&lt;D xsi:type="xsd:double"&gt;19.4687545690308&lt;/D&gt;&lt;D xsi:type="xsd:double"&gt;19.3254979264235&lt;/D&gt;&lt;D xsi:type="xsd:double"&gt;19.2653945149831&lt;/D&gt;&lt;D xsi:type="xsd:double"&gt;19.3579032641684&lt;/D&gt;&lt;D xsi:type="xsd:double"&gt;19.5292390597581&lt;/D&gt;&lt;D xsi:type="xsd:double"&gt;19.5243898467206&lt;/D&gt;&lt;D xsi:type="xsd:double"&gt;19.5910678966945&lt;/D&gt;&lt;D xsi:type="xsd:double"&gt;19.546673281717&lt;/D&gt;&lt;D xsi:type="xsd:double"&gt;19.3890555704145&lt;/D&gt;&lt;D xsi:type="xsd:double"&gt;19.4101239695175&lt;/D&gt;&lt;D xsi:type="xsd:double"&gt;19.5005440590081&lt;/D&gt;&lt;D xsi:type="xsd:double"&gt;19.506862185056&lt;/D&gt;&lt;D xsi:type="xsd:double"&gt;19.5279125909314&lt;/D&gt;&lt;D xsi:type="xsd:double"&gt;19.5821939459641&lt;/D&gt;&lt;D xsi:type="xsd:double"&gt;19.5302479199435&lt;/D&gt;&lt;D xsi:type="xsd:double"&gt;19.4443446386118&lt;/D&gt;&lt;D xsi:type="xsd:double"&gt;19.5039037293468&lt;/D&gt;&lt;D xsi:type="xsd:double"&gt;19.5542030289206&lt;/D&gt;&lt;D xsi:type="xsd:double"&gt;19.5442357644131&lt;/D&gt;&lt;D xsi:type="xsd:double"&gt;19.511763218936&lt;/D&gt;&lt;D xsi:type="xsd:double"&gt;19.5161038277944&lt;/D&gt;&lt;D xsi:type="xsd:double"&gt;19.605474201304&lt;/D&gt;&lt;D xsi:type="xsd:double"&gt;19.6559409321859&lt;/D&gt;&lt;D xsi:type="xsd:double"&gt;19.6644586124217&lt;/D&gt;&lt;D xsi:type="xsd:double"&gt;19.7604370504947&lt;/D&gt;&lt;D xsi:type="xsd:double"&gt;19.7843164520609&lt;/D&gt;&lt;D xsi:type="xsd:double"&gt;19.8291501256425&lt;/D&gt;&lt;D xsi:type="xsd:double"&gt;19.8693459113219&lt;/D&gt;&lt;D xsi:type="xsd:double"&gt;19.7633541266077&lt;/D&gt;&lt;D xsi:type="xsd:double"&gt;19.4668422721986&lt;/D&gt;&lt;D xsi:type="xsd:double"&gt;19.3137849704593&lt;/D&gt;&lt;D xsi:type="xsd:double"&gt;19.3617515809621&lt;/D&gt;&lt;D xsi:type="xsd:double"&gt;19.1862472861241&lt;/D&gt;&lt;D xsi:type="xsd:double"&gt;19.2539731146241&lt;/D&gt;&lt;D xsi:type="xsd:double"&gt;19.318803499735&lt;/D&gt;&lt;D xsi:type="xsd:double"&gt;19.0240214529696&lt;/D&gt;&lt;D xsi:type="xsd:double"&gt;19.1857271720683&lt;/D&gt;&lt;D xsi:type="xsd:double"&gt;19.093250997147&lt;/D&gt;&lt;D xsi:type="xsd:double"&gt;19.0312726066968&lt;/D&gt;&lt;D xsi:type="xsd:double"&gt;18.4427691638457&lt;/D&gt;&lt;D xsi:type="xsd:double"&gt;18.5927706583719&lt;/D&gt;&lt;D xsi:type="xsd:double"&gt;18.31085127876&lt;/D&gt;&lt;D xsi:type="xsd:double"&gt;18.1464531961881&lt;/D&gt;&lt;D xsi:type="xsd:double"&gt;17.559577301209&lt;/D&gt;&lt;D xsi:type="xsd:double"&gt;17.8224131827994&lt;/D&gt;&lt;D xsi:type="xsd:double"&gt;17.9071146835782&lt;/D&gt;&lt;D xsi:type="xsd:double"&gt;17.8808621827694&lt;/D&gt;&lt;D xsi:type="xsd:double"&gt;17.9825772730102&lt;/D&gt;&lt;D xsi:type="xsd:double"&gt;18.0503744523871&lt;/D&gt;&lt;D xsi:type="xsd:double"&gt;17.9830467668326&lt;/D&gt;&lt;D xsi:type="xsd:double"&gt;17.7882799262813&lt;/D&gt;&lt;D xsi:type="xsd:double"&gt;17.6840540326151&lt;/D&gt;&lt;D xsi:type="xsd:double"&gt;17.9765271997269&lt;/D&gt;&lt;D xsi:type="xsd:double"&gt;17.8635710361459&lt;/D&gt;&lt;D xsi:type="xsd:double"&gt;17.8982153448478&lt;/D&gt;&lt;D xsi:type="xsd:double"&gt;17.8750788912421&lt;/D&gt;&lt;D xsi:type="xsd:double"&gt;17.8316414320465&lt;/D&gt;&lt;D xsi:type="xsd:double"&gt;17.7368426615447&lt;/D&gt;&lt;D xsi:type="xsd:double"&gt;17.6870408706195&lt;/D&gt;&lt;D xsi:type="xsd:double"&gt;17.5819702334312&lt;/D&gt;&lt;D xsi:type="xsd:double"&gt;17.4094489677569&lt;/D&gt;&lt;D xsi:type="xsd:double"&gt;17.246481837212&lt;/D&gt;&lt;D xsi:type="xsd:double"&gt;16.9381775477521&lt;/D&gt;&lt;D xsi:type="xsd:double"&gt;17.0525698914069&lt;/D&gt;&lt;D xsi:type="xsd:double"&gt;17.118853353443&lt;/D&gt;&lt;D xsi:type="xsd:double"&gt;17.1047423598092&lt;/D&gt;&lt;D xsi:type="xsd:double"&gt;17.084075456738&lt;/D&gt;&lt;D xsi:type="xsd:double"&gt;16.9097513704308&lt;/D&gt;&lt;D xsi:type="xsd:double"&gt;16.8701902577808&lt;/D&gt;&lt;D xsi:type="xsd:double"&gt;16.876700134193&lt;/D&gt;&lt;D xsi:type="xsd:double"&gt;16.8718784113693&lt;/D&gt;&lt;D xsi:type="xsd:double"&gt;16.9138880678864&lt;/D&gt;&lt;D xsi:type="xsd:double"&gt;16.8664649692389&lt;/D&gt;&lt;D xsi:type="xsd:double"&gt;16.7678166205037&lt;/D&gt;&lt;D xsi:type="xsd:double"&gt;16.7981011748378&lt;/D&gt;&lt;D xsi:type="xsd:double"&gt;16.6978635041769&lt;/D&gt;&lt;D xsi:type="xsd:double"&gt;16.710207288153&lt;/D&gt;&lt;D xsi:type="xsd:double"&gt;16.65149443532&lt;/D&gt;&lt;D xsi:type="xsd:double"&gt;16.613420423829&lt;/D&gt;&lt;D xsi:type="xsd:double"&gt;16.6442596322597&lt;/D&gt;&lt;D xsi:type="xsd:double"&gt;16.3928383383372&lt;/D&gt;&lt;D xsi:type="xsd:double"&gt;15.9467743860491&lt;/D&gt;&lt;D xsi:type="xsd:double"&gt;16.0621924490466&lt;/D&gt;&lt;D xsi:type="xsd:double"&gt;16.6363463509562&lt;/D&gt;&lt;D xsi:type="xsd:double"&gt;16.3162337292516&lt;/D&gt;&lt;D xsi:type="xsd:double"&gt;16.0822260053553&lt;/D&gt;&lt;D xsi:type="xsd:double"&gt;16.4391605223709&lt;/D&gt;&lt;D xsi:type="xsd:double"&gt;17.4866024266374&lt;/D&gt;&lt;D xsi:type="xsd:double"&gt;17.6241482562149&lt;/D&gt;&lt;D xsi:type="xsd:double"&gt;17.1792391264844&lt;/D&gt;&lt;D xsi:type="xsd:double"&gt;17.2038651284575&lt;/D&gt;&lt;D xsi:type="xsd:double"&gt;17.838750772917&lt;/D&gt;&lt;D xsi:type="xsd:double"&gt;17.8204308254567&lt;/D&gt;&lt;D xsi:type="xsd:double"&gt;17.8093319839534&lt;/D&gt;&lt;D xsi:type="xsd:double"&gt;17.311745969593&lt;/D&gt;&lt;D xsi:type="xsd:double"&gt;17.8683307819731&lt;/D&gt;&lt;D xsi:type="xsd:double"&gt;17.6459006266033&lt;/D&gt;&lt;D xsi:type="xsd:double"&gt;17.7105273736866&lt;/D&gt;&lt;D xsi:type="xsd:double"&gt;17.424688242447&lt;/D&gt;&lt;D xsi:type="xsd:double"&gt;17.3283407999877&lt;/D&gt;&lt;D xsi:type="xsd:double"&gt;16.8953164724889&lt;/D&gt;&lt;D xsi:type="xsd:double"&gt;16.7891457567352&lt;/D&gt;&lt;D xsi:type="xsd:double"&gt;16.9456207336565&lt;/D&gt;&lt;D xsi:type="xsd:double"&gt;16.9727707485586&lt;/D&gt;&lt;D xsi:type="xsd:double"&gt;16.7377156599695&lt;/D&gt;&lt;D xsi:type="xsd:double"&gt;17.1328572915604&lt;/D&gt;&lt;D xsi:type="xsd:double"&gt;17.0585022926732&lt;/D&gt;&lt;D xsi:type="xsd:double"&gt;17.7041584049692&lt;/D&gt;&lt;D xsi:type="xsd:double"&gt;17.6254796246827&lt;/D&gt;&lt;D xsi:type="xsd:double"&gt;17.7420661985788&lt;/D&gt;&lt;D xsi:type="xsd:double"&gt;17.6381582572115&lt;/D&gt;&lt;D xsi:type="xsd:double"&gt;17.867058553462&lt;/D&gt;&lt;D xsi:type="xsd:double"&gt;17.5954829001033&lt;/D&gt;&lt;D xsi:type="xsd:double"&gt;17.5929122910656&lt;/D&gt;&lt;D xsi:type="xsd:double"&gt;17.6799201858643&lt;/D&gt;&lt;D xsi:type="xsd:double"&gt;17.7152001742697&lt;/D&gt;&lt;D xsi:type="xsd:double"&gt;17.6568675053252&lt;/D&gt;&lt;D xsi:type="xsd:double"&gt;17.6564536847996&lt;/D&gt;&lt;D xsi:type="xsd:double"&gt;17.7099093247153&lt;/D&gt;&lt;D xsi:type="xsd:double"&gt;17.7739831040113&lt;/D&gt;&lt;D xsi:type="xsd:double"&gt;17.7701174083585&lt;/D&gt;&lt;D xsi:type="xsd:double"&gt;17.758521258133&lt;/D&gt;&lt;D xsi:type="xsd:double"&gt;17.7409353502514&lt;/D&gt;&lt;D xsi:type="xsd:double"&gt;17.7995071725573&lt;/D&gt;&lt;D xsi:type="xsd:double"&gt;17.7077946526549&lt;/D&gt;&lt;D xsi:type="xsd:double"&gt;17.7536573018406&lt;/D&gt;&lt;D xsi:type="xsd:double"&gt;17.682285385823&lt;/D&gt;&lt;D xsi:type="xsd:double"&gt;17.6789782604266&lt;/D&gt;&lt;D xsi:type="xsd:double"&gt;17.7740166337227&lt;/D&gt;&lt;D xsi:type="xsd:double"&gt;17.6880362539218&lt;/D&gt;&lt;D xsi:type="xsd:double"&gt;17.7242000828417&lt;/D&gt;&lt;D xsi:type="xsd:double"&gt;17.7813938575602&lt;/D&gt;&lt;D xsi:type="xsd:double"&gt;17.8233426786275&lt;/D&gt;&lt;D xsi:type="xsd:double"&gt;17.7225020828928&lt;/D&gt;&lt;D xsi:type="xsd:double"&gt;17.3817088241669&lt;/D&gt;&lt;D xsi:type="xsd:double"&gt;16.9088332460666&lt;/D&gt;&lt;D xsi:type="xsd:double"&gt;17.4322642378865&lt;/D&gt;&lt;D xsi:type="xsd:double"&gt;17.1191996222515&lt;/D&gt;&lt;D xsi:type="xsd:double"&gt;17.3347952008522&lt;/D&gt;&lt;D xsi:type="xsd:double"&gt;17.4180660409183&lt;/D&gt;&lt;D xsi:type="xsd:double"&gt;17.6654454813325&lt;/D&gt;&lt;D xsi:type="xsd:double"&gt;17.486430576744&lt;/D&gt;&lt;D xsi:type="xsd:double"&gt;16.8228396962162&lt;/D&gt;&lt;D xsi:type="xsd:double"&gt;17.3272397490425&lt;/D&gt;&lt;D xsi:type="xsd:double"&gt;17.2443993803542&lt;/D&gt;&lt;D xsi:type="xsd:double"&gt;17.1796484297677&lt;/D&gt;&lt;D xsi:type="xsd:double"&gt;17.019493793395&lt;/D&gt;&lt;D xsi:type="xsd:double"&gt;16.9429624687545&lt;/D&gt;&lt;D xsi:type="xsd:double"&gt;16.8385937216747&lt;/D&gt;&lt;D xsi:type="xsd:double"&gt;16.4865442744957&lt;/D&gt;&lt;D xsi:type="xsd:double"&gt;15.9512034133212&lt;/D&gt;&lt;/FQL&gt;&lt;FQL&gt;&lt;Q&gt;^FDS_ECON_UNITS('USSU2929306')&lt;/Q&gt;&lt;R&gt;1&lt;/R&gt;&lt;C&gt;1&lt;/C&gt;&lt;D xsi:type="xsd:string"&gt;Percent&lt;/D&gt;&lt;/FQL&gt;&lt;FQL&gt;&lt;Q&gt;^FDS_ECON_DESCRIPTION('USSU2929307')&lt;/Q&gt;&lt;R&gt;1&lt;/R&gt;&lt;C&gt;1&lt;/C&gt;&lt;D xsi:type="xsd:string"&gt;Investors Intelligence, Sentiment Data, Bearish, Percent - United States&lt;/D&gt;&lt;/FQL&gt;&lt;FQL&gt;&lt;Q&gt;SP50^FMA_EPS(NTMA,0,-5AY,W,USD,"PORTAGG","MEANR")&lt;/Q&gt;&lt;R&gt;262&lt;/R&gt;&lt;C&gt;1&lt;/C&gt;&lt;D xsi:type="xsd:double"&gt;267.09515052862&lt;/D&gt;&lt;D xsi:type="xsd:double"&gt;266.778784415456&lt;/D&gt;&lt;D xsi:type="xsd:double"&gt;266.461816688575&lt;/D&gt;&lt;D xsi:type="xsd:double"&gt;266.492596772848&lt;/D&gt;&lt;D xsi:type="xsd:double"&gt;266.112247355066&lt;/D&gt;&lt;D xsi:type="xsd:double"&gt;265.93399309475&lt;/D&gt;&lt;D xsi:type="xsd:double"&gt;265.918889210521&lt;/D&gt;&lt;D xsi:type="xsd:double"&gt;265.347801577287&lt;/D&gt;&lt;D xsi:type="xsd:double"&gt;264.295420625793&lt;/D&gt;&lt;D xsi:type="xsd:double"&gt;263.42518263433&lt;/D&gt;&lt;D xsi:type="xsd:double"&gt;262.738643554631&lt;/D&gt;&lt;D xsi:type="xsd:double"&gt;262.30399963313&lt;/D&gt;&lt;D xsi:type="xsd:double"&gt;261.641811819921&lt;/D&gt;&lt;D xsi:type="xsd:double"&gt;261.092040690019&lt;/D&gt;&lt;D xsi:type="xsd:double"&gt;260.389552516565&lt;/D&gt;&lt;D xsi:type="xsd:double"&gt;259.849996168328&lt;/D&gt;&lt;D xsi:type="xsd:double"&gt;259.426175049101&lt;/D&gt;&lt;D xsi:type="xsd:double"&gt;259.033324799529&lt;/D&gt;&lt;D xsi:type="xsd:double"&gt;258.475174982219&lt;/D&gt;&lt;D xsi:type="xsd:double"&gt;257.823174929269&lt;/D&gt;&lt;D xsi:type="xsd:double"&gt;257.046626105614&lt;/D&gt;&lt;D xsi:type="xsd:double"&gt;256.278104240775&lt;/D&gt;&lt;D xsi:type="xsd:double"&gt;255.049195892596&lt;/D&gt;&lt;D xsi:type="xsd:double"&gt;254.363011771939&lt;/D&gt;&lt;D xsi:type="xsd:double"&gt;253.593290496712&lt;/D&gt;&lt;D xsi:type="xsd:double"&gt;252.51750440686&lt;/D&gt;&lt;D xsi:type="xsd:double"&gt;251.125166440964&lt;/D&gt;&lt;D xsi:type="xsd:double"&gt;250.161742969058&lt;/D&gt;&lt;D xsi:type="xsd:double"&gt;250.405841477277&lt;/D&gt;&lt;D xsi:type="xsd:double"&gt;249.594720275144&lt;/D&gt;&lt;D xsi:type="xsd:double"&gt;249.106487045308&lt;/D&gt;&lt;D xsi:type="xsd:double"&gt;248.391633186269&lt;/D&gt;&lt;D xsi:type="xsd:double"&gt;247.832799165133&lt;/D&gt;&lt;D xsi:type="xsd:double"&gt;247.038398416618&lt;/D&gt;&lt;D xsi:type="xsd:double"&gt;246.333063608667&lt;/D&gt;&lt;D xsi:type="xsd:double"&gt;245.344323717259&lt;/D&gt;&lt;D xsi:type="xsd:double"&gt;244.632556257469&lt;/D&gt;&lt;D xsi:type="xsd:double"&gt;244.234546731184&lt;/D&gt;&lt;D xsi:type="xsd:double"&gt;242.506957857182&lt;/D&gt;&lt;D xsi:type="xsd:double"&gt;242.986347305424&lt;/D&gt;&lt;D xsi:type="xsd:double"&gt;242.873531290579&lt;/D&gt;&lt;D xsi:type="xsd:double"&gt;242.852679633326&lt;/D&gt;&lt;D xsi:type="xsd:double"&gt;242.533109700791&lt;/D&gt;&lt;D xsi:type="xsd:double"&gt;242.210833489844&lt;/D&gt;&lt;D xsi:type="xsd:double"&gt;241.82235312624&lt;/D&gt;&lt;D xsi:type="xsd:double"&gt;241.98036216241&lt;/D&gt;&lt;D xsi:type="xsd:double"&gt;241.68747333708&lt;/D&gt;&lt;D xsi:type="xsd:double"&gt;241.07397107025&lt;/D&gt;&lt;D xsi:type="xsd:double"&gt;240.049285916669&lt;/D&gt;&lt;D xsi:type="xsd:double"&gt;239.598409474264&lt;/D&gt;&lt;D xsi:type="xsd:double"&gt;239.506031697397&lt;/D&gt;&lt;D xsi:type="xsd:double"&gt;239.499888370181&lt;/D&gt;&lt;D xsi:type="xsd:double"&gt;239.076107487978&lt;/D&gt;&lt;D xsi:type="xsd:double"&gt;239.139094607644&lt;/D&gt;&lt;D xsi:type="xsd:double"&gt;238.423464385548&lt;/D&gt;&lt;D xsi:type="xsd:double"&gt;238.294460220507&lt;/D&gt;&lt;D xsi:type="xsd:double"&gt;238.088034161561&lt;/D&gt;&lt;D xsi:type="xsd:double"&gt;237.443624985685&lt;/D&gt;&lt;D xsi:type="xsd:double"&gt;236.850910826523&lt;/D&gt;&lt;D xsi:type="xsd:double"&gt;236.495040238319&lt;/D&gt;&lt;D xsi:type="xsd:double"&gt;236.21615431861&lt;/D&gt;&lt;D xsi:type="xsd:double"&gt;234.494040422746&lt;/D&gt;&lt;D xsi:type="xsd:double"&gt;233.703109618962&lt;/D&gt;&lt;D xsi:type="xsd:double"&gt;233.045022318621&lt;/D&gt;&lt;D xsi:type="xsd:double"&gt;231.850217434025&lt;/D&gt;&lt;D xsi:type="xsd:double"&gt;230.365160968535&lt;/D&gt;&lt;D xsi:type="xsd:double"&gt;230.395800450563&lt;/D&gt;&lt;D xsi:type="xsd:double"&gt;230.291553151798&lt;/D&gt;&lt;D xsi:type="xsd:double"&gt;230.007780192305&lt;/D&gt;&lt;D xsi:type="xsd:double"&gt;230.182401396271&lt;/D&gt;&lt;D xsi:type="xsd:double"&gt;229.837152421563&lt;/D&gt;&lt;D xsi:type="xsd:double"&gt;229.559031028132&lt;/D&gt;&lt;D xsi:type="xsd:double"&gt;229.244600128423&lt;/D&gt;&lt;D xsi:type="xsd:double"&gt;228.868206812556&lt;/D&gt;&lt;D xsi:type="xsd:double"&gt;227.620404574983&lt;/D&gt;&lt;D xsi:type="xsd:double"&gt;227.201715067729&lt;/D&gt;&lt;D xsi:type="xsd:double"&gt;227.007678537425&lt;/D&gt;&lt;D xsi:type="xsd:double"&gt;227.019531881337&lt;/D&gt;&lt;D xsi:type="xsd:double"&gt;225.21989933635&lt;/D&gt;&lt;D xsi:type="xsd:double"&gt;225.155770243429&lt;/D&gt;&lt;D xsi:type="xsd:double"&gt;224.896370103622&lt;/D&gt;&lt;D xsi:type="xsd:double"&gt;224.910417749668&lt;/D&gt;&lt;D xsi:type="xsd:double"&gt;225.174932090189&lt;/D&gt;&lt;D xsi:type="xsd:double"&gt;225.08527532704&lt;/D&gt;&lt;D xsi:type="xsd:double"&gt;224.930176048482&lt;/D&gt;&lt;D xsi:type="xsd:double"&gt;224.417666352821&lt;/D&gt;&lt;D xsi:type="xsd:double"&gt;223.869266651275&lt;/D&gt;&lt;D xsi:type="xsd:double"&gt;223.862384587452&lt;/D&gt;&lt;D xsi:type="xsd:double"&gt;223.87673894487&lt;/D&gt;&lt;D xsi:type="xsd:double"&gt;223.72671865812&lt;/D&gt;&lt;D xsi:type="xsd:double"&gt;224.105187459834&lt;/D&gt;&lt;D xsi:type="xsd:double"&gt;225.878870815743&lt;/D&gt;&lt;D xsi:type="xsd:double"&gt;226.708685739519&lt;/D&gt;&lt;D xsi:type="xsd:double"&gt;227.616357445717&lt;/D&gt;&lt;D xsi:type="xsd:double"&gt;227.821252881681&lt;/D&gt;&lt;D xsi:type="xsd:double"&gt;227.748758230757&lt;/D&gt;&lt;D xsi:type="xsd:double"&gt;227.881183620754&lt;/D&gt;&lt;D xsi:type="xsd:double"&gt;227.897862120701&lt;/D&gt;&lt;D xsi:type="xsd:double"&gt;228.00504600738&lt;/D&gt;&lt;D xsi:type="xsd:double"&gt;227.978326274422&lt;/D&gt;&lt;D xsi:type="xsd:double"&gt;227.595772720978&lt;/D&gt;&lt;D xsi:type="xsd:double"&gt;227.316563727488&lt;/D&gt;&lt;D xsi:type="xsd:double"&gt;227.401742620562&lt;/D&gt;&lt;D xsi:type="xsd:double"&gt;228.37681134592&lt;/D&gt;&lt;D xsi:type="xsd:double"&gt;231.353799044411&lt;/D&gt;&lt;D xsi:type="xsd:double"&gt;232.35785709987&lt;/D&gt;&lt;D xsi:type="xsd:double"&gt;232.955195899942&lt;/D&gt;&lt;D xsi:type="xsd:double"&gt;233.262082771437&lt;/D&gt;&lt;D xsi:type="xsd:double"&gt;233.917776193909&lt;/D&gt;&lt;D xsi:type="xsd:double"&gt;233.646937460464&lt;/D&gt;&lt;D xsi:type="xsd:double"&gt;233.530069613964&lt;/D&gt;&lt;D xsi:type="xsd:double"&gt;233.336429047188&lt;/D&gt;&lt;D xsi:type="xsd:double"&gt;233.018467009168&lt;/D&gt;&lt;D xsi:type="xsd:double"&gt;233.002954796007&lt;/D&gt;&lt;D xsi:type="xsd:double"&gt;232.621068888294&lt;/D&gt;&lt;D xsi:type="xsd:double"&gt;232.823679567481&lt;/D&gt;&lt;D xsi:type="xsd:double"&gt;232.981862784214&lt;/D&gt;&lt;D xsi:type="xsd:double"&gt;234.964922254498&lt;/D&gt;&lt;D xsi:type="xsd:double"&gt;235.664806019061&lt;/D&gt;&lt;D xsi:type="xsd:double"&gt;236.209567720502&lt;/D&gt;&lt;D xsi:type="xsd:double"&gt;235.918632254226&lt;/D&gt;&lt;D xsi:type="xsd:double"&gt;236.144067729087&lt;/D&gt;&lt;D xsi:type="xsd:double"&gt;236.065822922613&lt;/D&gt;&lt;D xsi:type="xsd:double"&gt;235.837912708704&lt;/D&gt;&lt;D xsi:type="xsd:double"&gt;235.066538129481&lt;/D&gt;&lt;D xsi:type="xsd:double"&gt;234.744357882993&lt;/D&gt;&lt;D xsi:type="xsd:double"&gt;234.094026973314&lt;/D&gt;&lt;D xsi:type="xsd:double"&gt;233.418030403433&lt;/D&gt;&lt;D xsi:type="xsd:double"&gt;232.823257588792&lt;/D&gt;&lt;D xsi:type="xsd:double"&gt;232.140661851907&lt;/D&gt;&lt;D xsi:type="xsd:double"&gt;233.10062696756&lt;/D&gt;&lt;D xsi:type="xsd:double"&gt;231.745188941749&lt;/D&gt;&lt;D xsi:type="xsd:double"&gt;230.63431611619&lt;/D&gt;&lt;D xsi:type="xsd:double"&gt;229.536393520864&lt;/D&gt;&lt;D xsi:type="xsd:double"&gt;228.973312533226&lt;/D&gt;&lt;D xsi:type="xsd:double"&gt;228.312822821982&lt;/D&gt;&lt;D xsi:type="xsd:double"&gt;227.854075952248&lt;/D&gt;&lt;D xsi:type="xsd:double"&gt;226.374409955875&lt;/D&gt;&lt;D xsi:type="xsd:double"&gt;225.671076677393&lt;/D&gt;&lt;D xsi:type="xsd:double"&gt;225.088390199456&lt;/D&gt;&lt;D xsi:type="xsd:double"&gt;224.580569799025&lt;/D&gt;&lt;D xsi:type="xsd:double"&gt;223.771981999417&lt;/D&gt;&lt;D xsi:type="xsd:double"&gt;223.660035013833&lt;/D&gt;&lt;D xsi:type="xsd:double"&gt;222.188455294848&lt;/D&gt;&lt;D xsi:type="xsd:double"&gt;221.731701775805&lt;/D&gt;&lt;D xsi:type="xsd:double"&gt;221.236708820897&lt;/D&gt;&lt;D xsi:type="xsd:double"&gt;220.255058899297&lt;/D&gt;&lt;D xsi:type="xsd:double"&gt;219.284823473647&lt;/D&gt;&lt;D xsi:type="xsd:double"&gt;219.105664311094&lt;/D&gt;&lt;D xsi:type="xsd:double"&gt;218.67322300983&lt;/D&gt;&lt;D xsi:type="xsd:double"&gt;217.241712912686&lt;/D&gt;&lt;D xsi:type="xsd:double"&gt;216.643221189394&lt;/D&gt;&lt;D xsi:type="xsd:double"&gt;216.051253400282&lt;/D&gt;&lt;D xsi:type="xsd:double"&gt;215.422845253732&lt;/D&gt;&lt;D xsi:type="xsd:double"&gt;214.897160496876&lt;/D&gt;&lt;D xsi:type="xsd:double"&gt;213.955893351023&lt;/D&gt;&lt;D xsi:type="xsd:double"&gt;213.730284888568&lt;/D&gt;&lt;D xsi:type="xsd:double"&gt;212.99125949739&lt;/D&gt;&lt;D xsi:type="xsd:double"&gt;212.038036168089&lt;/D&gt;&lt;D xsi:type="xsd:double"&gt;211.349817209688&lt;/D&gt;&lt;D xsi:type="xsd:double"&gt;211.063225690255&lt;/D&gt;&lt;D xsi:type="xsd:double"&gt;210.678969740195&lt;/D&gt;&lt;D xsi:type="xsd:double"&gt;210.305154010391&lt;/D&gt;&lt;D xsi:type="xsd:double"&gt;210.059257159211&lt;/D&gt;&lt;D xsi:type="xsd:double"&gt;209.67700348898&lt;/D&gt;&lt;D xsi:type="xsd:double"&gt;209.220275080605&lt;/D&gt;&lt;D xsi:type="xsd:double"&gt;208.315182556163&lt;/D&gt;&lt;D xsi:type="xsd:double"&gt;207.555321270226&lt;/D&gt;&lt;D xsi:type="xsd:double"&gt;206.330373082611&lt;/D&gt;&lt;D xsi:type="xsd:double"&gt;202.722891640849&lt;/D&gt;&lt;D xsi:type="xsd:double"&gt;201.24173474188&lt;/D&gt;&lt;D xsi:type="xsd:double"&gt;199.736973498127&lt;/D&gt;&lt;D xsi:type="xsd:double"&gt;199.278511054209&lt;/D&gt;&lt;D xsi:type="xsd:double"&gt;198.530987946004&lt;/D&gt;&lt;D xsi:type="xsd:double"&gt;197.765802019275&lt;/D&gt;&lt;D xsi:type="xsd:double"&gt;197.188165370106&lt;/D&gt;&lt;D xsi:type="xsd:double"&gt;196.698017940994&lt;/D&gt;&lt;D xsi:type="xsd:double"&gt;196.059697197095&lt;/D&gt;&lt;D xsi:type="xsd:double"&gt;195.232403906251&lt;/D&gt;&lt;D xsi:type="xsd:double"&gt;194.195149040251&lt;/D&gt;&lt;D xsi:type="xsd:double"&gt;193.267224526297&lt;/D&gt;&lt;D xsi:type="xsd:double"&gt;191.05965023391&lt;/D&gt;&lt;D xsi:type="xsd:double"&gt;186.021956367103&lt;/D&gt;&lt;D xsi:type="xsd:double"&gt;184.613212602627&lt;/D&gt;&lt;D xsi:type="xsd:double"&gt;181.97791722338&lt;/D&gt;&lt;D xsi:type="xsd:double"&gt;180.884947427356&lt;/D&gt;&lt;D xsi:type="xsd:double"&gt;179.839704999046&lt;/D&gt;&lt;D xsi:type="xsd:double"&gt;179.005339663039&lt;/D&gt;&lt;D xsi:type="xsd:double"&gt;178.064138826145&lt;/D&gt;&lt;D xsi:type="xsd:double"&gt;177.14359566267&lt;/D&gt;&lt;D xsi:type="xsd:double"&gt;176.145390985672&lt;/D&gt;&lt;D xsi:type="xsd:double"&gt;174.783273311214&lt;/D&gt;&lt;D xsi:type="xsd:double"&gt;173.891830970892&lt;/D&gt;&lt;D xsi:type="xsd:double"&gt;173.142222708604&lt;/D&gt;&lt;D xsi:type="xsd:double"&gt;171.429944517218&lt;/D&gt;&lt;D xsi:type="xsd:double"&gt;168.589162150185&lt;/D&gt;&lt;D xsi:type="xsd:double"&gt;167.087602356783&lt;/D&gt;&lt;D xsi:type="xsd:double"&gt;165.720281081502&lt;/D&gt;&lt;D xsi:type="xsd:double"&gt;164.335132604597&lt;/D&gt;&lt;D xsi:type="xsd:double"&gt;163.475705861739&lt;/D&gt;&lt;D xsi:type="xsd:double"&gt;163.021205232448&lt;/D&gt;&lt;D xsi:type="xsd:double"&gt;162.178018398303&lt;/D&gt;&lt;D xsi:type="xsd:double"&gt;161.461955974075&lt;/D&gt;&lt;D xsi:type="xsd:double"&gt;160.800592863519&lt;/D&gt;&lt;D xsi:type="xsd:double"&gt;160.469846918342&lt;/D&gt;&lt;D xsi:type="xsd:double"&gt;159.946222760453&lt;/D&gt;&lt;D xsi:type="xsd:double"&gt;158.988229769619&lt;/D&gt;&lt;D xsi:type="xsd:double"&gt;158.01193674057&lt;/D&gt;&lt;D xsi:type="xsd:double"&gt;156.336103059752&lt;/D&gt;&lt;D xsi:type="xsd:double"&gt;155.279803482167&lt;/D&gt;&lt;D xsi:type="xsd:double"&gt;154.461951317775&lt;/D&gt;&lt;D xsi:type="xsd:double"&gt;153.574619686132&lt;/D&gt;&lt;D xsi:type="xsd:double"&gt;153.01528329104&lt;/D&gt;&lt;D xsi:type="xsd:double"&gt;152.213870254596&lt;/D&gt;&lt;D xsi:type="xsd:double"&gt;151.664717897633&lt;/D&gt;&lt;D xsi:type="xsd:double"&gt;150.766635126244&lt;/D&gt;&lt;D xsi:type="xsd:double"&gt;150.035728814318&lt;/D&gt;&lt;D xsi:type="xsd:double"&gt;149.453479229319&lt;/D&gt;&lt;D xsi:type="xsd:double"&gt;148.852699882287&lt;/D&gt;&lt;D xsi:type="xsd:double"&gt;148.425781385235&lt;/D&gt;&lt;D xsi:type="xsd:double"&gt;147.439237679565&lt;/D&gt;&lt;D xsi:type="xsd:double"&gt;144.748475451256&lt;/D&gt;&lt;D xsi:type="xsd:double"&gt;143.193930000172&lt;/D&gt;&lt;D xsi:type="xsd:double"&gt;141.912440074212&lt;/D&gt;&lt;D xsi:type="xsd:double"&gt;141.94051361629&lt;/D&gt;&lt;D xsi:type="xsd:double"&gt;141.379779934635&lt;/D&gt;&lt;D xsi:type="xsd:double"&gt;140.734730005931&lt;/D&gt;&lt;D xsi:type="xsd:double"&gt;140.280938383574&lt;/D&gt;&lt;D xsi:type="xsd:double"</t>
        </r>
      </text>
    </comment>
    <comment ref="A29" authorId="0" shapeId="0" xr:uid="{C10375ED-62B9-44EF-925C-CFD2B5EA8564}">
      <text>
        <r>
          <rPr>
            <b/>
            <sz val="9"/>
            <color indexed="81"/>
            <rFont val="Tahoma"/>
            <charset val="1"/>
          </rPr>
          <t>&gt;139.74520121521&lt;/D&gt;&lt;D xsi:type="xsd:double"&gt;138.986891761104&lt;/D&gt;&lt;D xsi:type="xsd:double"&gt;138.567772371256&lt;/D&gt;&lt;D xsi:type="xsd:double"&gt;138.442683163915&lt;/D&gt;&lt;D xsi:type="xsd:double"&gt;138.650049413761&lt;/D&gt;&lt;D xsi:type="xsd:double"&gt;140.669998198542&lt;/D&gt;&lt;D xsi:type="xsd:double"&gt;142.97511316025&lt;/D&gt;&lt;D xsi:type="xsd:double"&gt;146.083567609513&lt;/D&gt;&lt;D xsi:type="xsd:double"&gt;152.8451726441&lt;/D&gt;&lt;D xsi:type="xsd:double"&gt;158.552859218658&lt;/D&gt;&lt;D xsi:type="xsd:double"&gt;163.960966713704&lt;/D&gt;&lt;D xsi:type="xsd:double"&gt;167.8754323241&lt;/D&gt;&lt;D xsi:type="xsd:double"&gt;171.405765536171&lt;/D&gt;&lt;D xsi:type="xsd:double"&gt;173.188305930152&lt;/D&gt;&lt;D xsi:type="xsd:double"&gt;173.915203478808&lt;/D&gt;&lt;D xsi:type="xsd:double"&gt;174.001442103187&lt;/D&gt;&lt;D xsi:type="xsd:double"&gt;174.061927530133&lt;/D&gt;&lt;D xsi:type="xsd:double"&gt;174.172453654019&lt;/D&gt;&lt;D xsi:type="xsd:double"&gt;174.684052101211&lt;/D&gt;&lt;D xsi:type="xsd:double"&gt;174.967068159247&lt;/D&gt;&lt;D xsi:type="xsd:double"&gt;174.968811995399&lt;/D&gt;&lt;D xsi:type="xsd:double"&gt;174.829765763357&lt;/D&gt;&lt;D xsi:type="xsd:double"&gt;174.590610530718&lt;/D&gt;&lt;D xsi:type="xsd:double"&gt;174.372308694158&lt;/D&gt;&lt;D xsi:type="xsd:double"&gt;174.105862500456&lt;/D&gt;&lt;D xsi:type="xsd:double"&gt;174.06059798717&lt;/D&gt;&lt;D xsi:type="xsd:double"&gt;173.7576844008&lt;/D&gt;&lt;D xsi:type="xsd:double"&gt;173.274722149495&lt;/D&gt;&lt;D xsi:type="xsd:double"&gt;173.099605712794&lt;/D&gt;&lt;D xsi:type="xsd:double"&gt;172.582674758105&lt;/D&gt;&lt;D xsi:type="xsd:double"&gt;172.343298070378&lt;/D&gt;&lt;D xsi:type="xsd:double"&gt;172.14558090234&lt;/D&gt;&lt;D xsi:type="xsd:double"&gt;172.015865949537&lt;/D&gt;&lt;D xsi:type="xsd:double"&gt;172.103847817092&lt;/D&gt;&lt;/FQL&gt;&lt;FQL&gt;&lt;Q&gt;QQQ^FMA_EPS(NTMA,0,-5AY,W,USD,"PORTAGG","MEANR")&lt;/Q&gt;&lt;R&gt;262&lt;/R&gt;&lt;C&gt;1&lt;/C&gt;&lt;D xsi:type="xsd:double"&gt;18.7006408891016&lt;/D&gt;&lt;D xsi:type="xsd:double"&gt;18.679340836261&lt;/D&gt;&lt;D xsi:type="xsd:double"&gt;18.5911541413467&lt;/D&gt;&lt;D xsi:type="xsd:double"&gt;18.5516569889989&lt;/D&gt;&lt;D xsi:type="xsd:double"&gt;18.527473375797&lt;/D&gt;&lt;D xsi:type="xsd:double"&gt;18.469003136729&lt;/D&gt;&lt;D xsi:type="xsd:double"&gt;18.4031184652997&lt;/D&gt;&lt;D xsi:type="xsd:double"&gt;18.3079191586816&lt;/D&gt;&lt;D xsi:type="xsd:double"&gt;18.2192667823182&lt;/D&gt;&lt;D xsi:type="xsd:double"&gt;18.1350981431311&lt;/D&gt;&lt;D xsi:type="xsd:double"&gt;18.0433491833619&lt;/D&gt;&lt;D xsi:type="xsd:double"&gt;18.0954088632788&lt;/D&gt;&lt;D xsi:type="xsd:double"&gt;18.1000976078595&lt;/D&gt;&lt;D xsi:type="xsd:double"&gt;18.1343791897286&lt;/D&gt;&lt;D xsi:type="xsd:double"&gt;18.0492839048298&lt;/D&gt;&lt;D xsi:type="xsd:double"&gt;17.9715790947045&lt;/D&gt;&lt;D xsi:type="xsd:double"&gt;17.915508135824&lt;/D&gt;&lt;D xsi:type="xsd:double"&gt;17.9216056257892&lt;/D&gt;&lt;D xsi:type="xsd:double"&gt;17.8403672446891&lt;/D&gt;&lt;D xsi:type="xsd:double"&gt;17.7500760843736&lt;/D&gt;&lt;D xsi:type="xsd:double"&gt;17.6332306595881&lt;/D&gt;&lt;D xsi:type="xsd:double"&gt;17.5864343300303&lt;/D&gt;&lt;D xsi:type="xsd:double"&gt;17.4025637455219&lt;/D&gt;&lt;D xsi:type="xsd:double"&gt;17.3380640567069&lt;/D&gt;&lt;D xsi:type="xsd:double"&gt;17.2909266758799&lt;/D&gt;&lt;D xsi:type="xsd:double"&gt;17.2196613795547&lt;/D&gt;&lt;D xsi:type="xsd:double"&gt;17.117331392093&lt;/D&gt;&lt;D xsi:type="xsd:double"&gt;17.1430196115595&lt;/D&gt;&lt;D xsi:type="xsd:double"&gt;17.072657972754&lt;/D&gt;&lt;D xsi:type="xsd:double"&gt;17.0320428636259&lt;/D&gt;&lt;D xsi:type="xsd:double"&gt;17.0012572023333&lt;/D&gt;&lt;D xsi:type="xsd:double"&gt;16.9668587644818&lt;/D&gt;&lt;D xsi:type="xsd:double"&gt;16.9088751401473&lt;/D&gt;&lt;D xsi:type="xsd:double"&gt;16.8269687538147&lt;/D&gt;&lt;D xsi:type="xsd:double"&gt;16.7574795941922&lt;/D&gt;&lt;D xsi:type="xsd:double"&gt;16.6628445458486&lt;/D&gt;&lt;D xsi:type="xsd:double"&gt;16.6028265390829&lt;/D&gt;&lt;D xsi:type="xsd:double"&gt;16.5460832588279&lt;/D&gt;&lt;D xsi:type="xsd:double"&gt;16.3677848390059&lt;/D&gt;&lt;D xsi:type="xsd:double"&gt;16.4617085327036&lt;/D&gt;&lt;D xsi:type="xsd:double"&gt;16.4105253196642&lt;/D&gt;&lt;D xsi:type="xsd:double"&gt;16.3658590604908&lt;/D&gt;&lt;D xsi:type="xsd:double"&gt;16.3257356453403&lt;/D&gt;&lt;D xsi:type="xsd:double"&gt;16.2731421011357&lt;/D&gt;&lt;D xsi:type="xsd:double"&gt;16.2693726360178&lt;/D&gt;&lt;D xsi:type="xsd:double"&gt;16.1453505242037&lt;/D&gt;&lt;D xsi:type="xsd:double"&gt;16.0752395568545&lt;/D&gt;&lt;D xsi:type="xsd:double"&gt;16.0030018881137&lt;/D&gt;&lt;D xsi:type="xsd:double"&gt;15.8587278142282&lt;/D&gt;&lt;D xsi:type="xsd:double"&gt;15.8163520612022&lt;/D&gt;&lt;D xsi:type="xsd:double"&gt;15.7739387126701&lt;/D&gt;&lt;D xsi:type="xsd:double"&gt;15.7768296603557&lt;/D&gt;&lt;D xsi:type="xsd:double"&gt;15.648457233566&lt;/D&gt;&lt;D xsi:type="xsd:double"&gt;15.6233367359174&lt;/D&gt;&lt;D xsi:type="xsd:double"&gt;15.5779740703157&lt;/D&gt;&lt;D xsi:type="xsd:double"&gt;15.5405972265353&lt;/D&gt;&lt;D xsi:type="xsd:double"&gt;15.5181884394236&lt;/D&gt;&lt;D xsi:type="xsd:double"&gt;15.5193669428584&lt;/D&gt;&lt;D xsi:type="xsd:double"&gt;15.4668130681208&lt;/D&gt;&lt;D xsi:type="xsd:double"&gt;15.4107461690723&lt;/D&gt;&lt;D xsi:type="xsd:double"&gt;15.3218925745486&lt;/D&gt;&lt;D xsi:type="xsd:double"&gt;15.1502658555611&lt;/D&gt;&lt;D xsi:type="xsd:double"&gt;15.0724820091236&lt;/D&gt;&lt;D xsi:type="xsd:double"&gt;15.0317698642726&lt;/D&gt;&lt;D xsi:type="xsd:double"&gt;14.9102570393569&lt;/D&gt;&lt;D xsi:type="xsd:double"&gt;14.0582256538838&lt;/D&gt;&lt;D xsi:type="xsd:double"&gt;14.0355556765211&lt;/D&gt;&lt;D xsi:type="xsd:double"&gt;13.9521719600877&lt;/D&gt;&lt;D xsi:type="xsd:double"&gt;13.8884765907881&lt;/D&gt;&lt;D xsi:type="xsd:double"&gt;13.8710398228632&lt;/D&gt;&lt;D xsi:type="xsd:double"&gt;13.737997821719&lt;/D&gt;&lt;D xsi:type="xsd:double"&gt;13.6957350989924&lt;/D&gt;&lt;D xsi:type="xsd:double"&gt;13.6762573344111&lt;/D&gt;&lt;D xsi:type="xsd:double"&gt;13.6114792957498&lt;/D&gt;&lt;D xsi:type="xsd:double"&gt;13.3669744079349&lt;/D&gt;&lt;D xsi:type="xsd:double"&gt;13.3065706116038&lt;/D&gt;&lt;D xsi:type="xsd:double"&gt;13.2380561781745&lt;/D&gt;&lt;D xsi:type="xsd:double"&gt;13.20030308285&lt;/D&gt;&lt;D xsi:type="xsd:double"&gt;12.95898835134&lt;/D&gt;&lt;D xsi:type="xsd:double"&gt;12.9476792014528&lt;/D&gt;&lt;D xsi:type="xsd:double"&gt;12.9019862250352&lt;/D&gt;&lt;D xsi:type="xsd:double"&gt;12.8740383790295&lt;/D&gt;&lt;D xsi:type="xsd:double"&gt;12.8773466889921&lt;/D&gt;&lt;D xsi:type="xsd:double"&gt;12.8724324882656&lt;/D&gt;&lt;D xsi:type="xsd:double"&gt;12.8132526740746&lt;/D&gt;&lt;D xsi:type="xsd:double"&gt;12.7704841493913&lt;/D&gt;&lt;D xsi:type="xsd:double"&gt;12.7441627067311&lt;/D&gt;&lt;D xsi:type="xsd:double"&gt;12.7030902530144&lt;/D&gt;&lt;D xsi:type="xsd:double"&gt;12.6342052500456&lt;/D&gt;&lt;D xsi:type="xsd:double"&gt;12.6150030741569&lt;/D&gt;&lt;D xsi:type="xsd:double"&gt;12.5993559754123&lt;/D&gt;&lt;D xsi:type="xsd:double"&gt;12.736201941169&lt;/D&gt;&lt;D xsi:type="xsd:double"&gt;12.7557100134699&lt;/D&gt;&lt;D xsi:type="xsd:double"&gt;12.7676786203451&lt;/D&gt;&lt;D xsi:type="xsd:double"&gt;12.7503134076109&lt;/D&gt;&lt;D xsi:type="xsd:double"&gt;12.738840897194&lt;/D&gt;&lt;D xsi:type="xsd:double"&gt;13.1369032153592&lt;/D&gt;&lt;D xsi:type="xsd:double"&gt;13.1449073929638&lt;/D&gt;&lt;D xsi:type="xsd:double"&gt;13.1370612931132&lt;/D&gt;&lt;D xsi:type="xsd:double"&gt;13.1285773868341&lt;/D&gt;&lt;D xsi:type="xsd:double"&gt;13.1296025854076&lt;/D&gt;&lt;D xsi:type="xsd:double"&gt;13.0886730967364&lt;/D&gt;&lt;D xsi:type="xsd:double"&gt;13.0703265692383&lt;/D&gt;&lt;D xsi:type="xsd:double"&gt;13.1748775757481&lt;/D&gt;&lt;D xsi:type="xsd:double"&gt;13.5969533538845&lt;/D&gt;&lt;D xsi:type="xsd:double"&gt;13.6649470403198&lt;/D&gt;&lt;D xsi:type="xsd:double"&gt;13.7059136867414&lt;/D&gt;&lt;D xsi:type="xsd:double"&gt;13.7228315613235&lt;/D&gt;&lt;D xsi:type="xsd:double"&gt;13.7798083881303&lt;/D&gt;&lt;D xsi:type="xsd:double"&gt;13.8260446535763&lt;/D&gt;&lt;D xsi:type="xsd:double"&gt;13.8009677719953&lt;/D&gt;&lt;D xsi:type="xsd:double"&gt;13.7856595854579&lt;/D&gt;&lt;D xsi:type="xsd:double"&gt;13.7342889058785&lt;/D&gt;&lt;D xsi:type="xsd:double"&gt;13.7321446742242&lt;/D&gt;&lt;D xsi:type="xsd:double"&gt;13.7073229181882&lt;/D&gt;&lt;D xsi:type="xsd:double"&gt;13.7737488494312&lt;/D&gt;&lt;D xsi:type="xsd:double"&gt;13.7586559615817&lt;/D&gt;&lt;D xsi:type="xsd:double"&gt;14.0433697100725&lt;/D&gt;&lt;D xsi:type="xsd:double"&gt;14.0822906564166&lt;/D&gt;&lt;D xsi:type="xsd:double"&gt;14.1148383398215&lt;/D&gt;&lt;D xsi:type="xsd:double"&gt;14.1015679782889&lt;/D&gt;&lt;D xsi:type="xsd:double"&gt;14.2174794698691&lt;/D&gt;&lt;D xsi:type="xsd:double"&gt;14.2490220802674&lt;/D&gt;&lt;D xsi:type="xsd:double"&gt;14.2386502699995&lt;/D&gt;&lt;D xsi:type="xsd:double"&gt;14.2057889695439&lt;/D&gt;&lt;D xsi:type="xsd:double"&gt;14.1678703644409&lt;/D&gt;&lt;D xsi:type="xsd:double"&gt;14.1344069069952&lt;/D&gt;&lt;D xsi:type="xsd:double"&gt;14.1084937403735&lt;/D&gt;&lt;D xsi:type="xsd:double"&gt;14.0674575648847&lt;/D&gt;&lt;D xsi:type="xsd:double"&gt;14.0051588388978&lt;/D&gt;&lt;D xsi:type="xsd:double"&gt;14.2439517537568&lt;/D&gt;&lt;D xsi:type="xsd:double"&gt;14.2108751250008&lt;/D&gt;&lt;D xsi:type="xsd:double"&gt;14.2040521842732&lt;/D&gt;&lt;D xsi:type="xsd:double"&gt;14.1638497648954&lt;/D&gt;&lt;D xsi:type="xsd:double"&gt;14.1194013800552&lt;/D&gt;&lt;D xsi:type="xsd:double"&gt;14.1363663092934&lt;/D&gt;&lt;D xsi:type="xsd:double"&gt;14.1105723914692&lt;/D&gt;&lt;D xsi:type="xsd:double"&gt;14.0623171755896&lt;/D&gt;&lt;D xsi:type="xsd:double"&gt;14.0102621770777&lt;/D&gt;&lt;D xsi:type="xsd:double"&gt;13.9885577920634&lt;/D&gt;&lt;D xsi:type="xsd:double"&gt;13.8623369214753&lt;/D&gt;&lt;D xsi:type="xsd:double"&gt;13.8591267166224&lt;/D&gt;&lt;D xsi:type="xsd:double"&gt;13.8753944840361&lt;/D&gt;&lt;D xsi:type="xsd:double"&gt;13.7196279360063&lt;/D&gt;&lt;D xsi:type="xsd:double"&gt;13.7035900006226&lt;/D&gt;&lt;D xsi:type="xsd:double"&gt;13.6661910432886&lt;/D&gt;&lt;D xsi:type="xsd:double"&gt;13.6402698151639&lt;/D&gt;&lt;D xsi:type="xsd:double"&gt;13.5856119731734&lt;/D&gt;&lt;D xsi:type="xsd:double"&gt;13.6481557996607&lt;/D&gt;&lt;D xsi:type="xsd:double"&gt;13.6368467429417&lt;/D&gt;&lt;D xsi:type="xsd:double"&gt;13.5945050948331&lt;/D&gt;&lt;D xsi:type="xsd:double"&gt;13.566034474811&lt;/D&gt;&lt;D xsi:type="xsd:double"&gt;13.5080971760421&lt;/D&gt;&lt;D xsi:type="xsd:double"&gt;13.437550743073&lt;/D&gt;&lt;D xsi:type="xsd:double"&gt;13.4567989543865&lt;/D&gt;&lt;D xsi:type="xsd:double"&gt;13.3629235933744&lt;/D&gt;&lt;D xsi:type="xsd:double"&gt;13.3829370419988&lt;/D&gt;&lt;D xsi:type="xsd:double"&gt;13.3985543612452&lt;/D&gt;&lt;D xsi:type="xsd:double"&gt;13.3650567846498&lt;/D&gt;&lt;D xsi:type="xsd:double"&gt;13.3373836086615&lt;/D&gt;&lt;D xsi:type="xsd:double"&gt;13.3590154427815&lt;/D&gt;&lt;D xsi:type="xsd:double"&gt;13.3890629297943&lt;/D&gt;&lt;D xsi:type="xsd:double"&gt;13.3610079837255&lt;/D&gt;&lt;D xsi:type="xsd:double"&gt;13.3096253905017&lt;/D&gt;&lt;D xsi:type="xsd:double"&gt;13.2570848315086&lt;/D&gt;&lt;D xsi:type="xsd:double"&gt;13.264409353446&lt;/D&gt;&lt;D xsi:type="xsd:double"&gt;13.2057997619826&lt;/D&gt;&lt;D xsi:type="xsd:double"&gt;13.1595204518725&lt;/D&gt;&lt;D xsi:type="xsd:double"&gt;13.0596227247116&lt;/D&gt;&lt;D xsi:type="xsd:double"&gt;12.6774667457457&lt;/D&gt;&lt;D xsi:type="xsd:double"&gt;12.6516063388984&lt;/D&gt;&lt;D xsi:type="xsd:double"&gt;12.6042488199175&lt;/D&gt;&lt;D xsi:type="xsd:double"&gt;12.5729080123484&lt;/D&gt;&lt;D xsi:type="xsd:double"&gt;12.5307753820974&lt;/D&gt;&lt;D xsi:type="xsd:double"&gt;12.5288814431047&lt;/D&gt;&lt;D xsi:type="xsd:double"&gt;12.4927931914948&lt;/D&gt;&lt;D xsi:type="xsd:double"&gt;12.4561600701016&lt;/D&gt;&lt;D xsi:type="xsd:double"&gt;12.4241665834717&lt;/D&gt;&lt;D xsi:type="xsd:double"&gt;12.3472159710469&lt;/D&gt;&lt;D xsi:type="xsd:double"&gt;12.2992094379957&lt;/D&gt;&lt;D xsi:type="xsd:double"&gt;12.2531439858701&lt;/D&gt;&lt;D xsi:type="xsd:double"&gt;12.1925548977734&lt;/D&gt;&lt;D xsi:type="xsd:double"&gt;11.5971877409321&lt;/D&gt;&lt;D xsi:type="xsd:double"&gt;11.5353340788003&lt;/D&gt;&lt;D xsi:type="xsd:double"&gt;11.4879136586084&lt;/D&gt;&lt;D xsi:type="xsd:double"&gt;11.4578757445581&lt;/D&gt;&lt;D xsi:type="xsd:double"&gt;11.4091337054813&lt;/D&gt;&lt;D xsi:type="xsd:double"&gt;11.401311778388&lt;/D&gt;&lt;D xsi:type="xsd:double"&gt;11.3985655783184&lt;/D&gt;&lt;D xsi:type="xsd:double"&gt;11.3602849227332&lt;/D&gt;&lt;D xsi:type="xsd:double"&gt;11.3047989082704&lt;/D&gt;&lt;D xsi:type="xsd:double"&gt;11.1809538759276&lt;/D&gt;&lt;D xsi:type="xsd:double"&gt;11.1126727941062&lt;/D&gt;&lt;D xsi:type="xsd:double"&gt;11.0748136622179&lt;/D&gt;&lt;D xsi:type="xsd:double"&gt;10.9026272218208&lt;/D&gt;&lt;D xsi:type="xsd:double"&gt;10.6121321828353&lt;/D&gt;&lt;D xsi:type="xsd:double"&gt;10.5417526486337&lt;/D&gt;&lt;D xsi:type="xsd:double"&gt;10.4914491940158&lt;/D&gt;&lt;D xsi:type="xsd:double"&gt;10.4260784199943&lt;/D&gt;&lt;D xsi:type="xsd:double"&gt;10.3907210404054&lt;/D&gt;&lt;D xsi:type="xsd:double"&gt;10.2664460547736&lt;/D&gt;&lt;D xsi:type="xsd:double"&gt;10.2036181662413&lt;/D&gt;&lt;D xsi:type="xsd:double"&gt;10.1529306472869&lt;/D&gt;&lt;D xsi:type="xsd:double"&gt;10.0939717559713&lt;/D&gt;&lt;D xsi:type="xsd:double"&gt;10.0565127948231&lt;/D&gt;&lt;D xsi:type="xsd:double"&gt;9.9923480177664&lt;/D&gt;&lt;D xsi:type="xsd:double"&gt;9.93201023521994&lt;/D&gt;&lt;D xsi:type="xsd:double"&gt;9.88004511361443&lt;/D&gt;&lt;D xsi:type="xsd:double"&gt;9.69349039299097&lt;/D&gt;&lt;D xsi:type="xsd:double"&gt;9.65738769228567&lt;/D&gt;&lt;D xsi:type="xsd:double"&gt;9.62817313431606&lt;/D&gt;&lt;D xsi:type="xsd:double"&gt;9.58495073140906&lt;/D&gt;&lt;D xsi:type="xsd:double"&gt;9.55248283808387&lt;/D&gt;&lt;D xsi:type="xsd:double"&gt;9.54472289148802&lt;/D&gt;&lt;D xsi:type="xsd:double"&gt;9.50011298191442&lt;/D&gt;&lt;D xsi:type="xsd:double"&gt;9.46038484116982&lt;/D&gt;&lt;D xsi:type="xsd:double"&gt;9.40698844840872&lt;/D&gt;&lt;D xsi:type="xsd:double"&gt;9.41015155081326&lt;/D&gt;&lt;D xsi:type="xsd:double"&gt;9.35999734147497&lt;/D&gt;&lt;D xsi:type="xsd:double"&gt;9.33043001208589&lt;/D&gt;&lt;D xsi:type="xsd:double"&gt;9.26636400460973&lt;/D&gt;&lt;D xsi:type="xsd:double"&gt;9.02436580727877&lt;/D&gt;&lt;D xsi:type="xsd:double"&gt;8.93764408937442&lt;/D&gt;&lt;D xsi:type="xsd:double"&gt;8.86671090201812&lt;/D&gt;&lt;D xsi:type="xsd:double"&gt;8.83802642135504&lt;/D&gt;&lt;D xsi:type="xsd:double"&gt;8.79820897282016&lt;/D&gt;&lt;D xsi:type="xsd:double"&gt;8.73945367883383&lt;/D&gt;&lt;D xsi:type="xsd:double"&gt;8.70594120248779&lt;/D&gt;&lt;D xsi:type="xsd:double"&gt;8.66859452364785&lt;/D&gt;&lt;D xsi:type="xsd:double"&gt;8.62076332783596&lt;/D&gt;&lt;D xsi:type="xsd:double"&gt;8.59006893255392&lt;/D&gt;&lt;D xsi:type="xsd:double"&gt;8.61229539812866&lt;/D&gt;&lt;D xsi:type="xsd:double"&gt;8.58649366001586&lt;/D&gt;&lt;D xsi:type="xsd:double"&gt;8.67254613975148&lt;/D&gt;&lt;D xsi:type="xsd:double"&gt;8.83076733126305&lt;/D&gt;&lt;D xsi:type="xsd:double"&gt;8.90407676270004&lt;/D&gt;&lt;D xsi:type="xsd:double"&gt;9.07672275627589&lt;/D&gt;&lt;D xsi:type="xsd:double"&gt;9.17039728576738&lt;/D&gt;&lt;D xsi:type="xsd:double"&gt;9.32806854574086&lt;/D&gt;&lt;D xsi:type="xsd:double"&gt;9.50126264496933&lt;/D&gt;&lt;D xsi:type="xsd:double"&gt;9.48724601378061&lt;/D&gt;&lt;D xsi:type="xsd:double"&gt;9.67891293387983&lt;/D&gt;&lt;D xsi:type="xsd:double"&gt;9.65776990675094&lt;/D&gt;&lt;D xsi:type="xsd:double"&gt;9.67128807600426&lt;/D&gt;&lt;D xsi:type="xsd:double"&gt;9.65390272043251&lt;/D&gt;&lt;D xsi:type="xsd:double"&gt;9.62786709371777&lt;/D&gt;&lt;D xsi:type="xsd:double"&gt;9.63081841877184&lt;/D&gt;&lt;D xsi:type="xsd:double"&gt;9.47922501412663&lt;/D&gt;&lt;D xsi:type="xsd:double"&gt;9.41660073694029&lt;/D&gt;&lt;D xsi:type="xsd:double"&gt;9.3981714140967&lt;/D&gt;&lt;D xsi:type="xsd:double"&gt;9.36909010150314&lt;/D&gt;&lt;D xsi:type="xsd:double"&gt;9.34379657739676&lt;/D&gt;&lt;D xsi:type="xsd:double"&gt;9.38081692216946&lt;/D&gt;&lt;D xsi:type="xsd:double"&gt;9.37259039664638&lt;/D&gt;&lt;D xsi:type="xsd:double"&gt;9.35656729025268&lt;/D&gt;&lt;D xsi:type="xsd:double"&gt;9.33146159850994&lt;/D&gt;&lt;D xsi:type="xsd:double"&gt;9.31613236915391&lt;/D&gt;&lt;D xsi:type="xsd:double"&gt;9.38921358647348&lt;/D&gt;&lt;D xsi:type="xsd:double"&gt;9.35014396658228&lt;/D&gt;&lt;D xsi:type="xsd:double"&gt;9.34494368146268&lt;/D&gt;&lt;D xsi:type="xsd:double"&gt;9.34145397257118&lt;/D&gt;&lt;D xsi:type="xsd:double"&gt;9.32172299519658&lt;/D&gt;&lt;/FQL&gt;&lt;FQL&gt;&lt;Q&gt;ACWX-US^FMA_PE(LTMA,NOW,-10AY,W,"PORTAGG","MEANR")&lt;/Q&gt;&lt;R&gt;523&lt;/R&gt;&lt;C&gt;1&lt;/C&gt;&lt;D xsi:type="xsd:double"&gt;14.7932550165117&lt;/D&gt;&lt;D xsi:type="xsd:double"&gt;14.8534729931072&lt;/D&gt;&lt;D xsi:type="xsd:double"&gt;14.8199599262293&lt;/D&gt;&lt;D xsi:type="xsd:double"&gt;14.8633619702979&lt;/D&gt;&lt;D xsi:type="xsd:double"&gt;14.4900628850802&lt;/D&gt;&lt;D xsi:type="xsd:double"&gt;14.3745541892574&lt;/D&gt;&lt;D xsi:type="xsd:double"&gt;14.2607426029717&lt;/D&gt;&lt;D xsi:type="xsd:double"&gt;14.5368920563348&lt;/D&gt;&lt;D xsi:type="xsd:double"&gt;14.4854249804004&lt;/D&gt;&lt;D xsi:type="xsd:double"&gt;14.4032022280673&lt;/D&gt;&lt;D xsi:type="xsd:double"&gt;14.1421898077183&lt;/D&gt;&lt;D xsi:type="xsd:double"&gt;14.1952253661293&lt;/D&gt;&lt;D xsi:type="xsd:double"&gt;14.4322259641515&lt;/D&gt;&lt;D xsi:type="xsd:double"&gt;14.53374905844&lt;/D&gt;&lt;D xsi:type="xsd:double"&gt;14.7163443724183&lt;/D&gt;&lt;D xsi:type="xsd:double"&gt;14.6016867652211&lt;/D&gt;&lt;D xsi:type="xsd:double"&gt;14.5013775096355&lt;/D&gt;&lt;D xsi:type="xsd:double"&gt;14.4929270278878&lt;/D&gt;&lt;D xsi:type="xsd:double"&gt;14.4815000530805&lt;/D&gt;&lt;D xsi:type="xsd:double"&gt;14.5783489277645&lt;/D&gt;&lt;D xsi:type="xsd:double"&gt;14.526172782829&lt;/D&gt;&lt;D xsi:type="xsd:double"&gt;14.5947615008788&lt;/D&gt;&lt;D xsi:type="xsd:double"&gt;14.6595576944744&lt;/D&gt;&lt;D xsi:type="xsd:double"&gt;14.6182301476786&lt;/D&gt;&lt;D xsi:type="xsd:double"&gt;14.554064825912&lt;/D&gt;&lt;D xsi:type="xsd:double"&gt;14.5486745696859&lt;/D&gt;&lt;D xsi:type="xsd:double"&gt;14.4727647259123&lt;/D&gt;&lt;D xsi:type="xsd:double"&gt;14.5936292961816&lt;/D&gt;&lt;D xsi:type="xsd:double"&gt;14.6161314366723&lt;/D&gt;&lt;D xsi:type="xsd:double"&gt;14.6551134209428&lt;/D&gt;&lt;D xsi:type="xsd:double"&gt;14.6699155020015&lt;/D&gt;&lt;D xsi:type="xsd:double"&gt;14.6372648115452&lt;/D&gt;&lt;D xsi:type="xsd:double"&gt;14.6644047516027&lt;/D&gt;&lt;D xsi:type="xsd:double"&gt;14.6609854453217&lt;/D&gt;&lt;D xsi:type="xsd:double"&gt;14.6978633003032&lt;/D&gt;&lt;D xsi:type="xsd:double"&gt;14.4740073592077&lt;/D&gt;&lt;D xsi:type="xsd:double"&gt;14.2615103332595&lt;/D&gt;&lt;D xsi:type="xsd:double"&gt;14.1679787185762&lt;/D&gt;&lt;D xsi:type="xsd:double"&gt;14.1613303417397&lt;/D&gt;&lt;D xsi:type="xsd:double"&gt;13.9151940462296&lt;/D&gt;&lt;D xsi:type="xsd:double"&gt;14.118545495648&lt;/D&gt;&lt;D xsi:type="xsd:double"&gt;14.0289663272656&lt;/D&gt;&lt;D xsi:type="xsd:double"&gt;14.119309741621&lt;/D&gt;&lt;D xsi:type="xsd:double"&gt;13.9075459972627&lt;/D&gt;&lt;D xsi:type="xsd:double"&gt;13.8424830585326&lt;/D&gt;&lt;D xsi:type="xsd:double"&gt;13.6146263496526&lt;/D&gt;&lt;D xsi:type="xsd:double"&gt;13.5962377844728&lt;/D&gt;&lt;D xsi:type="xsd:double"&gt;13.5071721616205&lt;/D&gt;&lt;D xsi:type="xsd:double"&gt;13.4382909713875&lt;/D&gt;&lt;D xsi:type="xsd:double"&gt;13.1449159396862&lt;/D&gt;&lt;D xsi:type="xsd:double"&gt;13.1450930126494&lt;/D&gt;&lt;D xsi:type="xsd:double"&gt;12.7906410511847&lt;/D&gt;&lt;D xsi:type="xsd:double"&gt;12.8778510711214&lt;/D&gt;&lt;D xsi:type="xsd:double"&gt;13.1458402978645&lt;/D&gt;&lt;D xsi:type="xsd:double"&gt;13.0189992554506&lt;/D&gt;&lt;D xsi:type="xsd:double"&gt;13.15210509568&lt;/D&gt;&lt;D xsi:type="xsd:double"&gt;13.2452361865977&lt;/D&gt;&lt;D xsi:type="xsd:double"&gt;13.4294465710724&lt;/D&gt;&lt;D xsi:type="xsd:double"&gt;13.2642864579533&lt;/D&gt;&lt;D xsi:type="xsd:double"&gt;13.3197726561065&lt;/D&gt;&lt;D xsi:type="xsd:double"&gt;13.0965259985065&lt;/D&gt;&lt;D xsi:type="xsd:double"&gt;13.0479743582336&lt;/D&gt;&lt;D xsi:type="xsd:double"&gt;13.2748158091117&lt;/D&gt;&lt;D xsi:type="xsd:double"&gt;13.2888666170318&lt;/D&gt;&lt;D xsi:type="xsd:double"&gt;13.4340169008424&lt;/D&gt;&lt;D xsi:type="xsd:double"&gt;13.3098918295953&lt;/D&gt;&lt;D xsi:type="xsd:double"&gt;13.2604449245835&lt;/D&gt;&lt;D xsi:type="xsd:double"&gt;13.0380209205897&lt;/D&gt;&lt;D xsi:type="xsd:double"&gt;13.1615718400771&lt;/D&gt;&lt;D xsi:type="xsd:double"&gt;13.0322668190124&lt;/D&gt;&lt;D xsi:type="xsd:double"&gt;13.1858891298153&lt;/D&gt;&lt;D xsi:type="xsd:double"&gt;13.0461810025768&lt;/D&gt;&lt;D xsi:type="xsd:double"&gt;12.9906720534966&lt;/D&gt;&lt;D xsi:type="xsd:double"&gt;12.934971566214&lt;/D&gt;&lt;D xsi:type="xsd:double"&gt;12.9946786427904&lt;/D&gt;&lt;D xsi:type="xsd:double"&gt;12.941264508241&lt;/D&gt;&lt;D xsi:type="xsd:double"&gt;12.9513561763915&lt;/D&gt;&lt;D xsi:type="xsd:double"&gt;12.9561076423321&lt;/D&gt;&lt;D xsi:type="xsd:double"&gt;12.960471822457&lt;/D&gt;&lt;D xsi:type="xsd:double"&gt;12.9429812774465&lt;/D&gt;&lt;D xsi:type="xsd:double"&gt;12.8693946507082&lt;/D&gt;&lt;D xsi:type="xsd:double"&gt;12.8625870975425&lt;/D&gt;&lt;D xsi:type="xsd:double"&gt;12.7611002761806&lt;/D&gt;&lt;D xsi:type="xsd:double"&gt;12.7344474404846&lt;/D&gt;&lt;D xsi:type="xsd:double"&gt;12.8033117848091&lt;/D&gt;&lt;D xsi:type="xsd:double"&gt;12.856875335051&lt;/D&gt;&lt;D xsi:type="xsd:double"&gt;12.7821338987561&lt;/D&gt;&lt;D xsi:type="xsd:double"&gt;12.9991491339445&lt;/D&gt;&lt;D xsi:type="xsd:double"&gt;12.9447816504825&lt;/D&gt;&lt;D xsi:type="xsd:double"&gt;13.0283464388777&lt;/D&gt;&lt;D xsi:type="xsd:double"&gt;13.0978404446437&lt;/D&gt;&lt;D xsi:type="xsd:double"&gt;12.9160204146443&lt;/D&gt;&lt;D xsi:type="xsd:double"&gt;12.7661459463555&lt;/D&gt;&lt;D xsi:type="xsd:double"&gt;12.4476029171711&lt;/D&gt;&lt;D xsi:type="xsd:double"&gt;12.0612505882699&lt;/D&gt;&lt;D xsi:type="xsd:double"&gt;12.1272348285906&lt;/D&gt;&lt;D xsi:type="xsd:double"&gt;12.1900365190955&lt;/D&gt;&lt;D xsi:type="xsd:double"&gt;12.4647780860512&lt;/D&gt;&lt;D xsi:type="xsd:double"&gt;12.5183038136714&lt;/D&gt;&lt;D xsi:type="xsd:double"&gt;12.4584503514244&lt;/D&gt;&lt;D xsi:type="xsd:double"&gt;12.3799046254483&lt;/D&gt;&lt;D xsi:type="xsd:double"&gt;12.3700789352033&lt;/D&gt;&lt;D xsi:type="xsd:double"&gt;11.999407348164&lt;/D&gt;&lt;D xsi:type="xsd:double"&gt;11.8568436951101&lt;/D&gt;&lt;D xsi:type="xsd:double"&gt;11.7993798228702&lt;/D&gt;&lt;D xsi:type="xsd:double"&gt;11.76476955253&lt;/D&gt;&lt;D xsi:type="xsd:double"&gt;11.9382641159307&lt;/D&gt;&lt;D xsi:type="xsd:double"&gt;11.8227894960829&lt;/D&gt;&lt;D xsi:type="xsd:double"&gt;12.0313972273373&lt;/D&gt;&lt;D xsi:type="xsd:double"&gt;12.3961636496334&lt;/D&gt;&lt;D xsi:type="xsd:double"&gt;12.6220017024702&lt;/D&gt;&lt;D xsi:type="xsd:double"&gt;12.5876802840487&lt;/D&gt;&lt;D xsi:type="xsd:double"&gt;12.8154623706885&lt;/D&gt;&lt;D xsi:type="xsd:double"&gt;12.9372179314437&lt;/D&gt;&lt;D xsi:type="xsd:double"&gt;13.0214535902477&lt;/D&gt;&lt;D xsi:type="xsd:double"&gt;12.9694846562921&lt;/D&gt;&lt;D xsi:type="xsd:double"&gt;13.0601475600271&lt;/D&gt;&lt;D xsi:type="xsd:double"&gt;13.0523487311927&lt;/D&gt;&lt;D xsi:type="xsd:double"&gt;12.8848097278751&lt;/D&gt;&lt;D xsi:type="xsd:double"&gt;13.0471418786706&lt;/D&gt;&lt;D xsi:type="xsd:double"&gt;13.0006814681173&lt;/D&gt;&lt;D xsi:type="xsd:double"&gt;13.1342223538268&lt;/D&gt;&lt;D xsi:type="xsd:double"&gt;13.0771857261405&lt;/D&gt;&lt;D xsi:type="xsd:double"&gt;13.3907705301588&lt;/D&gt;&lt;D xsi:type="xsd:double"&gt;13.5453807405407&lt;/D&gt;&lt;D xsi:type="xsd:double"&gt;13.5570668738848&lt;/D&gt;&lt;D xsi:type="xsd:double"&gt;13.5070725013581&lt;/D&gt;&lt;D xsi:type="xsd:double"&gt;13.5251567522215&lt;/D&gt;&lt;D xsi:type="xsd:double"&gt;13.5990445850357&lt;/D&gt;&lt;D xsi:type="xsd:double"&gt;13.7765887560187&lt;/D&gt;&lt;D xsi:type="xsd:double"&gt;13.8380772563804&lt;/D&gt;&lt;D xsi:type="xsd:double"&gt;13.9271190267934&lt;/D&gt;&lt;D xsi:type="xsd:double"&gt;13.9691936545311&lt;/D&gt;&lt;D xsi:type="xsd:double"&gt;14.0255073332962&lt;/D&gt;&lt;D xsi:type="xsd:double"&gt;14.0369336865678&lt;/D&gt;&lt;D xsi:type="xsd:double"&gt;14.0571492103475&lt;/D&gt;&lt;D xsi:type="xsd:double"&gt;13.9664650231017&lt;/D&gt;&lt;D xsi:type="xsd:double"&gt;14.0190831129838&lt;/D&gt;&lt;D xsi:type="xsd:double"&gt;13.9245339806459&lt;/D&gt;&lt;D xsi:type="xsd:double"&gt;14.2609097945561&lt;/D&gt;&lt;D xsi:type="xsd:double"&gt;14.4986136872227&lt;/D&gt;&lt;D xsi:type="xsd:double"&gt;14.4246271901921&lt;/D&gt;&lt;D xsi:type="xsd:double"&gt;14.2693938958126&lt;/D&gt;&lt;D xsi:type="xsd:double"&gt;14.646182529066&lt;/D&gt;&lt;D xsi:type="xsd:double"&gt;15.021109220802&lt;/D&gt;&lt;D xsi:type="xsd:double"&gt;15.0220798962842&lt;/D&gt;&lt;D xsi:type="xsd:double"&gt;15.0588232809808&lt;/D&gt;&lt;D xsi:type="xsd:double"&gt;15.0912336995835&lt;/D&gt;&lt;D xsi:type="xsd:double"&gt;15.0489998660943&lt;/D&gt;&lt;D xsi:type="xsd:double"&gt;15.3088146043519&lt;/D&gt;&lt;D xsi:type="xsd:double"&gt;15.1976587320967&lt;/D&gt;&lt;D xsi:type="xsd:double"&gt;15.2999064596968&lt;/D&gt;&lt;D xsi:type="xsd:double"&gt;15.9045361052103&lt;/D&gt;&lt;D xsi:type="xsd:double"&gt;16.1358899605743&lt;/D&gt;&lt;D xsi:type="xsd:double"&gt;16.2141291933684&lt;/D&gt;&lt;D xsi:type="xsd:double"&gt;16.2433886854286&lt;/D&gt;&lt;D xsi:type="xsd:double"&gt;16.4960261260414&lt;/D&gt;&lt;D xsi:type="xsd:double"&gt;16.5888531594146&lt;/D&gt;&lt;D xsi:type="xsd:double"&gt;16.4697057859271&lt;/D&gt;&lt;D xsi:type="xsd:double"&gt;16.5093359480407&lt;/D&gt;&lt;D xsi:type="xsd:double"&gt;16.8797881636837&lt;/D&gt;&lt;D xsi:type="xsd:double"&gt;17.0366603480751&lt;/D&gt;&lt;D xsi:type="xsd:double"&gt;17.2913369369521&lt;/D&gt;&lt;D xsi:type="xsd:double"&gt;17.4733179749493&lt;/D&gt;&lt;D xsi:type="xsd:double"&gt;18.4598543483999&lt;/D&gt;&lt;D xsi:type="xsd:double"&gt;17.3955867529953&lt;/D&gt;&lt;D xsi:type="xsd:double"&gt;17.8034371807744&lt;/D&gt;&lt;D xsi:type="xsd:double"&gt;17.9055831105397&lt;/D&gt;&lt;D xsi:type="xsd:double"&gt;18.0278216865233&lt;/D&gt;&lt;D xsi:type="xsd:double"&gt;18.321525857177&lt;/D&gt;&lt;D xsi:type="xsd:double"&gt;18.4909326922268&lt;/D&gt;&lt;D xsi:type="xsd:double"&gt;18.644798456807&lt;/D&gt;&lt;D xsi:type="xsd:double"&gt;18.8875937537336&lt;/D&gt;&lt;D xsi:type="xsd:double"&gt;19.0941283505491&lt;/D&gt;&lt;D xsi:type="xsd:double"&gt;19.1483866258043&lt;/D&gt;&lt;D xsi:type="xsd:double"&gt;19.3155765109615&lt;/D&gt;&lt;D xsi:type="xsd:double"&gt;19.41415875519&lt;/D&gt;&lt;D xsi:type="xsd:double"&gt;19.4798144360322&lt;/D&gt;&lt;D xsi:type="xsd:double"&gt;19.4810059335135&lt;/D&gt;&lt;D xsi:type="xsd:double"&gt;19.555747238812&lt;/D&gt;&lt;D xsi:type="xsd:double"&gt;19.792008889069&lt;/D&gt;&lt;D xsi:type="xsd:double"&gt;19.8766349604581&lt;/D&gt;&lt;D xsi:type="xsd:double"&gt;20.0914190089826&lt;/D&gt;&lt;D xsi:type="xsd:double"&gt;20.2478659049072&lt;/D&gt;&lt;D xsi:type="xsd:double"&gt;20.3085926194521&lt;/D&gt;&lt;D xsi:type="xsd:double"&gt;20.4094534339387&lt;/D&gt;&lt;D xsi:type="xsd:double"&gt;20.4763177241009&lt;/D&gt;&lt;D xsi:type="xsd:double"&gt;20.5999061209404&lt;/D&gt;&lt;D xsi:type="xsd:double"&gt;20.7098847111506&lt;/D&gt;&lt;D xsi:type="xsd:double"&gt;20.7545259545656&lt;/D&gt;&lt;D xsi:type="xsd:double"&gt;20.8404434772721&lt;/D&gt;&lt;D xsi:type="xsd:double"&gt;21.8921965647346&lt;/D&gt;&lt;D xsi:type="xsd:double"&gt;22.0959666302472&lt;/D&gt;&lt;D xsi:type="xsd:double"&gt;22.036082970004&lt;/D&gt;&lt;D xsi:type="xsd:double"&gt;21.375722483699&lt;/D&gt;&lt;D xsi:type="xsd:double"&gt;22.3151656876578&lt;/D&gt;&lt;D xsi:type="xsd:double"&gt;22.3010190052628&lt;/D&gt;&lt;D xsi:type="xsd:double"&gt;22.4704515256398&lt;/D&gt;&lt;D xsi:type="xsd:double"&gt;21.7729366547429&lt;/D&gt;&lt;D xsi:type="xsd:double"&gt;21.3081207538162&lt;/D&gt;&lt;D xsi:type="xsd:double"&gt;21.3047347632684&lt;/D&gt;&lt;D xsi:type="xsd:double"&gt;20.9159334655431&lt;/D&gt;&lt;D xsi:type="xsd:double"&gt;20.8593475620995&lt;/D&gt;&lt;D xsi:type="xsd:double"&gt;20.6805757917706&lt;/D&gt;&lt;D xsi:type="xsd:double"&gt;20.2765322530007&lt;/D&gt;&lt;D xsi:type="xsd:double"&gt;19.9343653525108&lt;/D&gt;&lt;D xsi:type="xsd:double"&gt;19.2629638691392&lt;/D&gt;&lt;D xsi:type="xsd:double"&gt;18.285279623441&lt;/D&gt;&lt;D xsi:type="xsd:double"&gt;18.9960007019567&lt;/D&gt;&lt;D xsi:type="xsd:double"&gt;18.9266848362321&lt;/D&gt;&lt;D xsi:type="xsd:double"&gt;18.9600134743046&lt;/D&gt;&lt;D xsi:type="xsd:double"&gt;18.5088793838373&lt;/D&gt;&lt;D xsi:type="xsd:double"&gt;18.2725790201922&lt;/D&gt;&lt;D xsi:type="xsd:double"&gt;18.5609907596992&lt;/D&gt;&lt;D xsi:type="xsd:double"&gt;18.4149167886277&lt;/D&gt;&lt;D xsi:type="xsd:double"&gt;18.1987376970591&lt;/D&gt;&lt;D xsi:type="xsd:double"&gt;18.1974385336292&lt;/D&gt;&lt;D xsi:type="xsd:double"&gt;17.8773312109571&lt;/D&gt;&lt;D xsi:type="xsd:double"&gt;17.8229503061861&lt;/D&gt;&lt;D xsi:type="xsd:double"&gt;17.5871624115584&lt;/D&gt;&lt;D xsi:type="xsd:double"&gt;17.2330890909131&lt;/D&gt;&lt;D xsi:type="xsd:double"&gt;17.2418753192195&lt;/D&gt;&lt;D xsi:type="xsd:double"&gt;17.1986840251367&lt;/D&gt;&lt;D xsi:type="xsd:double"&gt;16.9570592116403&lt;/D&gt;&lt;D xsi:type="xsd:double"&gt;16.7042001453895&lt;/D&gt;&lt;D xsi:type="xsd:double"&gt;16.3839940122657&lt;/D&gt;&lt;D xsi:type="xsd:double"&gt;16.3640967042571&lt;/D&gt;&lt;D xsi:type="xsd:double"&gt;16.0234489213472&lt;/D&gt;&lt;D xsi:type="xsd:double"&gt;16.1747468718828&lt;/D&gt;&lt;D xsi:type="xsd:double"&gt;15.5200096823661&lt;/D&gt;&lt;D xsi:type="xsd:double"&gt;15.1834457813287&lt;/D&gt;&lt;D xsi:type="xsd:double"&gt;14.9227474798736&lt;/D&gt;&lt;D xsi:type="xsd:double"&gt;14.901972660533&lt;/D&gt;&lt;D xsi:type="xsd:double"&gt;14.7196605298517&lt;/D&gt;&lt;D xsi:type="xsd:double"&gt;14.4335902183222&lt;/D&gt;&lt;D xsi:type="xsd:double"&gt;14.3625248313549&lt;/D&gt;&lt;D xsi:type="xsd:double"&gt;14.1584362722451&lt;/D&gt;&lt;D xsi:type="xsd:double"&gt;13.8383121828911&lt;/D&gt;&lt;D xsi:type="xsd:double"&gt;13.8185901740181&lt;/D&gt;&lt;D xsi:type="xsd:double"&gt;13.5923287535427&lt;/D&gt;&lt;D xsi:type="xsd:double"&gt;13.6987850385158&lt;/D&gt;&lt;D xsi:type="xsd:double"&gt;14.0561146154723&lt;/D&gt;&lt;D xsi:type="xsd:double"&gt;14.0859415084326&lt;/D&gt;&lt;D xsi:type="xsd:double"&gt;15.5358179520146&lt;/D&gt;&lt;D xsi:type="xsd:double"&gt;15.5817148538889&lt;/D&gt;&lt;D xsi:type="xsd:double"&gt;15.4373085791596&lt;/D&gt;&lt;D xsi:type="xsd:double"&gt;15.0272544105113&lt;/D&gt;&lt;D xsi:type="xsd:double"&gt;15.4954734250605&lt;/D&gt;&lt;D xsi:type="xsd:double"&gt;15.6802376595551&lt;/D&gt;&lt;D xsi:type="xsd:double"&gt;15.5230614251657&lt;/D&gt;&lt;D xsi:type="xsd:double"&gt;15.4522566135409&lt;/D&gt;&lt;D xsi:type="xsd:double"&gt;15.4518171283964&lt;/D&gt;&lt;D xsi:type="xsd:double"&gt;15.3201505580767&lt;/D&gt;&lt;D xsi:type="xsd:double"&gt;15.0921821152876&lt;/D&gt;&lt;D xsi:type="xsd:double"&gt;14.8154880596788&lt;/D&gt;&lt;D xsi:type="xsd:double"&gt;14.7362647777987&lt;/D&gt;&lt;D xsi:type="xsd:double"&gt;14.6176943568567&lt;/D&gt;&lt;D xsi:type="xsd:double"&gt;14.6327280126154&lt;/D&gt;&lt;D xsi:type="xsd:double"&gt;14.6568088584366&lt;/D&gt;&lt;D xsi:type="xsd:double"&gt;14.4395022922261&lt;/D&gt;&lt;D xsi:type="xsd:double"&gt;14.3338651422717&lt;/D&gt;&lt;D xsi:type="xsd:double"&gt;14.1505259635183&lt;/D&gt;&lt;D xsi:type="xsd:double"&gt;14.1697779296779&lt;/D&gt;&lt;D xsi:type="xsd:double"&gt;13.9501605820144&lt;/D&gt;&lt;D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</t>
        </r>
      </text>
    </comment>
    <comment ref="A30" authorId="0" shapeId="0" xr:uid="{2F3008FE-D081-40F7-AEF0-FD314869A7B4}">
      <text>
        <r>
          <rPr>
            <b/>
            <sz val="9"/>
            <color indexed="81"/>
            <rFont val="Tahoma"/>
            <charset val="1"/>
          </rPr>
          <t>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xsi:type="xsd:double"&gt;13.8117242417589&lt;/D&gt;&lt;/FQL&gt;&lt;FQL&gt;&lt;Q&gt;ACWX-US^FMA_EPS(NTMA,0,-5AY,W,USD,"PORTAGG","MEANR")&lt;/Q&gt;&lt;R&gt;262&lt;/R&gt;&lt;C&gt;1&lt;/C&gt;&lt;D xsi:type="xsd:double"&gt;4.10923002027937&lt;/D&gt;&lt;D xsi:type="xsd:double"&gt;4.13767826644112&lt;/D&gt;&lt;D xsi:type="xsd:double"&gt;4.17051430345438&lt;/D&gt;&lt;D xsi:type="xsd:double"&gt;4.18266761852592&lt;/D&gt;&lt;D xsi:type="xsd:double"&gt;4.19000393432405&lt;/D&gt;&lt;D xsi:type="xsd:double"&gt;4.18652730468448&lt;/D&gt;&lt;D xsi:type="xsd:double"&gt;4.13921271945282&lt;/D&gt;&lt;D xsi:type="xsd:double"&gt;4.17225291935358&lt;/D&gt;&lt;D xsi:type="xsd:double"&gt;4.19803540296857&lt;/D&gt;&lt;D xsi:type="xsd:double"&gt;4.13420139433983&lt;/D&gt;&lt;D xsi:type="xsd:double"&gt;4.1130094402663&lt;/D&gt;&lt;D xsi:type="xsd:double"&gt;4.05538741563362&lt;/D&gt;&lt;D xsi:type="xsd:double"&gt;4.04608725984987&lt;/D&gt;&lt;D xsi:type="xsd:double"&gt;4.00384713327299&lt;/D&gt;&lt;D xsi:type="xsd:double"&gt;4.02493138620081&lt;/D&gt;&lt;D xsi:type="xsd:double"&gt;3.99799746444517&lt;/D&gt;&lt;D xsi:type="xsd:double"&gt;3.9627388460828&lt;/D&gt;&lt;D xsi:type="xsd:double"&gt;3.94691653723844&lt;/D&gt;&lt;D xsi:type="xsd:double"&gt;3.94210112994502&lt;/D&gt;&lt;D xsi:type="xsd:double"&gt;3.99262703309892&lt;/D&gt;&lt;D xsi:type="xsd:double"&gt;4.02073220293701&lt;/D&gt;&lt;D xsi:type="xsd:double"&gt;4.00268264548124&lt;/D&gt;&lt;D xsi:type="xsd:double"&gt;3.99681965659579&lt;/D&gt;&lt;D xsi:type="xsd:double"&gt;3.95166305741663&lt;/D&gt;&lt;D xsi:type="xsd:double"&gt;3.96119364113156&lt;/D&gt;&lt;D xsi:type="xsd:double"&gt;3.90882805074717&lt;/D&gt;&lt;D xsi:type="xsd:double"&gt;3.8850768979427&lt;/D&gt;&lt;D xsi:type="xsd:double"&gt;3.84100374480934&lt;/D&gt;&lt;D xsi:type="xsd:double"&gt;3.91011596846771&lt;/D&gt;&lt;D xsi:type="xsd:double"&gt;3.89966173533076&lt;/D&gt;&lt;D xsi:type="xsd:double"&gt;3.87293436769039&lt;/D&gt;&lt;D xsi:type="xsd:double"&gt;3.90349862774526&lt;/D&gt;&lt;D xsi:type="xsd:double"&gt;3.89749076397747&lt;/D&gt;&lt;D xsi:type="xsd:double"&gt;3.87182910605151&lt;/D&gt;&lt;D xsi:type="xsd:double"&gt;3.87536800756984&lt;/D&gt;&lt;D xsi:type="xsd:double"&gt;3.85363506632176&lt;/D&gt;&lt;D xsi:type="xsd:double"&gt;3.87057623107346&lt;/D&gt;&lt;D xsi:type="xsd:double"&gt;3.86446870314985&lt;/D&gt;&lt;D xsi:type="xsd:double"&gt;3.88318639829758&lt;/D&gt;&lt;D xsi:type="xsd:double"&gt;3.90207191910694&lt;/D&gt;&lt;D xsi:type="xsd:double"&gt;3.91720034797694&lt;/D&gt;&lt;D xsi:type="xsd:double"&gt;3.9223797544386&lt;/D&gt;&lt;D xsi:type="xsd:double"&gt;3.95820076254384&lt;/D&gt;&lt;D xsi:type="xsd:double"&gt;3.95861508416566&lt;/D&gt;&lt;D xsi:type="xsd:double"&gt;3.95846391715904&lt;/D&gt;&lt;D xsi:type="xsd:double"&gt;3.94950693586006&lt;/D&gt;&lt;D xsi:type="xsd:double"&gt;3.96664341335333&lt;/D&gt;&lt;D xsi:type="xsd:double"&gt;3.9472164917975&lt;/D&gt;&lt;D xsi:type="xsd:double"&gt;3.92951508945829&lt;/D&gt;&lt;D xsi:type="xsd:double"&gt;3.89313104339104&lt;/D&gt;&lt;D xsi:type="xsd:double"&gt;3.90274080030177&lt;/D&gt;&lt;D xsi:type="xsd:double"&gt;3.80841828192401&lt;/D&gt;&lt;D xsi:type="xsd:double"&gt;3.81369656191382&lt;/D&gt;&lt;D xsi:type="xsd:double"&gt;3.81186300616345&lt;/D&gt;&lt;D xsi:type="xsd:double"&gt;3.84571292863334&lt;/D&gt;&lt;D xsi:type="xsd:double"&gt;3.80804862672354&lt;/D&gt;&lt;D xsi:type="xsd:double"&gt;3.81712574382318&lt;/D&gt;&lt;D xsi:type="xsd:double"&gt;3.81354781162661&lt;/D&gt;&lt;D xsi:type="xsd:double"&gt;3.80993162627552&lt;/D&gt;&lt;D xsi:type="xsd:double"&gt;3.84747043760949&lt;/D&gt;&lt;D xsi:type="xsd:double"&gt;3.85234460280457&lt;/D&gt;&lt;D xsi:type="xsd:double"&gt;3.83599733607753&lt;/D&gt;&lt;D xsi:type="xsd:double"&gt;3.84574155841653&lt;/D&gt;&lt;D xsi:type="xsd:double"&gt;3.85856015293692&lt;/D&gt;&lt;D xsi:type="xsd:double"&gt;3.89647020147385&lt;/D&gt;&lt;D xsi:type="xsd:double"&gt;3.88756245455901&lt;/D&gt;&lt;D xsi:type="xsd:double"&gt;3.90198819033226&lt;/D&gt;&lt;D xsi:type="xsd:double"&gt;3.85822121556708&lt;/D&gt;&lt;D xsi:type="xsd:double"&gt;3.83279247837252&lt;/D&gt;&lt;D xsi:type="xsd:double"&gt;3.82124829613066&lt;/D&gt;&lt;D xsi:type="xsd:double"&gt;3.84821187753448&lt;/D&gt;&lt;D xsi:type="xsd:double"&gt;3.8277368720421&lt;/D&gt;&lt;D xsi:type="xsd:double"&gt;3.89082427744598&lt;/D&gt;&lt;D xsi:type="xsd:double"&gt;3.8795950321142&lt;/D&gt;&lt;D xsi:type="xsd:double"&gt;3.87913001821803&lt;/D&gt;&lt;D xsi:type="xsd:double"&gt;3.88287051841559&lt;/D&gt;&lt;D xsi:type="xsd:double"&gt;3.91713762162207&lt;/D&gt;&lt;D xsi:type="xsd:double"&gt;3.88167045894544&lt;/D&gt;&lt;D xsi:type="xsd:double"&gt;3.86255477652082&lt;/D&gt;&lt;D xsi:type="xsd:double"&gt;3.87253181503485&lt;/D&gt;&lt;D xsi:type="xsd:double"&gt;3.87216309644551&lt;/D&gt;&lt;D xsi:type="xsd:double"&gt;3.85330734919229&lt;/D&gt;&lt;D xsi:type="xsd:double"&gt;3.84716698822854&lt;/D&gt;&lt;D xsi:type="xsd:double"&gt;3.79559548245014&lt;/D&gt;&lt;D xsi:type="xsd:double"&gt;3.75225541892556&lt;/D&gt;&lt;D xsi:type="xsd:double"&gt;3.79665868063392&lt;/D&gt;&lt;D xsi:type="xsd:double"&gt;3.75295367828861&lt;/D&gt;&lt;D xsi:type="xsd:double"&gt;3.79269699511543&lt;/D&gt;&lt;D xsi:type="xsd:double"&gt;3.80732936255971&lt;/D&gt;&lt;D xsi:type="xsd:double"&gt;3.81677896329336&lt;/D&gt;&lt;D xsi:type="xsd:double"&gt;3.86631320677468&lt;/D&gt;&lt;D xsi:type="xsd:double"&gt;3.87535014042578&lt;/D&gt;&lt;D xsi:type="xsd:double"&gt;3.88509699265031&lt;/D&gt;&lt;D xsi:type="xsd:double"&gt;3.84982089889899&lt;/D&gt;&lt;D xsi:type="xsd:double"&gt;3.81802935558635&lt;/D&gt;&lt;D xsi:type="xsd:double"&gt;3.81620256999347&lt;/D&gt;&lt;D xsi:type="xsd:double"&gt;3.79393447773241&lt;/D&gt;&lt;D xsi:type="xsd:double"&gt;3.81283721447372&lt;/D&gt;&lt;D xsi:type="xsd:double"&gt;3.8604102143817&lt;/D&gt;&lt;D xsi:type="xsd:double"&gt;3.81464243996152&lt;/D&gt;&lt;D xsi:type="xsd:double"&gt;3.79843599130178&lt;/D&gt;&lt;D xsi:type="xsd:double"&gt;3.83843904613722&lt;/D&gt;&lt;D xsi:type="xsd:double"&gt;3.7510969423257&lt;/D&gt;&lt;D xsi:type="xsd:double"&gt;3.73915745416415&lt;/D&gt;&lt;D xsi:type="xsd:double"&gt;3.74091813017165&lt;/D&gt;&lt;D xsi:type="xsd:double"&gt;3.65422644926188&lt;/D&gt;&lt;D xsi:type="xsd:double"&gt;3.69491878379543&lt;/D&gt;&lt;D xsi:type="xsd:double"&gt;3.71952035561595&lt;/D&gt;&lt;D xsi:type="xsd:double"&gt;3.72115206243355&lt;/D&gt;&lt;D xsi:type="xsd:double"&gt;3.79654968474772&lt;/D&gt;&lt;D xsi:type="xsd:double"&gt;3.83867295970023&lt;/D&gt;&lt;D xsi:type="xsd:double"&gt;3.7793892816737&lt;/D&gt;&lt;D xsi:type="xsd:double"&gt;3.81907434078035&lt;/D&gt;&lt;D xsi:type="xsd:double"&gt;3.8545792171097&lt;/D&gt;&lt;D xsi:type="xsd:double"&gt;3.95096018939513&lt;/D&gt;&lt;D xsi:type="xsd:double"&gt;3.89350439232281&lt;/D&gt;&lt;D xsi:type="xsd:double"&gt;3.91563771874162&lt;/D&gt;&lt;D xsi:type="xsd:double"&gt;3.83036332179715&lt;/D&gt;&lt;D xsi:type="xsd:double"&gt;3.84263909229176&lt;/D&gt;&lt;D xsi:type="xsd:double"&gt;3.86638559404372&lt;/D&gt;&lt;D xsi:type="xsd:double"&gt;3.92972213898735&lt;/D&gt;&lt;D xsi:type="xsd:double"&gt;3.93886024588059&lt;/D&gt;&lt;D xsi:type="xsd:double"&gt;3.88800630166943&lt;/D&gt;&lt;D xsi:type="xsd:double"&gt;3.8753071104053&lt;/D&gt;&lt;D xsi:type="xsd:double"&gt;4.01744005945507&lt;/D&gt;&lt;D xsi:type="xsd:double"&gt;4.04887163358181&lt;/D&gt;&lt;D xsi:type="xsd:double"&gt;3.97798405668418&lt;/D&gt;&lt;D xsi:type="xsd:double"&gt;3.93579465188509&lt;/D&gt;&lt;D xsi:type="xsd:double"&gt;3.92409674748935&lt;/D&gt;&lt;D xsi:type="xsd:double"&gt;3.88203018576098&lt;/D&gt;&lt;D xsi:type="xsd:double"&gt;3.9240589459931&lt;/D&gt;&lt;D xsi:type="xsd:double"&gt;3.97065289397641&lt;/D&gt;&lt;D xsi:type="xsd:double"&gt;3.98684485835991&lt;/D&gt;&lt;D xsi:type="xsd:double"&gt;4.01257247272131&lt;/D&gt;&lt;D xsi:type="xsd:double"&gt;3.983589748286&lt;/D&gt;&lt;D xsi:type="xsd:double"&gt;3.98173622606574&lt;/D&gt;&lt;D xsi:type="xsd:double"&gt;3.8816893041122&lt;/D&gt;&lt;D xsi:type="xsd:double"&gt;3.90400496729047&lt;/D&gt;&lt;D xsi:type="xsd:double"&gt;4.07793995717279&lt;/D&gt;&lt;D xsi:type="xsd:double"&gt;4.02520833697783&lt;/D&gt;&lt;D xsi:type="xsd:double"&gt;3.96121434463055&lt;/D&gt;&lt;D xsi:type="xsd:double"&gt;4.00468117549686&lt;/D&gt;&lt;D xsi:type="xsd:double"&gt;3.95655022805643&lt;/D&gt;&lt;D xsi:type="xsd:double"&gt;3.93057422936784&lt;/D&gt;&lt;D xsi:type="xsd:double"&gt;3.96999015492054&lt;/D&gt;&lt;D xsi:type="xsd:double"&gt;3.91809546688379&lt;/D&gt;&lt;D xsi:type="xsd:double"&gt;3.89846174047834&lt;/D&gt;&lt;D xsi:type="xsd:double"&gt;3.91416545780041&lt;/D&gt;&lt;D xsi:type="xsd:double"&gt;3.87007918702693&lt;/D&gt;&lt;D xsi:type="xsd:double"&gt;3.95273900226076&lt;/D&gt;&lt;D xsi:type="xsd:double"&gt;3.91926344666804&lt;/D&gt;&lt;D xsi:type="xsd:double"&gt;3.92171748158164&lt;/D&gt;&lt;D xsi:type="xsd:double"&gt;3.93760067218688&lt;/D&gt;&lt;D xsi:type="xsd:double"&gt;3.96632810864&lt;/D&gt;&lt;D xsi:type="xsd:double"&gt;3.96981867630996&lt;/D&gt;&lt;D xsi:type="xsd:double"&gt;3.95244959677524&lt;/D&gt;&lt;D xsi:type="xsd:double"&gt;3.94872949106791&lt;/D&gt;&lt;D xsi:type="xsd:double"&gt;3.92337836022182&lt;/D&gt;&lt;D xsi:type="xsd:double"&gt;3.90333742404828&lt;/D&gt;&lt;D xsi:type="xsd:double"&gt;3.9261307887829&lt;/D&gt;&lt;D xsi:type="xsd:double"&gt;3.90044782595835&lt;/D&gt;&lt;D xsi:type="xsd:double"&gt;3.9034511948691&lt;/D&gt;&lt;D xsi:type="xsd:double"&gt;3.90230219453574&lt;/D&gt;&lt;D xsi:type="xsd:double"&gt;3.92812683007446&lt;/D&gt;&lt;D xsi:type="xsd:double"&gt;3.58185365079706&lt;/D&gt;&lt;D xsi:type="xsd:double"&gt;3.87697930364922&lt;/D&gt;&lt;D xsi:type="xsd:double"&gt;3.87289386886702&lt;/D&gt;&lt;D xsi:type="xsd:double"&gt;3.85365654178828&lt;/D&gt;&lt;D xsi:type="xsd:double"&gt;3.8364923927625&lt;/D&gt;&lt;D xsi:type="xsd:double"&gt;3.78048527525539&lt;/D&gt;&lt;D xsi:type="xsd:double"&gt;3.74536472398649&lt;/D&gt;&lt;D xsi:type="xsd:double"&gt;3.773676499166&lt;/D&gt;&lt;D xsi:type="xsd:double"&gt;3.72899866733612&lt;/D&gt;&lt;D xsi:type="xsd:double"&gt;3.71736284407153&lt;/D&gt;&lt;D xsi:type="xsd:double"&gt;3.65985594728732&lt;/D&gt;&lt;D xsi:type="xsd:double"&gt;3.72466392971022&lt;/D&gt;&lt;D xsi:type="xsd:double"&gt;3.75748938832684&lt;/D&gt;&lt;D xsi:type="xsd:double"&gt;3.72142235058783&lt;/D&gt;&lt;D xsi:type="xsd:double"&gt;3.7142046167682&lt;/D&gt;&lt;D xsi:type="xsd:double"&gt;3.70981529196148&lt;/D&gt;&lt;D xsi:type="xsd:double"&gt;3.68487204608693&lt;/D&gt;&lt;D xsi:type="xsd:double"&gt;3.60560402917468&lt;/D&gt;&lt;D xsi:type="xsd:double"&gt;3.56820700337457&lt;/D&gt;&lt;D xsi:type="xsd:double"&gt;3.52765357056087&lt;/D&gt;&lt;D xsi:type="xsd:double"&gt;3.49435221092676&lt;/D&gt;&lt;D xsi:type="xsd:double"&gt;3.46437536348891&lt;/D&gt;&lt;D xsi:type="xsd:double"&gt;3.44750111136665&lt;/D&gt;&lt;D xsi:type="xsd:double"&gt;3.42871279397233&lt;/D&gt;&lt;D xsi:type="xsd:double"&gt;3.40301012727732&lt;/D&gt;&lt;D xsi:type="xsd:double"&gt;3.39245424177448&lt;/D&gt;&lt;D xsi:type="xsd:double"&gt;3.36747167761621&lt;/D&gt;&lt;D xsi:type="xsd:double"&gt;3.36123434204159&lt;/D&gt;&lt;D xsi:type="xsd:double"&gt;3.33933492845054&lt;/D&gt;&lt;D xsi:type="xsd:double"&gt;3.29447605022644&lt;/D&gt;&lt;D xsi:type="xsd:double"&gt;3.26808386051806&lt;/D&gt;&lt;D xsi:type="xsd:double"&gt;3.26843412445948&lt;/D&gt;&lt;D xsi:type="xsd:double"&gt;3.23628090991839&lt;/D&gt;&lt;D xsi:type="xsd:double"&gt;3.24636331216095&lt;/D&gt;&lt;D xsi:type="xsd:double"&gt;3.20697133253099&lt;/D&gt;&lt;D xsi:type="xsd:double"&gt;3.19156583349917&lt;/D&gt;&lt;D xsi:type="xsd:double"&gt;3.1830741767658&lt;/D&gt;&lt;D xsi:type="xsd:double"&gt;3.17518010849864&lt;/D&gt;&lt;D xsi:type="xsd:double"&gt;3.1487897960698&lt;/D&gt;&lt;D xsi:type="xsd:double"&gt;3.11905213750756&lt;/D&gt;&lt;D xsi:type="xsd:double"&gt;3.08718971851465&lt;/D&gt;&lt;D xsi:type="xsd:double"&gt;3.05691799682791&lt;/D&gt;&lt;D xsi:type="xsd:double"&gt;3.03123906092641&lt;/D&gt;&lt;D xsi:type="xsd:double"&gt;2.9711856100635&lt;/D&gt;&lt;D xsi:type="xsd:double"&gt;2.96848606542941&lt;/D&gt;&lt;D xsi:type="xsd:double"&gt;2.93594592499516&lt;/D&gt;&lt;D xsi:type="xsd:double"&gt;2.92975375215299&lt;/D&gt;&lt;D xsi:type="xsd:double"&gt;2.89557554303426&lt;/D&gt;&lt;D xsi:type="xsd:double"&gt;2.85896356384742&lt;/D&gt;&lt;D xsi:type="xsd:double"&gt;2.85505658224772&lt;/D&gt;&lt;D xsi:type="xsd:double"&gt;2.82856959285986&lt;/D&gt;&lt;D xsi:type="xsd:double"&gt;2.83566324036821&lt;/D&gt;&lt;D xsi:type="xsd:double"&gt;2.84139517586836&lt;/D&gt;&lt;D xsi:type="xsd:double"&gt;2.80575889528156&lt;/D&gt;&lt;D xsi:type="xsd:double"&gt;2.79021971246486&lt;/D&gt;&lt;D xsi:type="xsd:double"&gt;2.7715900263575&lt;/D&gt;&lt;D xsi:type="xsd:double"&gt;2.75051243400063&lt;/D&gt;&lt;D xsi:type="xsd:double"&gt;2.72755752759359&lt;/D&gt;&lt;D xsi:type="xsd:double"&gt;2.69919667316267&lt;/D&gt;&lt;D xsi:type="xsd:double"&gt;2.69154497982237&lt;/D&gt;&lt;D xsi:type="xsd:double"&gt;2.66006412298533&lt;/D&gt;&lt;D xsi:type="xsd:double"&gt;2.63549130091913&lt;/D&gt;&lt;D xsi:type="xsd:double"&gt;2.62169797714407&lt;/D&gt;&lt;D xsi:type="xsd:double"&gt;2.68939781445032&lt;/D&gt;&lt;D xsi:type="xsd:double"&gt;2.69012526090401&lt;/D&gt;&lt;D xsi:type="xsd:double"&gt;2.69446540525952&lt;/D&gt;&lt;D xsi:type="xsd:double"&gt;2.68363568737324&lt;/D&gt;&lt;D xsi:type="xsd:double"&gt;2.68398449924406&lt;/D&gt;&lt;D xsi:type="xsd:double"&gt;2.72660981219893&lt;/D&gt;&lt;D xsi:type="xsd:double"&gt;2.69901194036822&lt;/D&gt;&lt;D xsi:type="xsd:double"&gt;2.81769397858008&lt;/D&gt;&lt;D xsi:type="xsd:double"&gt;2.859316444962&lt;/D&gt;&lt;D xsi:type="xsd:double"&gt;2.95247521143497&lt;/D&gt;&lt;D xsi:type="xsd:double"&gt;2.96742598955894&lt;/D&gt;&lt;D xsi:type="xsd:double"&gt;3.08768531877619&lt;/D&gt;&lt;D xsi:type="xsd:double"&gt;3.06971976042083&lt;/D&gt;&lt;D xsi:type="xsd:double"&gt;3.39442186440568&lt;/D&gt;&lt;D xsi:type="xsd:double"&gt;3.42617441656317&lt;/D&gt;&lt;D xsi:type="xsd:double"&gt;3.42576438352081&lt;/D&gt;&lt;D xsi:type="xsd:double"&gt;3.38754515368195&lt;/D&gt;&lt;D xsi:type="xsd:double"&gt;3.42153344204406&lt;/D&gt;&lt;D xsi:type="xsd:double"&gt;3.41719482853876&lt;/D&gt;&lt;D xsi:type="xsd:double"&gt;3.43872113703019&lt;/D&gt;&lt;D xsi:type="xsd:double"&gt;3.44924288570143&lt;/D&gt;&lt;D xsi:type="xsd:double"&gt;3.47655866367325&lt;/D&gt;&lt;D xsi:type="xsd:double"&gt;3.46322621341593&lt;/D&gt;&lt;D xsi:type="xsd:double"&gt;3.45791307978849&lt;/D&gt;&lt;D xsi:type="xsd:double"&gt;3.45858538296116&lt;/D&gt;&lt;D xsi:type="xsd:double"&gt;3.44814366408014&lt;/D&gt;&lt;D xsi:type="xsd:double"&gt;3.51397231215478&lt;/D&gt;&lt;D xsi:type="xsd:double"&gt;3.50084735448231&lt;/D&gt;&lt;D xsi:type="xsd:double"&gt;3.4856989218936&lt;/D&gt;&lt;D xsi:type="xsd:double"&gt;3.49859415630121&lt;/D&gt;&lt;D xsi:type="xsd:double"&gt;3.50976136311405&lt;/D&gt;&lt;D xsi:type="xsd:double"&gt;3.50980762651815&lt;/D&gt;&lt;D xsi:type="xsd:double"&gt;3.53481900707205&lt;/D&gt;&lt;D xsi:type="xsd:double"&gt;3.51600157319503&lt;/D&gt;&lt;D xsi:type="xsd:double"&gt;3.51883963297702&lt;/D&gt;&lt;/FQL&gt;&lt;FQL&gt;&lt;Q&gt;QQQ^FG_PRICE(0,-7AY)&lt;/Q&gt;&lt;R&gt;1762&lt;/R&gt;&lt;C&gt;1&lt;/C&gt;&lt;D xsi:type="xsd:double"&gt;494.47&lt;/D&gt;&lt;D xsi:type="xsd:double"&gt;491.25&lt;/D&gt;&lt;D xsi:type="xsd:double"&gt;490.91&lt;/D&gt;&lt;D xsi:type="xsd:double"&gt;490.85&lt;/D&gt;&lt;D xsi:type="xsd:double"&gt;497.5&lt;/D&gt;&lt;D xsi:type="xsd:double"&gt;493.36&lt;/D&gt;&lt;D xsi:type="xsd:double"&gt;492.59&lt;/D&gt;&lt;D xsi:type="xsd:double"&gt;493.15&lt;/D&gt;&lt;D xsi:type="xsd:double"&gt;489.3&lt;/D&gt;&lt;D xsi:type="xsd:double"&gt;482.1&lt;/D&gt;&lt;D xsi:type="xsd:double"&gt;487.32&lt;/D&gt;&lt;D xsi:type="xsd:double"&gt;481.59&lt;/D&gt;&lt;D xsi:type="xsd:double"&gt;481.95&lt;/D&gt;&lt;D xsi:type="xsd:double"&gt;481.27&lt;/D&gt;&lt;D xsi:type="xsd:double"&gt;488.07&lt;/D&gt;&lt;D xsi:type="xsd:double"&gt;486.75&lt;/D&gt;&lt;D xsi:type="xsd:double"&gt;489.47&lt;/D&gt;&lt;D xsi:type="xsd:double"&gt;485.82&lt;/D&gt;&lt;D xsi:type="xsd:double"&gt;485.37&lt;/D&gt;&lt;D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</t>
        </r>
      </text>
    </comment>
    <comment ref="A31" authorId="0" shapeId="0" xr:uid="{4DAFCE6A-30A9-4ED2-A78E-3A96C94AB308}">
      <text>
        <r>
          <rPr>
            <b/>
            <sz val="9"/>
            <color indexed="81"/>
            <rFont val="Tahoma"/>
            <charset val="1"/>
          </rPr>
          <t>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</t>
        </r>
      </text>
    </comment>
    <comment ref="A32" authorId="0" shapeId="0" xr:uid="{930D917F-8986-4F89-9A0D-BE2B4E433D8E}">
      <text>
        <r>
          <rPr>
            <b/>
            <sz val="9"/>
            <color indexed="81"/>
            <rFont val="Tahoma"/>
            <charset val="1"/>
          </rPr>
          <t>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xsi:type="xsd:double"&gt;148.86&lt;/D&gt;&lt;/FQL&gt;&lt;FQL&gt;&lt;Q&gt;VIX^FG_PRICE(-1M,,,USD)&lt;/Q&gt;&lt;R&gt;1&lt;/R&gt;&lt;C&gt;1&lt;/C&gt;&lt;D xsi:type="xsd:double"&gt;15&lt;/D&gt;&lt;/FQL&gt;&lt;FQL&gt;&lt;Q&gt;ACWI-US^FMA_PCT_ABOVE_MAVG(50,-1M,,,,"PORTAGG")/AVG(FMA_PCT_ABOVE_MAVG(50,-1M,-100D,,,"PORTAGG"))&lt;/Q&gt;&lt;R&gt;1&lt;/R&gt;&lt;C&gt;1&lt;/C&gt;&lt;D xsi:type="xsd:double"&gt;1.2728020479806&lt;/D&gt;&lt;/FQL&gt;&lt;FQL&gt;&lt;Q&gt;ACWI-US^FMA_PCT_ABOVE_MAVG(200,-1M,,,,"PORTAGG")&lt;/Q&gt;&lt;R&gt;1&lt;/R&gt;&lt;C&gt;1&lt;/C&gt;&lt;D xsi:type="xsd:double"&gt;64.5770717045942&lt;/D&gt;&lt;/FQL&gt;&lt;FQL&gt;&lt;Q&gt;ACWI-US^FMA_PCT_ABOVE_MAVG(200,-1M,,,,"PORTAGG")/AVG(FMA_PCT_ABOVE_MAVG(200,-1M,-200D,,,"PORTAGG"))&lt;/Q&gt;&lt;R&gt;1&lt;/R&gt;&lt;C&gt;1&lt;/C&gt;&lt;D xsi:type="xsd:double"&gt;1.01069298842624&lt;/D&gt;&lt;/FQL&gt;&lt;FQL&gt;&lt;Q&gt;^ECON_EXPR_DATA('RETURNS(SPEC_ID[DXY.Z:FG_PRICE_IDX,DIST=NONE,CONV=NONE], -6AM)',-1W,-1W,D)&lt;/Q&gt;&lt;R&gt;1&lt;/R&gt;&lt;C&gt;1&lt;/C&gt;&lt;D xsi:type="xsd:double"&gt;-1.18227831081146&lt;/D&gt;&lt;/FQL&gt;&lt;FQL&gt;&lt;Q&gt;ACWX-US^FMA_PCT_ABOVE_MAVG(200,0,,,,"PORTAGG")&lt;/Q&gt;&lt;R&gt;1&lt;/R&gt;&lt;C&gt;1&lt;/C&gt;&lt;D xsi:type="xsd:double"&gt;62.6274065685164&lt;/D&gt;&lt;/FQL&gt;&lt;FQL&gt;&lt;Q&gt;ACWX-US^FMA_PCT_ABOVE_MAVG(50,0,,,,"PORTAGG")/AVG(FMA_PCT_ABOVE_MAVG(50,0,-200D,,,"PORTAGG"))&lt;/Q&gt;&lt;R&gt;1&lt;/R&gt;&lt;C&gt;1&lt;/C&gt;&lt;D xsi:type="xsd:double"&gt;1.16023841786074&lt;/D&gt;&lt;/FQL&gt;&lt;FQL&gt;&lt;Q&gt;C00-USA^FG_PRICE(0)/FG_PRICE_MAVG(0,,,,100)&lt;/Q&gt;&lt;R&gt;1&lt;/R&gt;&lt;C&gt;1&lt;/C&gt;&lt;D xsi:type="xsd:double"&gt;0.971940398861767&lt;/D&gt;&lt;/FQL&gt;&lt;FQL&gt;&lt;Q&gt;FEFS00-SIM^FG_PRICE(0)/FG_PRICE_MAVG(0,,,,50)&lt;/Q&gt;&lt;R&gt;1&lt;/R&gt;&lt;C&gt;1&lt;/C&gt;&lt;D xsi:type="xsd:double"&gt;1.05187500252369&lt;/D&gt;&lt;/FQL&gt;&lt;FQL&gt;&lt;Q&gt;GC00-USA^FG_PRICE(0)/FG_PRICE_MAVG(0,,,,200)&lt;/Q&gt;&lt;R&gt;1&lt;/R&gt;&lt;C&gt;1&lt;/C&gt;&lt;D xsi:type="xsd:double"&gt;1.16598451589647&lt;/D&gt;&lt;/FQL&gt;&lt;FQL&gt;&lt;Q&gt;WTI-FDS^FG_PRICE(0)/FG_PRICE_MAVG(0,,,,100)&lt;/Q&gt;&lt;R&gt;1&lt;/R&gt;&lt;C&gt;1&lt;/C&gt;&lt;D xsi:type="xsd:double"&gt;0.921013871256182&lt;/D&gt;&lt;/FQL&gt;&lt;FQL&gt;&lt;Q&gt;ACWX^FG_PRICE(0,-7AY)&lt;/Q&gt;&lt;R&gt;1762&lt;/R&gt;&lt;C&gt;1&lt;/C&gt;&lt;D xsi:type="xsd:double"&gt;56.4&lt;/D&gt;&lt;D xsi:type="xsd:double"&gt;55.98&lt;/D&gt;&lt;D xsi:type="xsd:double"&gt;56.02&lt;/D&gt;&lt;D xsi:type="xsd:double"&gt;55.75&lt;/D&gt;&lt;D xsi:type="xsd:double"&gt;56.74&lt;/D&gt;&lt;D xsi:type="xsd:double"&gt;56.71&lt;/D&gt;&lt;D xsi:type="xsd:double"&gt;56.39&lt;/D&gt;&lt;D xsi:type="xsd:double"&gt;56.38&lt;/D&gt;&lt;D xsi:type="xsd:double"&gt;56.44&lt;/D&gt;&lt;D xsi:type="xsd:double"&gt;56.98&lt;/D&gt;&lt;D xsi:type="xsd:double"&gt;57.05&lt;/D&gt;&lt;D xsi:type="xsd:double"&gt;56.61&lt;/D&gt;&lt;D xsi:type="xsd:double"&gt;57.19&lt;/D&gt;&lt;D xsi:type="xsd:double"&gt;57.11&lt;/D&gt;&lt;D xsi:type="xsd:double"&gt;57.22&lt;/D&gt;&lt;D xsi:type="xsd:double"&gt;57.56&lt;/D&gt;&lt;D xsi:type="xsd:double"&gt;57.81&lt;/D&gt;&lt;D xsi:type="xsd:double"&gt;56.45&lt;/D&gt;&lt;D xsi:type="xsd:double"&gt;56.87&lt;/D&gt;&lt;D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</t>
        </r>
      </text>
    </comment>
    <comment ref="A33" authorId="0" shapeId="0" xr:uid="{32E8385E-DB28-4980-8E51-9F041EFB96C7}">
      <text>
        <r>
          <rPr>
            <b/>
            <sz val="9"/>
            <color indexed="81"/>
            <rFont val="Tahoma"/>
            <charset val="1"/>
          </rPr>
          <t>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</t>
        </r>
      </text>
    </comment>
    <comment ref="A34" authorId="0" shapeId="0" xr:uid="{4D372B49-B6CF-4EAF-BE1C-5E97545CA6D5}">
      <text>
        <r>
          <rPr>
            <b/>
            <sz val="9"/>
            <color indexed="81"/>
            <rFont val="Tahoma"/>
            <charset val="1"/>
          </rPr>
          <t>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/FQL&gt;&lt;FQL&gt;&lt;Q&gt;QQQ^FMA_COS_UP("EPS","1M",+1,0,-7AY,,"PORTAGG","MEANR")/(FMA_COS_UP("EPS","1M",+1,0,-7AY,,"PORTAGG","MEANR")+FMA_COS_DOWN("EPS","1M",+1,0,-7AY,,"PORTAGG","MEANR"))&lt;/Q&gt;&lt;R&gt;1762&lt;/R&gt;&lt;C&gt;1&lt;/C&gt;&lt;D xsi:type="xsd:double"&gt;0.444444444444444&lt;/D&gt;&lt;D xsi:type="xsd:double"&gt;0.444444444444444&lt;/D&gt;&lt;D xsi:type="xsd:double"&gt;0.4375&lt;/D&gt;&lt;D xsi:type="xsd:double"&gt;0.442622950819672&lt;/D&gt;&lt;D xsi:type="xsd:double"&gt;0.442622950819672&lt;/D&gt;&lt;D xsi:type="xsd:double"&gt;0.46031746031746&lt;/D&gt;&lt;D xsi:type="xsd:double"&gt;0.507692307692308&lt;/D&gt;&lt;D xsi:type="xsd:double"&gt;0.484848484848485&lt;/D&gt;&lt;D xsi:type="xsd:double"&gt;0.477611940298507&lt;/D&gt;&lt;D xsi:type="xsd:double"&gt;0.492537313432836&lt;/D&gt;&lt;D xsi:type="xsd:double"&gt;0.46969696969697&lt;/D&gt;&lt;D xsi:type="xsd:double"&gt;0.507692307692308&lt;/D&gt;&lt;D xsi:type="xsd:double"&gt;0.55&lt;/D&gt;&lt;D xsi:type="xsd:double"&gt;0.571428571428571&lt;/D&gt;&lt;D xsi:type="xsd:double"&gt;0.603174603174603&lt;/D&gt;&lt;D xsi:type="xsd:double"&gt;0.573529411764706&lt;/D&gt;&lt;D xsi:type="xsd:double"&gt;0.582089552238806&lt;/D&gt;&lt;D xsi:type="xsd:double"&gt;0.575757575757576&lt;/D&gt;&lt;D xsi:type="xsd:double"&gt;0.545454545454545&lt;/D&gt;&lt;D xsi:type="xsd:double"&gt;0.538461538461538&lt;/D&gt;&lt;D xsi:type="xsd:double"&gt;0.544117647058823&lt;/D&gt;&lt;D xsi:type="xsd:double"&gt;0.545454545454545&lt;/D&gt;&lt;D xsi:type="xsd:double"&gt;0.553846153846154&lt;/D&gt;&lt;D xsi:type="xsd:double"&gt;0.5625&lt;/D&gt;&lt;D xsi:type="xsd:double"&gt;0.5625&lt;/D&gt;&lt;D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xsi:type="xsd:double"&gt;0.566265060240964&lt;/D&gt;&lt;D xsi:type="xsd:double"&gt;0.542168674698795&lt;/D&gt;&lt;D xsi:type="xsd:double"&gt;0.558139534883721&lt;/D&gt;&lt;D xsi:type="xsd:double"&gt;0.558139534883721&lt;/D&gt;&lt;D xsi:type="xsd:double"&gt;0.558139534883721&lt;/D&gt;&lt;D xsi:type="xsd:double"&gt;0.566666666666667&lt;/D&gt;&lt;D xsi:type="xsd:double"&gt;0.532608695652174&lt;/D&gt;&lt;D xsi:type="xsd:double"&gt;0.533333333333333&lt;/D&gt;&lt;D xsi:type="xsd:double"&gt;0.533333333333333&lt;/D&gt;&lt;D xsi:type="xsd:double"&gt;0.533333333333333&lt;/D&gt;&lt;D xsi:type="xsd:double"&gt;0.528089887640449&lt;/D&gt;&lt;D xsi:type="xsd:double"&gt;0.561797752808989&lt;/D&gt;&lt;D xsi:type="xsd:double"&gt;0.551724137931034&lt;/D&gt;&lt;D xsi:type="xsd:double"&gt;0.551724137931034&lt;/D&gt;&lt;D xsi:type="xsd:double"&gt;0.558139534883721&lt;/D&gt;&lt;D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xsi:type="xsd:double"&gt;0.56&lt;/D&gt;&lt;D xsi:type="xsd:double"&gt;0.535211267605634&lt;/D&gt;&lt;D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xsi:type="xsd:double"&gt;0.492753623188406&lt;/D&gt;&lt;D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xsi:type="xsd:double"&gt;0.707692307692308&lt;/D&gt;&lt;D xsi:type="xsd:double"&gt;0.691176470588235&lt;/D&gt;&lt;D xsi:type="xsd:double"&gt;0.688524590163934&lt;/D&gt;&lt;D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xsi:type="xsd:double"&gt;0.397058823529412&lt;/D&gt;&lt;D xsi:type="xsd:double"&gt;0.378787878787879&lt;/D&gt;&lt;D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xsi:type="xsd:double"&gt;0.613333333333333&lt;/D&gt;&lt;D xsi:type="xsd:double"&gt;0.626666666666667&lt;/D&gt;&lt;D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xsi:type="xsd:double"&gt;0.704545454545455&lt;/D&gt;&lt;D xsi:type="xsd:double"&gt;0.662921348314607&lt;/D&gt;&lt;D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xsi:type="xsd:double"&gt;0.276923076923077&lt;/D&gt;&lt;D xsi:type="xsd:double"&gt;0.313432835820896&lt;/D&gt;&lt;D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xsi:type="xsd:double"&gt;0.477611940298507&lt;/D&gt;&lt;D xsi:type="xsd:double"&gt;0.462686567164179&lt;/D&gt;&lt;D xsi:type="xsd:double"&gt;0.462686567164179&lt;/D&gt;&lt;D xsi:type="xsd:double"&gt;0.46875&lt;/D&gt;&lt;D xsi:type="xsd:double"&gt;0.46875&lt;/D&gt;&lt;D xsi:type="xsd:double"&gt;0.521739130434783&lt;/D&gt;&lt;D xsi:type="xsd:double"&gt;0.514285714285714&lt;/D&gt;&lt;D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xsi:type="xsd:double"&gt;0.560606060606061&lt;/D&gt;&lt;D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</t>
        </r>
      </text>
    </comment>
    <comment ref="A35" authorId="0" shapeId="0" xr:uid="{1BA1E1CA-ABF4-4492-8105-729D0C62AE67}">
      <text>
        <r>
          <rPr>
            <b/>
            <sz val="9"/>
            <color indexed="81"/>
            <rFont val="Tahoma"/>
            <charset val="1"/>
          </rPr>
          <t>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</t>
        </r>
      </text>
    </comment>
    <comment ref="A36" authorId="0" shapeId="0" xr:uid="{32CEDD3C-F2BA-4F61-BF46-6A0F62145088}">
      <text>
        <r>
          <rPr>
            <b/>
            <sz val="9"/>
            <color indexed="81"/>
            <rFont val="Tahoma"/>
            <charset val="1"/>
          </rPr>
          <t>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xsi:type="xsd:double"&gt;0.607594936708861&lt;/D&gt;&lt;/FQL&gt;&lt;FQL&gt;&lt;Q&gt;SHY-US^FG_PRICE(0,-7AY)&lt;/Q&gt;&lt;R&gt;1762&lt;/R&gt;&lt;C&gt;1&lt;/C&gt;&lt;D xsi:type="xsd:double"&gt;82.59&lt;/D&gt;&lt;D xsi:type="xsd:double"&gt;82.52&lt;/D&gt;&lt;D xsi:type="xsd:double"&gt;82.59&lt;/D&gt;&lt;D xsi:type="xsd:double"&gt;82.54&lt;/D&gt;&lt;D xsi:type="xsd:double"&gt;82.5&lt;/D&gt;&lt;D xsi:type="xsd:double"&gt;82.54&lt;/D&gt;&lt;D xsi:type="xsd:double"&gt;82.47&lt;/D&gt;&lt;D xsi:type="xsd:double"&gt;82.4&lt;/D&gt;&lt;D xsi:type="xsd:double"&gt;82.48&lt;/D&gt;&lt;D xsi:type="xsd:double"&gt;82.41&lt;/D&gt;&lt;D xsi:type="xsd:double"&gt;82.52&lt;/D&gt;&lt;D xsi:type="xsd:double"&gt;82.8&lt;/D&gt;&lt;D xsi:type="xsd:double"&gt;82.91&lt;/D&gt;&lt;D xsi:type="xsd:double"&gt;82.93&lt;/D&gt;&lt;D xsi:type="xsd:double"&gt;83.15&lt;/D&gt;&lt;D xsi:type="xsd:double"&gt;83.27&lt;/D&gt;&lt;D xsi:type="xsd:double"&gt;83.14&lt;/D&gt;&lt;D xsi:type="xsd:double"&gt;83.22&lt;/D&gt;&lt;D xsi:type="xsd:double"&gt;83.29&lt;/D&gt;&lt;D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</t>
        </r>
      </text>
    </comment>
    <comment ref="A37" authorId="0" shapeId="0" xr:uid="{558522EC-3FE0-4E64-85D7-365E4A4FDFB9}">
      <text>
        <r>
          <rPr>
            <b/>
            <sz val="9"/>
            <color indexed="81"/>
            <rFont val="Tahoma"/>
            <charset val="1"/>
          </rPr>
          <t>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</t>
        </r>
      </text>
    </comment>
    <comment ref="A38" authorId="0" shapeId="0" xr:uid="{5F6B70E3-B9B0-4A65-87E7-F0AE8991F5AB}">
      <text>
        <r>
          <rPr>
            <b/>
            <sz val="9"/>
            <color indexed="81"/>
            <rFont val="Tahoma"/>
            <charset val="1"/>
          </rPr>
          <t>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xsi:type="xsd:double"&gt;84.29&lt;/D&gt;&lt;/FQL&gt;&lt;FQL&gt;&lt;Q&gt;SP50^FG_PRICE(0,-7AY)&lt;/Q&gt;&lt;R&gt;1762&lt;/R&gt;&lt;C&gt;1&lt;/C&gt;&lt;D xsi:type="xsd:double"&gt;5864.67&lt;/D&gt;&lt;D xsi:type="xsd:double"&gt;5841.47&lt;/D&gt;&lt;D xsi:type="xsd:double"&gt;5842.47&lt;/D&gt;&lt;D xsi:type="xsd:double"&gt;5815.26&lt;/D&gt;&lt;D xsi:type="xsd:double"&gt;5859.85&lt;/D&gt;&lt;D xsi:type="xsd:double"&gt;5815.03&lt;/D&gt;&lt;D xsi:type="xsd:double"&gt;5780.05&lt;/D&gt;&lt;D xsi:type="xsd:double"&gt;5792.04&lt;/D&gt;&lt;D xsi:type="xsd:double"&gt;5751.13&lt;/D&gt;&lt;D xsi:type="xsd:double"&gt;5695.94&lt;/D&gt;&lt;D xsi:type="xsd:double"&gt;5751.07&lt;/D&gt;&lt;D xsi:type="xsd:double"&gt;5699.94&lt;/D&gt;&lt;D xsi:type="xsd:double"&gt;5709.54&lt;/D&gt;&lt;D xsi:type="xsd:double"&gt;5708.75&lt;/D&gt;&lt;D xsi:type="xsd:double"&gt;5762.48&lt;/D&gt;&lt;D xsi:type="xsd:double"&gt;5738.17&lt;/D&gt;&lt;D xsi:type="xsd:double"&gt;5745.37&lt;/D&gt;&lt;D xsi:type="xsd:double"&gt;5722.26&lt;/D&gt;&lt;D xsi:type="xsd:double"&gt;5732.93&lt;/D&gt;&lt;D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</t>
        </r>
      </text>
    </comment>
    <comment ref="A39" authorId="0" shapeId="0" xr:uid="{519D9753-0003-47CC-9649-1B09667F6E44}">
      <text>
        <r>
          <rPr>
            <b/>
            <sz val="9"/>
            <color indexed="81"/>
            <rFont val="Tahoma"/>
            <charset val="1"/>
          </rPr>
          <t>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</t>
        </r>
      </text>
    </comment>
    <comment ref="A40" authorId="0" shapeId="0" xr:uid="{96803862-53A1-467D-B31D-4B6284ECF5A8}">
      <text>
        <r>
          <rPr>
            <b/>
            <sz val="9"/>
            <color indexed="81"/>
            <rFont val="Tahoma"/>
            <charset val="1"/>
          </rPr>
          <t>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xsi:type="xsd:double"&gt;2561.26&lt;/D&gt;&lt;/FQL&gt;&lt;FQL&gt;&lt;Q&gt;XAUUSD-FX1^FG_PRICE(0,-7AY)&lt;/Q&gt;&lt;R&gt;1762&lt;/R&gt;&lt;C&gt;1&lt;/C&gt;&lt;D xsi:type="xsd:double"&gt;2721.69&lt;/D&gt;&lt;D xsi:type="xsd:double"&gt;2692.92&lt;/D&gt;&lt;D xsi:type="xsd:double"&gt;2674.06&lt;/D&gt;&lt;D xsi:type="xsd:double"&gt;2662.57&lt;/D&gt;&lt;D xsi:type="xsd:double"&gt;2648.99&lt;/D&gt;&lt;D xsi:type="xsd:double"&gt;2656.99&lt;/D&gt;&lt;D xsi:type="xsd:double"&gt;2630.01&lt;/D&gt;&lt;D xsi:type="xsd:double"&gt;2607.81&lt;/D&gt;&lt;D xsi:type="xsd:double"&gt;2621.86&lt;/D&gt;&lt;D xsi:type="xsd:double"&gt;2642.58&lt;/D&gt;&lt;D xsi:type="xsd:double"&gt;2652.32&lt;/D&gt;&lt;D xsi:type="xsd:double"&gt;2655.91&lt;/D&gt;&lt;D xsi:type="xsd:double"&gt;2658.78&lt;/D&gt;&lt;D xsi:type="xsd:double"&gt;2663.43&lt;/D&gt;&lt;D xsi:type="xsd:double"&gt;2634.64&lt;/D&gt;&lt;D xsi:type="xsd:double"&gt;2655.05&lt;/D&gt;&lt;D xsi:type="xsd:double"&gt;2672.25&lt;/D&gt;&lt;D xsi:type="xsd:double"&gt;2657.34&lt;/D&gt;&lt;D xsi:type="xsd:double"&gt;2657.27&lt;/D&gt;&lt;D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</t>
        </r>
      </text>
    </comment>
    <comment ref="A41" authorId="0" shapeId="0" xr:uid="{6B2F36D9-94C0-4306-8823-D72634F7DE71}">
      <text>
        <r>
          <rPr>
            <b/>
            <sz val="9"/>
            <color indexed="81"/>
            <rFont val="Tahoma"/>
            <charset val="1"/>
          </rPr>
          <t>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</t>
        </r>
      </text>
    </comment>
    <comment ref="A42" authorId="0" shapeId="0" xr:uid="{D0F4B752-1A0F-46EC-BD35-057BAFF89A0F}">
      <text>
        <r>
          <rPr>
            <b/>
            <sz val="9"/>
            <color indexed="81"/>
            <rFont val="Tahoma"/>
            <charset val="1"/>
          </rPr>
          <t>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xsi:type="xsd:double"&gt;1281.17&lt;/D&gt;&lt;/FQL&gt;&lt;FQL&gt;&lt;Q&gt;ACWI-US^FMA_PCT_ABOVE_MAVG(200,-1W,,,,"PORTAGG")&lt;/Q&gt;&lt;R&gt;1&lt;/R&gt;&lt;C&gt;1&lt;/C&gt;&lt;D xsi:type="xsd:double"&gt;66.4930555555556&lt;/D&gt;&lt;/FQL&gt;&lt;FQL&gt;&lt;Q&gt;SHY-US^FG_PRICE(-1W)/FG_PRICE_MAVG(-1W,,,,50)&lt;/Q&gt;&lt;R&gt;1&lt;/R&gt;&lt;C&gt;1&lt;/C&gt;&lt;D xsi:type="xsd:double"&gt;0.996753968177295&lt;/D&gt;&lt;/FQL&gt;&lt;FQL&gt;&lt;Q&gt;TLT-US^FG_PRICE(0)/FG_PRICE_MAVG(0,,,,50)&lt;/Q&gt;&lt;R&gt;1&lt;/R&gt;&lt;C&gt;1&lt;/C&gt;&lt;D xsi:type="xsd:double"&gt;0.961458688618283&lt;/D&gt;&lt;/FQL&gt;&lt;FQL&gt;&lt;Q&gt;C00-USA^FG_PRICE(0)/FG_PRICE_MAVG(0,,,,200)&lt;/Q&gt;&lt;R&gt;1&lt;/R&gt;&lt;C&gt;1&lt;/C&gt;&lt;D xsi:type="xsd:double"&gt;0.942525724432025&lt;/D&gt;&lt;/FQL&gt;&lt;FQL&gt;&lt;Q&gt;TLT-US^FG_PRICE(-1M)/FG_PRICE_MAVG(-1M,,,,50)&lt;/Q&gt;&lt;R&gt;1&lt;/R&gt;&lt;C&gt;1&lt;/C&gt;&lt;D xsi:type="xsd:double"&gt;1.01669662632474&lt;/D&gt;&lt;/FQL&gt;&lt;FQL&gt;&lt;Q&gt;SB00-USA^FG_PRICE(NOW)/FG_PRICE(-13AW)&lt;/Q&gt;&lt;R&gt;1&lt;/R&gt;&lt;C&gt;1&lt;/C&gt;&lt;D xsi:type="xsd:double"&gt;1.18863879676034&lt;/D&gt;&lt;/FQL&gt;&lt;FQL&gt;&lt;Q&gt;CVRGNY-FDS^FG_PRICE(NOW)/FG_PRICE(-13AW)&lt;/Q&gt;&lt;R&gt;1&lt;/R&gt;&lt;C&gt;1&lt;/C&gt;&lt;D xsi:type="xsd:double"&gt;0.878168438266558&lt;/D&gt;&lt;/FQL&gt;&lt;FQL&gt;&lt;Q&gt;MS136064^FG_PRICE(0)/FG_PRICE_MAVG(0,,,,200)&lt;/Q&gt;&lt;R&gt;1&lt;/R&gt;&lt;C&gt;1&lt;/C&gt;&lt;D xsi:type="xsd:double"&gt;1.07004571770591&lt;/D&gt;&lt;/FQL&gt;&lt;FQL&gt;&lt;Q&gt;MS703755^FG_PRICE(0)/FG_PRICE_MAVG(0,,,,100)&lt;/Q&gt;&lt;R&gt;1&lt;/R&gt;&lt;C&gt;1&lt;/C&gt;&lt;D xsi:type="xsd:double"&gt;1.04861548533686&lt;/D&gt;&lt;/FQL&gt;&lt;FQL&gt;&lt;Q&gt;105825^FG_PRICE(0)/FG_PRICE_MAVG(0,,,,50)&lt;/Q&gt;&lt;R&gt;1&lt;/R&gt;&lt;C&gt;1&lt;/C&gt;&lt;D xsi:type="xsd:double"&gt;1.04304962991549&lt;/D&gt;&lt;/FQL&gt;&lt;FQL&gt;&lt;Q&gt;106063^FG_PRICE(NOW)/FG_PRICE(-52AW)&lt;/Q&gt;&lt;R&gt;1&lt;/R&gt;&lt;C&gt;1&lt;/C&gt;&lt;D xsi:type="xsd:double"&gt;1.20891354626178&lt;/D&gt;&lt;/FQL&gt;&lt;FQL&gt;&lt;Q&gt;0GLJCQ-E^FG_PRICE(NOW)/FG_PRICE(-52AW)&lt;/Q&gt;&lt;R&gt;1&lt;/R&gt;&lt;C&gt;1&lt;/C&gt;&lt;D xsi:type="xsd:double"&gt;1.14186755333887&lt;/D&gt;&lt;/FQL&gt;&lt;FQL&gt;&lt;Q&gt;MS703755^FG_PRICE(NOW)/FG_PRICE(-52AW)&lt;/Q&gt;&lt;R&gt;1&lt;/R&gt;&lt;C&gt;1&lt;/C&gt;&lt;D xsi:type="xsd:double"&gt;1.47440833752494&lt;/D&gt;&lt;/FQL&gt;&lt;FQL&gt;&lt;Q&gt;SHY-US^FG_PRICE(-1M)/FG_PRICE_MAVG(-1M,,,,100)&lt;/Q&gt;&lt;R&gt;1&lt;/R&gt;&lt;C&gt;1&lt;/C&gt;&lt;D xsi:type="xsd:double"&gt;1.01287191390589&lt;/D&gt;&lt;/FQL&gt;&lt;FQL&gt;&lt;Q&gt;ACWX-US^FMA_EPS(NTMA,-1W,,,,"PORTAGG","MEANR")/AVG(FMA_EPS(NTMA,-1W,-200D,,,"PORTAGG","MEANR"))&lt;/Q&gt;&lt;R&gt;1&lt;/R&gt;&lt;C&gt;1&lt;/C&gt;&lt;D xsi:type="xsd:double"&gt;1.03707005896246&lt;/D&gt;&lt;/FQL&gt;&lt;FQL&gt;&lt;Q&gt;TLT-US^FG_PRICE(-1W)/FG_PRICE_MAVG(-1W,,,,200)&lt;/Q&gt;&lt;R&gt;1&lt;/R&gt;&lt;C&gt;1&lt;/C&gt;&lt;D xsi:type="xsd:double"&gt;0.994623513239532&lt;/D&gt;&lt;/FQL&gt;&lt;FQL&gt;&lt;Q&gt;^ECON_EXPR_DATA('RETURNS(SPEC_ID[DXY.Z:FG_PRICE_IDX,DIST=NONE,CONV=NONE], -1AY)',NOW,NOW,D)&lt;/Q&gt;&lt;R&gt;1&lt;/R&gt;&lt;C&gt;1&lt;/C&gt;&lt;D xsi:type="xsd:double"&gt;-2.66993943497724&lt;/D&gt;&lt;/FQL&gt;&lt;FQL&gt;&lt;Q&gt;C00-USA^FG_PRICE(0)/FG_PRICE_MAVG(0,,,,50)&lt;/Q&gt;&lt;R&gt;1&lt;/R&gt;&lt;C&gt;1&lt;/C&gt;&lt;D xsi:type="xsd:double"&gt;0.992581693335786&lt;/D&gt;&lt;/FQL&gt;&lt;FQL&gt;&lt;Q&gt;ZNS00-SGE^FG_PRICE(0)/FG_PRICE_MAVG(0,,,,50)&lt;/Q&gt;&lt;R&gt;1&lt;/R&gt;&lt;C&gt;1&lt;/C&gt;&lt;D xsi:type="xsd:double"&gt;1.05124891065016&lt;/D&gt;&lt;/FQL&gt;&lt;FQL&gt;&lt;Q&gt;COALAUT-FDS^FG_PRICE(0)/FG_PRICE_MAVG(0,,,,50)&lt;/Q&gt;&lt;R&gt;1&lt;/R&gt;&lt;C&gt;1&lt;/C&gt;&lt;D xsi:type="xsd:double"&gt;0.984935858882466&lt;/D&gt;&lt;/FQL&gt;&lt;FQL&gt;&lt;Q&gt;BBGCISPA^FG_PRICE(0,,,USD)/FG_PRICE_MAVG(0,,,USD,50)&lt;/Q&gt;&lt;R&gt;1&lt;/R&gt;&lt;C&gt;1&lt;/C&gt;&lt;D xsi:type="xsd:double"&gt;1.00530103602615&lt;/D&gt;&lt;/FQL&gt;&lt;FQL&gt;&lt;Q&gt;BBGCISPI^FG_PRICE(NOW,,,USD)/FG_PRICE(-13AW,,,USD)&lt;/Q&gt;&lt;R&gt;1&lt;/R&gt;&lt;C&gt;1&lt;/C&gt;&lt;D xsi:type="xsd:double"&gt;1.06991567753932&lt;/D&gt;&lt;/FQL&gt;&lt;FQL&gt;&lt;Q&gt;KC00-USA^FG_PRICE(NOW)/FG_PRICE(-13AW)&lt;/Q&gt;&lt;R&gt;1&lt;/R&gt;&lt;C&gt;1&lt;/C&gt;&lt;D xsi:type="xsd:double"&gt;1.07325774896655&lt;/D&gt;&lt;/FQL&gt;&lt;FQL&gt;&lt;Q&gt;ZNS00-SGE^FG_PRICE(NOW)/FG_PRICE(-13AW)&lt;/Q&gt;&lt;R&gt;1&lt;/R&gt;&lt;C&gt;1&lt;/C&gt;&lt;D xsi:type="xsd:double"&gt;1.06481876332623&lt;/D&gt;&lt;/FQL&gt;&lt;FQL&gt;&lt;Q&gt;SI00-USA^FG_PRICE(NOW)/FG_PRICE(-13AW)&lt;/Q&gt;&lt;R&gt;1&lt;/R&gt;&lt;C&gt;1&lt;/C&gt;&lt;D xsi:type="xsd:double"&gt;1.15788932171953&lt;/D&gt;&lt;/FQL&gt;&lt;FQL&gt;&lt;Q&gt;MS701087^FG_PRICE(0)/FG_PRICE_MAVG(0,,,,50)&lt;/Q&gt;&lt;R&gt;1&lt;/R&gt;&lt;C&gt;1&lt;/C&gt;&lt;D xsi:type="xsd:double"&gt;1.03178761552425&lt;/D&gt;&lt;/FQL&gt;&lt;FQL&gt;&lt;Q&gt;MS700463^FG_PRICE(NOW)/FG_PRICE(-52AW)&lt;/Q&gt;&lt;R&gt;1&lt;/R&gt;&lt;C&gt;1&lt;/C&gt;&lt;D xsi:type="xsd:double"&gt;1.40614036697049&lt;/D&gt;&lt;/FQL&gt;&lt;FQL&gt;&lt;Q&gt;LLN4K^FG_PRICE(-1M)/FG_PRICE_MAVG(-1M,,,,50)&lt;/Q&gt;&lt;R&gt;1&lt;/R&gt;&lt;C&gt;1&lt;/C&gt;&lt;D xsi:type="xsd:double"&gt;1.01492245856386&lt;/D&gt;&lt;/FQL&gt;&lt;FQL&gt;&lt;Q&gt;LLN4K^FG_PRICE(-1W)/FG_PRICE_MAVG(-1W,,,,200)&lt;/Q&gt;&lt;R&gt;1&lt;/R&gt;&lt;C&gt;1&lt;/C&gt;&lt;D xsi:type="xsd:double"&gt;1.0518479672261&lt;/D&gt;&lt;/FQL&gt;&lt;FQL&gt;&lt;Q&gt;QQQ^FMA_EPS(NTMA,0,,,,"PORTAGG","MEANR")/AVG(FMA_EPS(NTMA,0,-100D,,,"PORTAGG","MEANR"))&lt;/Q&gt;&lt;R&gt;1&lt;/R&gt;&lt;C&gt;1&lt;/C&gt;&lt;D xsi:type="xsd:double"&gt;1.02822266028321&lt;/D&gt;&lt;/FQL&gt;&lt;FQL&gt;&lt;Q&gt;LLN4K^FG_PRICE(0)/FG_PRICE_MAVG(0,,,,50)&lt;/Q&gt;&lt;R&gt;1&lt;/R&gt;&lt;C&gt;1&lt;/C&gt;&lt;D xsi:type="xsd:double"&gt;1.03073207422161&lt;/D&gt;&lt;/FQL&gt;&lt;FQL&gt;&lt;Q&gt;SP50^FMA_PCT_ABOVE_MAVG(50,-1M,,,,"PORTAGG")/AVG(FMA_PCT_ABOVE_MAVG(50,-1M,-200D,,,"PORTAGG"))&lt;/Q&gt;&lt;R&gt;1&lt;/R&gt;&lt;C&gt;1&lt;/C&gt;&lt;D xsi:type="xsd:double"&gt;1.33295755286692&lt;/D&gt;&lt;/FQL&gt;&lt;FQL&gt;&lt;Q&gt;SP50^FMA_EPS(NTMA,-1W,,,,"PORTAGG","MEANR")/AVG(FMA_EPS(NTMA,-1W,-100D,,,"PORTAGG","MEANR"))&lt;/Q&gt;&lt;R&gt;1&lt;/R&gt;&lt;C&gt;1&lt;/C&gt;&lt;D xsi:type="xsd:double"&gt;1.01637501539623&lt;/D&gt;&lt;/FQL&gt;&lt;FQL&gt;&lt;Q&gt;SP50^FMA_PCT_ABOVE_MAVG(50,0,,,,"PORTAGG")/AVG(FMA_PCT_ABOVE_MAVG(50,0,-200D,,,"PORTAGG"))&lt;/Q&gt;&lt;R&gt;1&lt;/R&gt;&lt;C&gt;1&lt;/C&gt;&lt;D xsi:type="xsd:double"&gt;1.17243476175455&lt;/D&gt;&lt;/FQL&gt;&lt;FQL&gt;&lt;Q&gt;MS703025^FG_PRICE(0)/FG_PRICE_MAVG(0,,,,200)&lt;/Q&gt;&lt;R&gt;1&lt;/R&gt;&lt;C&gt;1&lt;/C&gt;&lt;D xsi:type="xsd:double"&gt;1.11708100964641&lt;/D&gt;&lt;/FQL&gt;&lt;FQL&gt;&lt;Q&gt;ACWX-US^FMA_EPS(NTMA,-1M,,,,"PORTAGG","MEANR")/AVG(FMA_EPS(NTMA,-1M,-200D,,,"PORTAGG","MEANR"))&lt;/Q&gt;&lt;R&gt;1&lt;/R&gt;&lt;C&gt;1&lt;/C&gt;&lt;D xsi:type="xsd:double"&gt;1.05434417716026&lt;/D&gt;&lt;/FQL&gt;&lt;FQL&gt;&lt;Q&gt;^ECON_EXPR_DATA('RETURNS(SPEC_ID[DXY.Z:FG_PRICE_IDX,DIST=NONE,CONV=NONE], -6AM)',NOW,NOW,D)&lt;/Q&gt;&lt;R&gt;1&lt;/R&gt;&lt;C&gt;1&lt;/C&gt;&lt;D xsi:type="xsd:double"&gt;-1.69924583499553&lt;/D&gt;&lt;/FQL&gt;&lt;FQL&gt;&lt;Q&gt;MS703755^FG_PRICE(0)/FG_PRICE_MAVG(0,,,,50)&lt;/Q&gt;&lt;R&gt;1&lt;/R&gt;&lt;C&gt;1&lt;/C&gt;&lt;D xsi:type="xsd:double"&gt;1.04735876076799&lt;/D&gt;&lt;/FQL&gt;&lt;FQL&gt;&lt;Q&gt;ACWX-US^FMA_EPS(NTMA,-1W,,,,"PORTAGG","MEANR")/AVG(FMA_EPS(NTMA,-1W,-100D,,,"PORTAGG","MEANR"))&lt;/Q&gt;&lt;R&gt;1&lt;/R&gt;&lt;C&gt;1&lt;/C&gt;&lt;D xsi:type="xsd:double"&gt;1.01380713682149&lt;/D&gt;&lt;/FQL&gt;&lt;FQL&gt;&lt;Q&gt;TLT-US^FG_PRICE(-1W)/FG_PRICE_MAVG(-1W,,,,100)&lt;/Q&gt;&lt;R&gt;1&lt;/R&gt;&lt;C&gt;1&lt;/C&gt;&lt;D xsi:type="xsd:double"&gt;0.983542200468363&lt;/D&gt;&lt;/FQL&gt;&lt;FQL&gt;&lt;Q&gt;^ECON_EXPR_DATA('RETURNS(SPEC_ID[DXY.Z:FG_PRICE_IDX,DIST=NONE,CONV=NONE], -1AQ)',NOW,NOW,D)&lt;/Q&gt;&lt;R&gt;1&lt;/R&gt;&lt;C&gt;1&lt;/C&gt;&lt;D xsi:type="xsd:double"&gt;-0.652760312173029&lt;/D&gt;&lt;/FQL&gt;&lt;FQL&gt;&lt;Q&gt;W00-USA^FG_PRICE(0)/FG_PRICE_MAVG(0,,,,200)&lt;/Q&gt;&lt;R&gt;1&lt;/R&gt;&lt;C&gt;1&lt;/C&gt;&lt;D xsi:type="xsd:double"&gt;0.982599707493234&lt;/D&gt;&lt;/FQL&gt;&lt;FQL&gt;&lt;Q&gt;HG00-USA^FG_PRICE(0)/FG_PRICE_MAVG(0,,,,200)&lt;/Q&gt;&lt;R&gt;1&lt;/R&gt;&lt;C&gt;1&lt;/C&gt;&lt;D xsi:type="xsd:double"&gt;1.03307513327246&lt;/D&gt;&lt;/FQL&gt;&lt;FQL&gt;&lt;Q&gt;HHGAS-FDS^FG_PRICE(0)/FG_PRICE_MAVG(0,,,,200)&lt;/Q&gt;&lt;R&gt;1&lt;/R&gt;&lt;C&gt;1&lt;/C&gt;&lt;D xsi:type="xsd:double"&gt;1.13066748885351&lt;/D&gt;&lt;/FQL&gt;&lt;FQL&gt;&lt;Q&gt;BBGCISPI^FG_PRICE(0,,,USD)/FG_PRICE_MAVG(0,,,USD,200)&lt;/Q&gt;&lt;R&gt;1&lt;/R&gt;&lt;C&gt;1&lt;/C&gt;&lt;D xsi:type="xsd:double"&gt;1.04837255083422&lt;/D&gt;&lt;/FQL&gt;&lt;FQL&gt;&lt;Q&gt;BBGCISPI^FG_PRICE(NOW,,,USD)/FG_PRICE(-1AM,,,USD)&lt;/Q&gt;&lt;R&gt;1&lt;/R&gt;&lt;C&gt;1&lt;/C&gt;&lt;D xsi:type="xsd:double"&gt;1.03645993495241&lt;/D&gt;&lt;/FQL&gt;&lt;FQL&gt;&lt;Q&gt;KC00-USA^FG_PRICE(NOW)/FG_PRICE(-1AM)&lt;/Q&gt;&lt;R&gt;1&lt;/R&gt;&lt;C&gt;1&lt;/C&gt;&lt;D xsi:type="xsd:double"&gt;0.966906186852621&lt;/D&gt;&lt;/FQL&gt;&lt;FQL&gt;&lt;Q&gt;SB00-USA^FG_PRICE(NOW)/FG_PRICE(-1AM)&lt;/Q&gt;&lt;R&gt;1&lt;/R&gt;&lt;C&gt;1&lt;/C&gt;&lt;D xsi:type="xsd:double"&gt;1.02923433631313&lt;/D&gt;&lt;/FQL&gt;&lt;FQL&gt;&lt;Q&gt;ZNS00-SGE^FG_PRICE(NOW)/FG_PRICE(-1AM)&lt;/Q&gt;&lt;R&gt;1&lt;/R&gt;&lt;C&gt;1&lt;/C&gt;&lt;D xsi:type="xsd:double"&gt;1.04476987447699&lt;/D&gt;&lt;/FQL&gt;&lt;FQL&gt;&lt;Q&gt;SI00-USA^FG_PRICE(NOW)/FG_PRICE(-1AM)&lt;/Q&gt;&lt;R&gt;1&lt;/R&gt;&lt;C&gt;1&lt;/C&gt;&lt;D xsi:type="xsd:double"&gt;1.10551696930494&lt;/D&gt;&lt;/FQL&gt;&lt;FQL&gt;&lt;Q&gt;CVRGNY-FDS^FG_PRICE(NOW)/FG_PRICE(-1AM)&lt;/Q&gt;&lt;R&gt;1&lt;/R&gt;&lt;C&gt;1&lt;/C&gt;&lt;D xsi:type="xsd:double"&gt;1.03368623676612&lt;/D&gt;&lt;/FQL&gt;&lt;FQL&gt;&lt;Q&gt;MS700333^FG_PRICE(0)/FG_PRICE_MAVG(0,,,,200)&lt;/Q&gt;&lt;R&gt;1&lt;/R&gt;&lt;C&gt;1&lt;/C&gt;&lt;D xsi:type="xsd:double"&gt;1.0710814633359&lt;/D&gt;&lt;/FQL&gt;&lt;FQL&gt;&lt;Q&gt;MS136064^FG_PRICE(0)/FG_PRICE_MAVG(0,,,,100)&lt;/Q&gt;&lt;R&gt;1&lt;/R&gt;&lt;C&gt;1&lt;/C&gt;&lt;D xsi:type="xsd:double"&gt;1.04756315494671&lt;/D&gt;&lt;/FQL&gt;&lt;FQL&gt;&lt;Q&gt;ACWX-US^FMA_EPS(NTMA,-1M,,,,"PORTAGG","MEANR")/AVG(FMA_EPS(NTMA,-1M,-100D,,,"PORTAGG","MEANR"))&lt;/Q&gt;&lt;R&gt;1&lt;/R&gt;&lt;C&gt;1&lt;/C&gt;&lt;D xsi:type="xsd:double"&gt;1.03279759498501&lt;/D&gt;&lt;/FQL&gt;&lt;FQL&gt;&lt;Q&gt;ACWX-US^FMA_EPS(NTMA,-1W,,,,"PORTAGG","MEANR")/AVG(FMA_EPS(NTMA,-1W,-50D,,,"PORTAGG","MEANR"))&lt;/Q&gt;&lt;R&gt;1&lt;/R&gt;&lt;C&gt;1&lt;/C&gt;&lt;D xsi:type="xsd:double"&gt;0.992423918835578&lt;/D&gt;&lt;/FQL&gt;&lt;FQL&gt;&lt;Q&gt;TLT-US^FG_PRICE(-1W)/FG_PRICE_MAVG(-1W,,,,50)&lt;/Q&gt;&lt;R&gt;1&lt;/R&gt;&lt;C&gt;1&lt;/C&gt;&lt;D xsi:type="xsd:double"&gt;0.957120589022429&lt;/D&gt;&lt;/FQL&gt;&lt;FQL&gt;&lt;Q&gt;ACWX-US^FMA_PCT_ABOVE_MAVG(50,0,,,,"PORTAGG")/AVG(FMA_PCT_ABOVE_MAVG(50,0,-100D,,,"PORTAGG"))&lt;/Q&gt;&lt;R&gt;1&lt;/R&gt;&lt;C&gt;1&lt;/C&gt;&lt;D xsi:type="xsd:double"&gt;1.22822353664976&lt;/D&gt;&lt;/FQL&gt;&lt;FQL&gt;&lt;Q&gt;HG00-USA^FG_PRICE(0)/FG_PRICE_MAVG(0,,,,100)&lt;/Q&gt;&lt;R&gt;1&lt;/R&gt;&lt;C&gt;1&lt;/C&gt;&lt;D xsi:type="xsd:double"&gt;1.00939291387527&lt;/D&gt;&lt;/FQL&gt;&lt;FQL&gt;&lt;Q&gt;HHGAS-FDS^FG_PRICE(0)/FG_PRICE_MAVG(0,,,,100)&lt;/Q&gt;&lt;R&gt;1&lt;/R&gt;&lt;C&gt;1&lt;/C&gt;&lt;D xsi:type="xsd:double"&gt;1.05099120964745&lt;/D&gt;&lt;/FQL&gt;&lt;FQL&gt;&lt;Q&gt;BBGCISPI^FG_PRICE(0,,,USD)/FG_PRICE_MAVG(0,,,USD,100)&lt;/Q&gt;&lt;R&gt;1&lt;/R&gt;&lt;C&gt;1&lt;/C&gt;&lt;D xsi:type="xsd:double"&gt;1.03025625021981&lt;/D&gt;&lt;/FQL&gt;&lt;FQL&gt;&lt;Q&gt;BBGCISPM^FG_PRICE(NOW,,,USD)/FG_PRICE(-52AW,,,USD)&lt;/Q&gt;&lt;R&gt;1&lt;/R&gt;&lt;C&gt;1&lt;/C&gt;&lt;D xsi:type="xsd:double"&gt;1.38098617035481&lt;/D&gt;&lt;/FQL&gt;&lt;FQL&gt;&lt;Q&gt;CC00-USA^FG_PRICE(NOW)/FG_PRICE(-52AW)&lt;/Q&gt;&lt;R&gt;1&lt;/R&gt;&lt;C&gt;1&lt;/C&gt;&lt;D xsi:type="xsd:double"&gt;2.01191120736329&lt;/D&gt;&lt;/FQL&gt;&lt;FQL&gt;&lt;Q&gt;S00-USA^FG_PRICE(NOW)/FG_PRICE(-52AW)&lt;/Q&gt;&lt;R&gt;1&lt;/R&gt;&lt;C&gt;1&lt;/C&gt;&lt;D xsi:type="xsd:double"&gt;0.7448646426773&lt;/D&gt;&lt;/FQL&gt;&lt;FQL&gt;&lt;Q&gt;HG00-USA^FG_PRICE(NOW)/FG_PRICE(-52AW)&lt;/Q&gt;&lt;R&gt;1&lt;/R&gt;&lt;C&gt;1&lt;/C&gt;&lt;D xsi:type="xsd:double"&gt;1.2326691547472&lt;/D&gt;&lt;/FQL&gt;&lt;FQL&gt;&lt;Q&gt;W00-USA^FG_PRICE(0)/FG_PRICE_MAVG(0,,,,100)&lt;/Q&gt;&lt;R&gt;1&lt;/R&gt;&lt;C&gt;1&lt;/C&gt;&lt;D xsi:type="xsd:double"&gt;0.99825273092492&lt;/D&gt;&lt;/FQL&gt;&lt;FQL&gt;&lt;Q&gt;ACWX-US^FMA_EPS(NTMA,-1M,,,,"PORTAGG","MEANR")/AVG(FMA_EPS(NTMA,-1M,-50D,,,"PORTAGG","MEANR"))&lt;/Q&gt;&lt;R&gt;1&lt;/R&gt;&lt;C&gt;1&lt;/C&gt;&lt;D xsi:type="xsd:double"&gt;1.00404379073068&lt;/D&gt;&lt;/FQL&gt;&lt;FQL&gt;&lt;Q&gt;ACWX-US^FG_PRICE(-1W)/FG_PRICE_MAVG(-1W,,,,200)&lt;/Q&gt;&lt;R&gt;1&lt;/R&gt;&lt;C&gt;1&lt;/C&gt;&lt;D xsi:type="xsd:double"&gt;1.06583419709569&lt;/D&gt;&lt;/FQL&gt;&lt;FQL&gt;&lt;Q&gt;ACWX-US^FMA_PCT_ABOVE_MAVG(50,0,,,,"PORTAGG")/AVG(FMA_PCT_ABOVE_MAVG(50,0,-50D,,,"PORTAGG"))&lt;/Q&gt;&lt;R&gt;1&lt;/R&gt;&lt;C&gt;1&lt;/C&gt;&lt;D xsi:type="xsd:double"&gt;1.13092371028453&lt;/D&gt;&lt;/FQL&gt;&lt;FQL&gt;&lt;Q&gt;W00-USA^FG_PRICE(0)/FG_PRICE_MAVG(0,,,,50)&lt;/Q&gt;&lt;R&gt;1&lt;/R&gt;&lt;C&gt;1&lt;/C&gt;&lt;D xsi:type="xsd:double"&gt;1.00572442009517&lt;/D&gt;&lt;/FQL&gt;&lt;FQL&gt;&lt;Q&gt;HG00-USA^FG_PRICE(0)/FG_PRICE_MAVG(0,,,,50)&lt;/Q&gt;&lt;R&gt;1&lt;/R&gt;&lt;C&gt;1&lt;/C&gt;&lt;D xsi:type="xsd:double"&gt;1.02021109259966&lt;/D&gt;&lt;/FQL&gt;&lt;FQL&gt;&lt;Q&gt;HHGAS-FDS^FG_PRICE(0)/FG_PRICE_MAVG(0,,,,50)&lt;/Q&gt;&lt;R&gt;1&lt;/R&gt;&lt;C&gt;1&lt;/C&gt;&lt;D xsi:type="xsd:double"&gt;1.04484788047688&lt;/D&gt;&lt;/FQL&gt;&lt;FQL&gt;&lt;Q&gt;BBGCISPI^FG_PRICE(0,,,USD)/FG_PRICE_MAVG(0,,,USD,50)&lt;/Q&gt;&lt;R&gt;1&lt;/R&gt;&lt;C&gt;1&lt;/C&gt;&lt;D xsi:type="xsd:double"&gt;1.03090064324464&lt;/D&gt;&lt;/FQL&gt;&lt;FQL&gt;&lt;Q&gt;BBGCISPM^FG_PRICE(NOW,,,USD)/FG_PRICE(-26AW,,,USD)&lt;/Q&gt;&lt;R&gt;1&lt;/R&gt;&lt;C&gt;1&lt;/C&gt;&lt;D xsi:type="xsd:double"&gt;1.13347602829848&lt;/D&gt;&lt;/FQL&gt;&lt;FQL&gt;&lt;Q&gt;TLT^FG_PRICE(0,-7AY)&lt;/Q&gt;&lt;R&gt;1762&lt;/R&gt;&lt;C&gt;1&lt;/C&gt;&lt;D xsi:type="xsd:double"&gt;93.87&lt;/D&gt;&lt;D xsi:type="xsd:double"&gt;93.8&lt;/D&gt;&lt;D xsi:type="xsd:double"&gt;95.31&lt;/D&gt;&lt;D xsi:type="xsd:double"&gt;94.91&lt;/D&gt;&lt;D xsi:type="xsd:double"&gt;93.765&lt;/D&gt;&lt;D xsi:type="xsd:double"&gt;93.7&lt;/D&gt;&lt;D xsi:type="xsd:double"&gt;94.08&lt;/D&gt;&lt;D xsi:type="xsd:double"&gt;94.45&lt;/D&gt;&lt;D xsi:type="xsd:double"&gt;94.99&lt;/D&gt;&lt;D xsi:type="xsd:double"&gt;94.83&lt;/D&gt;&lt;D xsi:type="xsd:double"&gt;95.55&lt;/D&gt;&lt;D xsi:type="xsd:double"&gt;96.74&lt;/D&gt;&lt;D xsi:type="xsd:double"&gt;97.66&lt;/D&gt;&lt;D xsi:type="xsd:double"&gt;98.49&lt;/D&gt;&lt;D xsi:type="xsd:double"&gt;98.1&lt;/D&gt;&lt;D xsi:type="xsd:double"&gt;98.57&lt;/D&gt;&lt;D xsi:type="xsd:double"&gt;98.06&lt;/D&gt;&lt;D xsi:type="xsd:double"&gt;97.83&lt;/D&gt;&lt;D xsi:type="xsd:double"&gt;98.65&lt;/D&gt;&lt;D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</t>
        </r>
      </text>
    </comment>
    <comment ref="A43" authorId="0" shapeId="0" xr:uid="{660C0878-62F7-4AE1-B2C4-61AA7D27B97B}">
      <text>
        <r>
          <rPr>
            <b/>
            <sz val="9"/>
            <color indexed="81"/>
            <rFont val="Tahoma"/>
            <charset val="1"/>
          </rPr>
          <t>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</t>
        </r>
      </text>
    </comment>
    <comment ref="A44" authorId="0" shapeId="0" xr:uid="{C0A87EFF-AEB4-4351-A0B8-8590CBE81B61}">
      <text>
        <r>
          <rPr>
            <b/>
            <sz val="9"/>
            <color indexed="81"/>
            <rFont val="Tahoma"/>
            <charset val="1"/>
          </rPr>
          <t>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xsi:type="xsd:double"&gt;125.09&lt;/D&gt;&lt;/FQL&gt;&lt;FQL&gt;&lt;Q&gt;^ECON_EXPR_DATA('RETURNS(SPEC_ID[DXY.Z:FG_PRICE_IDX,DIST=NONE,CONV=NONE], -1AY)',-1M,-1M,D)&lt;/Q&gt;&lt;R&gt;1&lt;/R&gt;&lt;C&gt;1&lt;/C&gt;&lt;D xsi:type="xsd:double"&gt;-1.80936932761752&lt;/D&gt;&lt;/FQL&gt;&lt;FQL&gt;&lt;Q&gt;ACWX-US^FG_PRICE(-1W)/FG_PRICE_MAVG(-1W,,,,100)&lt;/Q&gt;&lt;R&gt;1&lt;/R&gt;&lt;C&gt;1&lt;/C&gt;&lt;D xsi:type="xsd:double"&gt;1.04078344143093&lt;/D&gt;&lt;/FQL&gt;&lt;FQL&gt;&lt;Q&gt;^ECON_EXPR_DATA('RETURNS(SPEC_ID[DXY.Z:FG_PRICE_IDX,DIST=NONE,CONV=NONE], -6AM)',-1M,-1M,D)&lt;/Q&gt;&lt;R&gt;1&lt;/R&gt;&lt;C&gt;1&lt;/C&gt;&lt;D xsi:type="xsd:double"&gt;-2.17301384226171&lt;/D&gt;&lt;/FQL&gt;&lt;FQL&gt;&lt;Q&gt;ACWX-US^FG_PRICE(-1W)/FG_PRICE_MAVG(-1W,,,,50)&lt;/Q&gt;&lt;R&gt;1&lt;/R&gt;&lt;C&gt;1&lt;/C&gt;&lt;D xsi:type="xsd:double"&gt;1.02949986384678&lt;/D&gt;&lt;/FQL&gt;&lt;FQL&gt;&lt;Q&gt;SP50^FMA_COS_UP("EPS","1M",+1,0,-7AY,,"PORTAGG","MEANR")/(FMA_COS_UP("EPS","1M",+1,0,-7AY,,"PORTAGG","MEANR")+FMA_COS_DOWN("EPS","1M",+1,0,-7AY,,"PORTAGG","MEANR"))&lt;/Q&gt;&lt;R&gt;1762&lt;/R&gt;&lt;C&gt;1&lt;/C&gt;&lt;D xsi:type="xsd:double"&gt;0.42741935483871&lt;/D&gt;&lt;D xsi:type="xsd:double"&gt;0.42741935483871&lt;/D&gt;&lt;D xsi:type="xsd:double"&gt;0.42741935483871&lt;/D&gt;&lt;D xsi:type="xsd:double"&gt;0.414364640883978&lt;/D&gt;&lt;D xsi:type="xsd:double"&gt;0.407932011331445&lt;/D&gt;&lt;D xsi:type="xsd:double"&gt;0.410112359550562&lt;/D&gt;&lt;D xsi:type="xsd:double"&gt;0.410919540229885&lt;/D&gt;&lt;D xsi:type="xsd:double"&gt;0.411078717201166&lt;/D&gt;&lt;D xsi:type="xsd:double"&gt;0.421511627906977&lt;/D&gt;&lt;D xsi:type="xsd:double"&gt;0.440119760479042&lt;/D&gt;&lt;D xsi:type="xsd:double"&gt;0.441791044776119&lt;/D&gt;&lt;D xsi:type="xsd:double"&gt;0.473354231974922&lt;/D&gt;&lt;D xsi:type="xsd:double"&gt;0.484276729559748&lt;/D&gt;&lt;D xsi:type="xsd:double"&gt;0.481012658227848&lt;/D&gt;&lt;D xsi:type="xsd:double"&gt;0.482084690553746&lt;/D&gt;&lt;D xsi:type="xsd:double"&gt;0.483282674772036&lt;/D&gt;&lt;D xsi:type="xsd:double"&gt;0.493827160493827&lt;/D&gt;&lt;D xsi:type="xsd:double"&gt;0.510971786833856&lt;/D&gt;&lt;D xsi:type="xsd:double"&gt;0.503125&lt;/D&gt;&lt;D xsi:type="xsd:double"&gt;0.489096573208723&lt;/D&gt;&lt;D xsi:type="xsd:double"&gt;0.497058823529412&lt;/D&gt;&lt;D xsi:type="xsd:double"&gt;0.486404833836858&lt;/D&gt;&lt;D xsi:type="xsd:double"&gt;0.477203647416413&lt;/D&gt;&lt;D xsi:type="xsd:double"&gt;0.477987421383648&lt;/D&gt;&lt;D xsi:type="xsd:double"&gt;0.474842767295597&lt;/D&gt;&lt;D xsi:type="xsd:double"&gt;0.481707317073171&lt;/D&gt;&lt;D xsi:type="xsd:double"&gt;0.503048780487805&lt;/D&gt;&lt;D xsi:type="xsd:double"&gt;0.506024096385542&lt;/D&gt;&lt;D xsi:type="xsd:double"&gt;0.524539877300613&lt;/D&gt;&lt;D xsi:type="xsd:double"&gt;0.526315789473684&lt;/D&gt;&lt;D xsi:type="xsd:double"&gt;0.557803468208092&lt;/D&gt;&lt;D xsi:type="xsd:double"&gt;0.574780058651026&lt;/D&gt;&lt;D xsi:type="xsd:double"&gt;0.573065902578797&lt;/D&gt;&lt;D xsi:type="xsd:double"&gt;0.583090379008746&lt;/D&gt;&lt;D xsi:type="xsd:double"&gt;0.595854922279793&lt;/D&gt;&lt;D xsi:type="xsd:double"&gt;0.60253164556962&lt;/D&gt;&lt;D xsi:type="xsd:double"&gt;0.603491271820449&lt;/D&gt;&lt;D xsi:type="xsd:double"&gt;0.605&lt;/D&gt;&lt;D xsi:type="xsd:double"&gt;0.6025&lt;/D&gt;&lt;D xsi:type="xsd:double"&gt;0.609865470852018&lt;/D&gt;&lt;D xsi:type="xsd:double"&gt;0.603938730853392&lt;/D&gt;&lt;D xsi:type="xsd:double"&gt;0.6&lt;/D&gt;&lt;D xsi:type="xsd:double"&gt;0.595604395604396&lt;/D&gt;&lt;D xsi:type="xsd:double"&gt;0.592920353982301&lt;/D&gt;&lt;D xsi:type="xsd:double"&gt;0.588744588744589&lt;/D&gt;&lt;D xsi:type="xsd:double"&gt;0.595652173913043&lt;/D&gt;&lt;D xsi:type="xsd:double"&gt;0.586433260393873&lt;/D&gt;&lt;D xsi:type="xsd:double"&gt;0.586813186813187&lt;/D&gt;&lt;D xsi:type="xsd:double"&gt;0.589403973509934&lt;/D&gt;&lt;D xsi:type="xsd:double"&gt;0.578260869565217&lt;/D&gt;&lt;D xsi:type="xsd:double"&gt;0.572368421052632&lt;/D&gt;&lt;D xsi:type="xsd:double"&gt;0.568927789934354&lt;/D&gt;&lt;D xsi:type="xsd:double"&gt;0.557522123893805&lt;/D&gt;&lt;D xsi:type="xsd:double"&gt;0.545045045045045&lt;/D&gt;&lt;D xsi:type="xsd:double"&gt;0.547085201793722&lt;/D&gt;&lt;D xsi:type="xsd:double"&gt;0.526436781609195&lt;/D&gt;&lt;D xsi:type="xsd:double"&gt;0.510688836104513&lt;/D&gt;&lt;D xsi:type="xsd:double"&gt;0.504807692307692&lt;/D&gt;&lt;D xsi:type="xsd:double"&gt;0.491525423728814&lt;/D&gt;&lt;D xsi:type="xsd:double"&gt;0.479318734793187&lt;/D&gt;&lt;D xsi:type="xsd:double"&gt;0.455665024630542&lt;/D&gt;&lt;D xsi:type="xsd:double"&gt;0.451371571072319&lt;/D&gt;&lt;D xsi:type="xsd:double"&gt;0.462311557788945&lt;/D&gt;&lt;D xsi:type="xsd:double"&gt;0.453367875647668&lt;/D&gt;&lt;D xsi:type="xsd:double"&gt;0.459530026109661&lt;/D&gt;&lt;D xsi:type="xsd:double"&gt;0.463806970509383&lt;/D&gt;&lt;D xsi:type="xsd:double"&gt;0.456284153005464&lt;/D&gt;&lt;D xsi:type="xsd:double"&gt;0.46866485013624&lt;/D&gt;&lt;D xsi:type="xsd:double"&gt;0.452054794520548&lt;/D&gt;&lt;D xsi:type="xsd:double"&gt;0.439226519337017&lt;/D&gt;&lt;D xsi:type="xsd:double"&gt;0.450867052023121&lt;/D&gt;&lt;D xsi:type="xsd:double"&gt;0.444126074498567&lt;/D&gt;&lt;D xsi:type="xsd:double"&gt;0.451612903225806&lt;/D&gt;&lt;D xsi:type="xsd:double"&gt;0.467261904761905&lt;/D&gt;&lt;D xsi:type="xsd:double"&gt;0.4375&lt;/D&gt;&lt;D xsi:type="xsd:double"&gt;0.452830188679245&lt;/D&gt;&lt;D xsi:type="xsd:double"&gt;0.44620253164557&lt;/D&gt;&lt;D xsi:type="xsd:double"&gt;0.449044585987261&lt;/D&gt;&lt;D xsi:type="xsd:double"&gt;0.480243161094225&lt;/D&gt;&lt;D xsi:type="xsd:double"&gt;0.480243161094225&lt;/D&gt;&lt;D xsi:type="xsd:double"&gt;0.476489028213166&lt;/D&gt;&lt;D xsi:type="xsd:double"&gt;0.496815286624204&lt;/D&gt;&lt;D xsi:type="xsd:double"&gt;0.495145631067961&lt;/D&gt;&lt;D xsi:type="xsd:double"&gt;0.498470948012232&lt;/D&gt;&lt;D xsi:type="xsd:double"&gt;0.519877675840979&lt;/D&gt;&lt;D xsi:type="xsd:double"&gt;0.519108280254777&lt;/D&gt;&lt;D xsi:type="xsd:double"&gt;0.535947712418301&lt;/D&gt;&lt;D xsi:type="xsd:double"&gt;0.550314465408805&lt;/D&gt;&lt;D xsi:type="xsd:double"&gt;0.546623794212219&lt;/D&gt;&lt;D xsi:type="xsd:double"&gt;0.542857142857143&lt;/D&gt;&lt;D xsi:type="xsd:double"&gt;0.525806451612903&lt;/D&gt;&lt;D xsi:type="xsd:double"&gt;0.52442996742671&lt;/D&gt;&lt;D xsi:type="xsd:double"&gt;0.551928783382789&lt;/D&gt;&lt;D xsi:type="xsd:double"&gt;0.564841498559078&lt;/D&gt;&lt;D xsi:type="xsd:double"&gt;0.579250720461095&lt;/D&gt;&lt;D xsi:type="xsd:double"&gt;0.580174927113703&lt;/D&gt;&lt;D xsi:type="xsd:double"&gt;0.574344023323615&lt;/D&gt;&lt;D xsi:type="xsd:double"&gt;0.591145833333333&lt;/D&gt;&lt;D xsi:type="xsd:double"&gt;0.586387434554974&lt;/D&gt;&lt;D xsi:type="xsd:double"&gt;0.593434343434343&lt;/D&gt;&lt;D xsi:type="xsd:double"&gt;0.589285714285714&lt;/D&gt;&lt;D xsi:type="xsd:double"&gt;0.611764705882353&lt;/D&gt;&lt;D xsi:type="xsd:double"&gt;0.609699769053118&lt;/D&gt;&lt;D xsi:type="xsd:double"&gt;0.607709750566893&lt;/D&gt;&lt;D xsi:type="xsd:double"&gt;0.610478359908884&lt;/D&gt;&lt;D xsi:type="xsd:double"&gt;0.613272311212815&lt;/D&gt;&lt;D xsi:type="xsd:double"&gt;0.621621621621622&lt;/D&gt;&lt;D xsi:type="xsd:double"&gt;0.625570776255708&lt;/D&gt;&lt;D xsi:type="xsd:double"&gt;0.611738148984199&lt;/D&gt;&lt;D xsi:type="xsd:double"&gt;0.604026845637584&lt;/D&gt;&lt;D xsi:type="xsd:double"&gt;0.608501118568233&lt;/D&gt;&lt;D xsi:type="xsd:double"&gt;0.596026490066225&lt;/D&gt;&lt;D xsi:type="xsd:double"&gt;0.59070796460177&lt;/D&gt;&lt;D xsi:type="xsd:double"&gt;0.581291759465479&lt;/D&gt;&lt;D xsi:type="xsd:double"&gt;0.573991031390135&lt;/D&gt;&lt;D xsi:type="xsd:double"&gt;0.565909090909091&lt;/D&gt;&lt;D xsi:type="xsd:double"&gt;0.566893424036281&lt;/D&gt;&lt;D xsi:type="xsd:double"&gt;0.551162790697674&lt;/D&gt;&lt;D xsi:type="xsd:double"&gt;0.52093023255814&lt;/D&gt;&lt;D xsi:type="xsd:double"&gt;0.521531100478469&lt;/D&gt;&lt;D xsi:type="xsd:double"&gt;0.51566265060241&lt;/D&gt;&lt;D xsi:type="xsd:double"&gt;0.510688836104513&lt;/D&gt;&lt;D xsi:type="xsd:double"&gt;0.487745098039216&lt;/D&gt;&lt;D xsi:type="xsd:double"&gt;0.480099502487562&lt;/D&gt;&lt;D xsi:type="xsd:double"&gt;0.466836734693878&lt;/D&gt;&lt;D xsi:type="xsd:double"&gt;0.469387755102041&lt;/D&gt;&lt;D xsi:type="xsd:double"&gt;0.475826972010178&lt;/D&gt;&lt;D xsi:type="xsd:double"&gt;0.481865284974093&lt;/D&gt;&lt;D xsi:type="xsd:double"&gt;0.478835978835979&lt;/D&gt;&lt;D xsi:type="xsd:double"&gt;0.493188010899183&lt;/D&gt;&lt;D xsi:type="xsd:double"&gt;0.487534626038781&lt;/D&gt;&lt;D xsi:type="xsd:double"&gt;0.497282608695652&lt;/D&gt;&lt;D xsi:type="xsd:double"&gt;0.508196721311475&lt;/D&gt;&lt;D xsi:type="xsd:double"&gt;0.501385041551247&lt;/D&gt;&lt;D xsi:type="xsd:double"&gt;0.512893982808023&lt;/D&gt;&lt;D xsi:type="xsd:double"&gt;0.517647058823529&lt;/D&gt;&lt;D xsi:type="xsd:double"&gt;0.515580736543909&lt;/D&gt;&lt;D xsi:type="xsd:double"&gt;0.517241379310345&lt;/D&gt;&lt;D xsi:type="xsd:double"&gt;0.516129032258065&lt;/D&gt;&lt;D xsi:type="xsd:double"&gt;0.518181818181818&lt;/D&gt;&lt;D xsi:type="xsd:double"&gt;0.514285714285714&lt;/D&gt;&lt;D xsi:type="xsd:double"&gt;0.49079754601227&lt;/D&gt;&lt;D xsi:type="xsd:double"&gt;0.493975903614458&lt;/D&gt;&lt;D xsi:type="xsd:double"&gt;0.501501501501502&lt;/D&gt;&lt;D xsi:type="xsd:double"&gt;0.494186046511628&lt;/D&gt;&lt;D xsi:type="xsd:double"&gt;0.498575498575499&lt;/D&gt;&lt;D xsi:type="xsd:double"&gt;0.488950276243094&lt;/D&gt;&lt;D xsi:type="xsd:double"&gt;0.484764542936288&lt;/D&gt;&lt;D xsi:type="xsd:double"&gt;0.486187845303867&lt;/D&gt;&lt;D xsi:type="xsd:double"&gt;0.484419263456091&lt;/D&gt;&lt;D xsi:type="xsd:double"&gt;0.474576271186441&lt;/D&gt;&lt;D xsi:type="xsd:double"&gt;0.493188010899183&lt;/D&gt;&lt;D xsi:type="xsd:double"&gt;0.501340482573727&lt;/D&gt;&lt;D xsi:type="xsd:double"&gt;0.517333333333333&lt;/D&gt;&lt;D xsi:type="xsd:double"&gt;0.511749347258486&lt;/D&gt;&lt;D xsi:type="xsd:double"&gt;0.506426735218509&lt;/D&gt;&lt;D xsi:type="xsd:double"&gt;0.496240601503759&lt;/D&gt;&lt;D xsi:type="xsd:double"&gt;0.485074626865672&lt;/D&gt;&lt;D xsi:type="xsd:double"&gt;0.491442542787286&lt;/D&gt;&lt;D xsi:type="xsd:double"&gt;0.497560975609756&lt;/D&gt;&lt;D xsi:type="xsd:double"&gt;0.49400479616307&lt;/D&gt;&lt;D xsi:type="xsd:double"&gt;0.724550898203593&lt;/D&gt;&lt;D xsi:type="xsd:double"&gt;0.733333333333333&lt;/D&gt;&lt;D xsi:type="xsd:double"&gt;0.731707317073171&lt;/D&gt;&lt;D xsi:type="xsd:double"&gt;0.736986301369863&lt;/D&gt;&lt;D xsi:type="xsd:double"&gt;0.728606356968215&lt;/D&gt;&lt;D xsi:type="xsd:double"&gt;0.73444976076555&lt;/D&gt;&lt;D xsi:type="xsd:double"&gt;0.723716381418093&lt;/D&gt;&lt;D xsi:type="xsd:double"&gt;0.730673316708229&lt;/D&gt;&lt;D xsi:type="xsd:double"&gt;0.710955710955711&lt;/D&gt;&lt;D xsi:type="xsd:double"&gt;0.701388888888889&lt;/D&gt;&lt;D xsi:type="xsd:double"&gt;0.693208430913349&lt;/D&gt;&lt;D xsi:type="xsd:double"&gt;0.684085510688836&lt;/D&gt;&lt;D xsi:type="xsd:double"&gt;0.6875&lt;/D&gt;&lt;D xsi:type="xsd:double"&gt;0.683098591549296&lt;/D&gt;&lt;D xsi:type="xsd:double"&gt;0.676190476190476&lt;/D&gt;&lt;D xsi:type="xsd:double"&gt;0.657894736842105&lt;/D&gt;&lt;D xsi:type="xsd:double"&gt;0.640586797066015&lt;/D&gt;&lt;D xsi:type="xsd:double"&gt;0.622828784119107&lt;/D&gt;&lt;D xsi:type="xsd:double"&gt;0.630922693266833&lt;/D&gt;&lt;D xsi:type="xsd:double"&gt;0.639303482587065&lt;/D&gt;&lt;D xsi:type="xsd:double"&gt;0.616541353383459&lt;/D&gt;&lt;D xsi:type="xsd:double"&gt;0.602067183462532&lt;/D&gt;&lt;D xsi:type="xsd:double"&gt;0.589005235602094&lt;/D&gt;&lt;D xsi:type="xsd:double"&gt;0.585106382978723&lt;/D&gt;&lt;D xsi:type="xsd:double"&gt;0.597855227882037&lt;/D&gt;&lt;D xsi:type="xsd:double"&gt;0.581081081081081&lt;/D&gt;&lt;D xsi:type="xsd:double"&gt;0.576502732240437&lt;/D&gt;&lt;D xsi:type="xsd:double"&gt;0.568627450980392&lt;/D&gt;&lt;D xsi:type="xsd:double"&gt;0.57909604519774&lt;/D&gt;&lt;D xsi:type="xsd:double"&gt;0.574229691876751&lt;/D&gt;&lt;D xsi:type="xsd:double"&gt;0.564469914040115&lt;/D&gt;&lt;D xsi:type="xsd:double"&gt;0.557803468208092&lt;/D&gt;&lt;D xsi:type="xsd:double"&gt;0.549707602339181&lt;/D&gt;&lt;D xsi:type="xsd:double"&gt;0.541176470588235&lt;/D&gt;&lt;D xsi:type="xsd:double"&gt;0.536231884057971&lt;/D&gt;&lt;D xsi:type="xsd:double"&gt;0.534124629080119&lt;/D&gt;&lt;D xsi:type="xsd:double"&gt;0.520249221183801&lt;/D&gt;&lt;D xsi:type="xsd:double"&gt;0.540372670807453&lt;/D&gt;&lt;D xsi:type="xsd:double"&gt;0.519230769230769&lt;/D&gt;&lt;D xsi:type="xsd:double"&gt;0.49025974025974&lt;/D&gt;&lt;D xsi:type="xsd:double"&gt;0.491694352159468&lt;/D&gt;&lt;D xsi:type="xsd:double"&gt;0.508532423208191&lt;/D&gt;&lt;D xsi:type="xsd:double"&gt;0.512027491408935&lt;/D&gt;&lt;D xsi:type="xsd:double"&gt;0.511784511784512&lt;/D&gt;&lt;D xsi:type="xsd:double"&gt;0.511551155115512&lt;/D&gt;&lt;D xsi:type="xsd:double"&gt;0.522727272727273&lt;/D&gt;&lt;D xsi:type="xsd:double"&gt;0.527331189710611&lt;/D&gt;&lt;D xsi:type="xsd:double"&gt;0.515625&lt;/D&gt;&lt;D xsi:type="xsd:double"&gt;0.511041009463722&lt;/D&gt;&lt;D xsi:type="xsd:double"&gt;0.519108280254777&lt;/D&gt;&lt;D xsi:type="xsd:double"&gt;0.522935779816514&lt;/D&gt;&lt;D xsi:type="xsd:double"&gt;0.525993883792049&lt;/D&gt;&lt;D xsi:type="xsd:double"&gt;0.526315789473684&lt;/D&gt;&lt;D xsi:type="xsd:double"&gt;0.532110091743119&lt;/D&gt;&lt;D xsi:type="xsd:double"&gt;0.545741324921136&lt;/D&gt;&lt;D xsi:type="xsd:double"&gt;0.571428571428571&lt;/D&gt;&lt;D xsi:type="xsd:double"&gt;0.573487031700288&lt;/D&gt;&lt;D xsi:type="xsd:double"&gt;0.586510263929619&lt;/D&gt;&lt;D xsi:type="xsd:double"&gt;0.589080459770115&lt;/D&gt;&lt;D xsi:type="xsd:double"&gt;0.590778097982709&lt;/D&gt;&lt;D xsi:type="xsd:double"&gt;0.599476439790576&lt;/D&gt;&lt;D xsi:type="xsd:double"&gt;0.587179487179487&lt;/D&gt;&lt;D xsi:type="xsd:double"&gt;0.599508599508599&lt;/D&gt;&lt;D xsi:type="xsd:double"&gt;0.6025&lt;/D&gt;&lt;D xsi:type="xsd:double"&gt;0.606060606060606&lt;/D&gt;&lt;D xsi:type="xsd:double"&gt;0.624713958810069&lt;/D&gt;&lt;D xsi:type="xsd:double"&gt;0.632054176072235&lt;/D&gt;&lt;D xsi:type="xsd:double"&gt;0.631221719457014&lt;/D&gt;&lt;D xsi:type="xsd:double"&gt;0.633257403189066&lt;/D&gt;&lt;D xsi:type="xsd:double"&gt;0.63215859030837&lt;/D&gt;&lt;D xsi:type="xsd:double"&gt;0.630530973451327&lt;/D&gt;&lt;D xsi:type="xsd:double"&gt;0.629385964912281&lt;/D&gt;&lt;D xsi:type="xsd:double"&gt;0.628571428571429&lt;/D&gt;&lt;D xsi:type="xsd:double"&gt;0.628571428571429&lt;/D&gt;&lt;D xsi:type="xsd:double"&gt;0.61822125813449&lt;/D&gt;&lt;D xsi:type="xsd:double"&gt;0.611353711790393&lt;/D&gt;&lt;D xsi:type="xsd:double"&gt;0.606986899563319&lt;/D&gt;&lt;D xsi:type="xsd:double"&gt;0.599118942731278&lt;/D&gt;&lt;D xsi:type="xsd:double"&gt;0.584821428571429&lt;/D&gt;&lt;D xsi:type="xsd:double"&gt;0.567328918322296&lt;/D&gt;&lt;D xsi:type="xsd:double"&gt;0.533482142857143&lt;/D&gt;&lt;D xsi:type="xsd:double"&gt;0.509090909090909&lt;/D&gt;&lt;D xsi:type="xsd:double"&gt;0.5&lt;/D&gt;&lt;D xsi:type="xsd:double"&gt;0.475177304964539&lt;/D&gt;&lt;D xsi:type="xsd:double"&gt;0.480278422273782&lt;/D&gt;&lt;D xsi:type="xsd:double"&gt;0.459715639810427&lt;/D&gt;&lt;D xsi:type="xsd:double"&gt;0.435835351089588&lt;/D&gt;&lt;D xsi:type="xsd:double"&gt;0.417690417690418&lt;/D&gt;&lt;D xsi:type="xsd:double"&gt;0.404522613065327&lt;/D&gt;&lt;D xsi:type="xsd:double"&gt;0.408060453400504&lt;/D&gt;&lt;D xsi:type="xsd:double"&gt;0.414758269720102&lt;/D&gt;&lt;D xsi:type="xsd:double"&gt;0.403598971722365&lt;/D&gt;&lt;D xsi:type="xsd:double"&gt;0.397905759162304&lt;/D&gt;&lt;D xsi:type="xsd:double"&gt;0.397333333333333&lt;/D&gt;&lt;D xsi:type="xsd:double"&gt;0.397297297297297&lt;/D&gt;&lt;D xsi:type="xsd:double"&gt;0.409836065573771&lt;/D&gt;&lt;D xsi:type="xsd:double"&gt;0.412087912087912&lt;/D&gt;&lt;D xsi:type="xsd:double"&gt;0.422096317280453&lt;/D&gt;&lt;D xsi:type="xsd:double"&gt;0.431884057971014&lt;/D&gt;&lt;D xsi:type="xsd:double"&gt;0.455840455840456&lt;/D&gt;&lt;D xsi:type="xsd:double"&gt;0.454022988505747&lt;/D&gt;&lt;D xsi:type="xsd:double"&gt;0.459537572254335&lt;/D&gt;&lt;D xsi:type="xsd:double"&gt;0.446376811594203&lt;/D&gt;&lt;D xsi:type="xsd:double"&gt;0.468468468468468&lt;/D&gt;&lt;D xsi:type="xsd:double"&gt;0.480712166172107&lt;/D&gt;&lt;D xsi:type="xsd:double"&gt;0.490853658536585&lt;/D&gt;&lt;D xsi:type="xsd:double"&gt;0.493975903614458&lt;/D&gt;&lt;D xsi:type="xsd:double"&gt;0.498480243161094&lt;/D&gt;&lt;D xsi:type="xsd:double"&gt;0.495412844036697&lt;/D&gt;&lt;D xsi:type="xsd:double"&gt;0.518292682926829&lt;/D&gt;&lt;D xsi:type="xsd:double"&gt;0.509036144578313&lt;/D&gt;&lt;D xsi:type="xsd:double"&gt;0.513432835820895&lt;/D&gt;&lt;D xsi:type="xsd:double"&gt;0.516516516516517&lt;/D&gt;&lt;D xsi:type="xsd:double"&gt;0.516616314199396&lt;/D&gt;&lt;D xsi:type="xsd:double"&gt;0.520958083832335&lt;/D&gt;&lt;D xsi:type="xsd:double"&gt;0.54601226993865&lt;/D&gt;&lt;D xsi:type="xsd:double"&gt;0.547692307692308&lt;/D&gt;&lt;D xsi:type="xsd:double"&gt;0.54746835443038&lt;/D&gt;&lt;D xsi:type="xsd:double"&gt;0.545454545454545&lt;/D&gt;&lt;D xsi:type="xsd:double"&gt;0.541916167664671&lt;/D&gt;&lt;D xsi:type="xsd:double"&gt;0.543543543543544&lt;/D&gt;&lt;D xsi:type="xsd:double"&gt;0.554285714285714&lt;/D&gt;&lt;D xsi:type="xsd:double"&gt;0.560344827586207&lt;/D&gt;&lt;D xsi:type="xsd:double"&gt;0.569948186528497&lt;/D&gt;&lt;D xsi:type="xsd:double"&gt;0.584615384615385&lt;/D&gt;&lt;D xsi:type="xsd:double"&gt;0.594458438287154&lt;/D&gt;&lt;D xsi:type="xsd:double"&gt;0.59846547314578&lt;/D&gt;&lt;D xsi:type="xsd:double"&gt;0.594871794871795&lt;/D&gt;&lt;D xsi:type="xsd:double"&gt;0.615909090909091&lt;/D&gt;&lt;D xsi:type="xsd:double"&gt;0.606666666666667&lt;/D&gt;&lt;D xsi:type="xsd:double"&gt;0.612975391498881&lt;/D&gt;&lt;D xsi:type="xsd:double"&gt;0.616591928251121&lt;/D&gt;&lt;D xsi:type="xsd:double"&gt;0.615384615384615&lt;/D&gt;&lt;D xsi:type="xsd:double"&gt;0.616228070175439&lt;/D&gt;&lt;D xsi:type="xsd:double"&gt;0.612691466083151&lt;/D&gt;&lt;D xsi:type="xsd:double"&gt;0.611842105263158&lt;/D&gt;&lt;D xsi:type="xsd:double"&gt;0.610503282275711&lt;/D&gt;&lt;D xsi:type="xsd:double"&gt;0.607456140350877&lt;/D&gt;&lt;D xsi:type="xsd:double"&gt;0.609071274298056&lt;/D&gt;&lt;D xsi:type="xsd:double"&gt;0.604347826086956&lt;/D&gt;&lt;D xsi:type="xsd:double"&gt;0.603485838779956&lt;/D&gt;&lt;D xsi:type="xsd:double"&gt;0.6&lt;/D&gt;&lt;D xsi:type="xsd:double"&gt;0.588495575221239&lt;/D&gt;&lt;D xsi:type="xsd:double"&gt;0.580573951434879&lt;/D&gt;&lt;D xsi:type="xsd:double"&gt;0.578125&lt;/D&gt;&lt;D xsi:type="xsd:double"&gt;0.561085972850679&lt;/D&gt;&lt;D xsi:type="xsd:double"&gt;0.54337899543379&lt;/D&gt;&lt;D xsi:type="xsd:double"&gt;0.529002320185615&lt;/D&gt;&lt;D xsi:type="xsd:double"&gt;0.539351851851852&lt;/D&gt;&lt;D xsi:type="xsd:double"&gt;0.515366430260047&lt;/D&gt;&lt;D xsi:type="xsd:double"&gt;0.50363196125908&lt;/D&gt;&lt;D xsi:type="xsd:double"&gt;0.490196078431373&lt;/D&gt;&lt;D xsi:type="xsd:double"&gt;0.48019801980198&lt;/D&gt;&lt;D xsi:type="xsd:double"&gt;0.471882640586797&lt;/D&gt;&lt;D xsi:type="xsd:double"&gt;0.47394540942928&lt;/D&gt;&lt;D xsi:type="xsd:double"&gt;0.4825&lt;/D&gt;&lt;D xsi:type="xsd:double"&gt;0.475826972010178&lt;/D&gt;&lt;D xsi:type="xsd:double"&gt;0.464751958224543&lt;/D&gt;&lt;D xsi:type="xsd:double"&gt;0.471052631578947&lt;/D&gt;&lt;D xsi:type="xsd:double"&gt;0.450276243093923&lt;/D&gt;&lt;D xsi:type="xsd:double"&gt;0.443835616438356&lt;/D&gt;&lt;D xsi:type="xsd:double"&gt;0.450549450549451&lt;/D&gt;&lt;D xsi:type="xsd:double"&gt;0.459610027855153&lt;/D&gt;&lt;D xsi:type="xsd:double"&gt;0.481586402266289&lt;/D&gt;&lt;D xsi:type="xsd:double"&gt;0.491379310344828&lt;/D&gt;&lt;D xsi:type="xsd:double"&gt;0.502941176470588&lt;/D&gt;&lt;D xsi:type="xsd:double"&gt;0.488372093023256&lt;/D&gt;&lt;D xsi:type="xsd:double"&gt;0.482857142857143&lt;/D&gt;&lt;D xsi:type="xsd:double"&gt;0.477272727272727&lt;/D&gt;&lt;D xsi:type="xsd:double"&gt;0.487179487179487&lt;/D&gt;&lt;D xsi:type="xsd:double"&gt;0.497109826589595&lt;/D&gt;&lt;D xsi:type="xsd:double"&gt;0.492537313432836&lt;/D&gt;&lt;D xsi:type="xsd:double"&gt;0.494117647058824&lt;/D&gt;&lt;D xsi:type="xsd:double"&gt;0.511834319526627&lt;/D&gt;&lt;D xsi:type="xsd:double"&gt;0.510385756676558&lt;/D&gt;&lt;D xsi:type="xsd:double"&gt;0.506024096385542&lt;/D&gt;&lt;D xsi:type="xsd:double"&gt;0.501457725947522&lt;/D&gt;&lt;D xsi:type="xsd:double"&gt;0.511627906976744&lt;/D&gt;&lt;D xsi:type="xsd:double"&gt;0.540229885057471&lt;/D&gt;&lt;D xsi:type="xsd:double"&gt;0.538235294117647&lt;/D&gt;&lt;D xsi:type="xsd:double"&gt;0.552469135802469&lt;/D&gt;&lt;D xsi:type="xsd:double"&gt;0.544159544159544&lt;/D&gt;&lt;D xsi:type="xsd:double"&gt;0.553008595988539&lt;/D&gt;&lt;D xsi:type="xsd:double"&gt;0.552112676056338&lt;/D&gt;&lt;D xsi:type="xsd:double"&gt;0.554285714285714&lt;/D&gt;&lt;D xsi:type="xsd:double"&gt;0.557142857142857&lt;/D&gt;&lt;D xsi:type="xsd:double"&gt;0.571788413098237&lt;/D&gt;&lt;D xsi:type="xsd:double"&gt;0.577114427860697&lt;/D&gt;&lt;D xsi:type="xsd:double"&gt;0.580645161290323&lt;/D&gt;&lt;D xsi:type="xsd:double"&gt;0.580402010050251&lt;/</t>
        </r>
      </text>
    </comment>
    <comment ref="A45" authorId="0" shapeId="0" xr:uid="{E18FEBA3-97A6-438C-9FA6-EDE078EC1A45}">
      <text>
        <r>
          <rPr>
            <b/>
            <sz val="9"/>
            <color indexed="81"/>
            <rFont val="Tahoma"/>
            <charset val="1"/>
          </rPr>
          <t>D&gt;&lt;D xsi:type="xsd:double"&gt;0.601830663615561&lt;/D&gt;&lt;D xsi:type="xsd:double"&gt;0.603174603174603&lt;/D&gt;&lt;D xsi:type="xsd:double"&gt;0.606334841628959&lt;/D&gt;&lt;D xsi:type="xsd:double"&gt;0.598654708520179&lt;/D&gt;&lt;D xsi:type="xsd:double"&gt;0.6&lt;/D&gt;&lt;D xsi:type="xsd:double"&gt;0.587473002159827&lt;/D&gt;&lt;D xsi:type="xsd:double"&gt;0.585470085470085&lt;/D&gt;&lt;D xsi:type="xsd:double"&gt;0.59051724137931&lt;/D&gt;&lt;D xsi:type="xsd:double"&gt;0.591397849462366&lt;/D&gt;&lt;D xsi:type="xsd:double"&gt;0.587473002159827&lt;/D&gt;&lt;D xsi:type="xsd:double"&gt;0.571115973741794&lt;/D&gt;&lt;D xsi:type="xsd:double"&gt;0.565410199556541&lt;/D&gt;&lt;D xsi:type="xsd:double"&gt;0.563192904656319&lt;/D&gt;&lt;D xsi:type="xsd:double"&gt;0.548672566371681&lt;/D&gt;&lt;D xsi:type="xsd:double"&gt;0.542410714285714&lt;/D&gt;&lt;D xsi:type="xsd:double"&gt;0.54954954954955&lt;/D&gt;&lt;D xsi:type="xsd:double"&gt;0.534090909090909&lt;/D&gt;&lt;D xsi:type="xsd:double"&gt;0.51508120649652&lt;/D&gt;&lt;D xsi:type="xsd:double"&gt;0.505800464037123&lt;/D&gt;&lt;D xsi:type="xsd:double"&gt;0.492924528301887&lt;/D&gt;&lt;D xsi:type="xsd:double"&gt;0.5&lt;/D&gt;&lt;D xsi:type="xsd:double"&gt;0.483490566037736&lt;/D&gt;&lt;D xsi:type="xsd:double"&gt;0.437956204379562&lt;/D&gt;&lt;D xsi:type="xsd:double"&gt;0.419354838709677&lt;/D&gt;&lt;D xsi:type="xsd:double"&gt;0.417721518987342&lt;/D&gt;&lt;D xsi:type="xsd:double"&gt;0.426065162907268&lt;/D&gt;&lt;D xsi:type="xsd:double"&gt;0.421994884910486&lt;/D&gt;&lt;D xsi:type="xsd:double"&gt;0.416666666666667&lt;/D&gt;&lt;D xsi:type="xsd:double"&gt;0.398416886543536&lt;/D&gt;&lt;D xsi:type="xsd:double"&gt;0.387096774193548&lt;/D&gt;&lt;D xsi:type="xsd:double"&gt;0.390501319261214&lt;/D&gt;&lt;D xsi:type="xsd:double"&gt;0.402144772117962&lt;/D&gt;&lt;D xsi:type="xsd:double"&gt;0.390243902439024&lt;/D&gt;&lt;D xsi:type="xsd:double"&gt;0.406077348066298&lt;/D&gt;&lt;D xsi:type="xsd:double"&gt;0.416901408450704&lt;/D&gt;&lt;D xsi:type="xsd:double"&gt;0.425352112676056&lt;/D&gt;&lt;D xsi:type="xsd:double"&gt;0.427374301675978&lt;/D&gt;&lt;D xsi:type="xsd:double"&gt;0.440233236151603&lt;/D&gt;&lt;D xsi:type="xsd:double"&gt;0.454277286135693&lt;/D&gt;&lt;D xsi:type="xsd:double"&gt;0.457971014492754&lt;/D&gt;&lt;D xsi:type="xsd:double"&gt;0.454277286135693&lt;/D&gt;&lt;D xsi:type="xsd:double"&gt;0.449404761904762&lt;/D&gt;&lt;D xsi:type="xsd:double"&gt;0.446808510638298&lt;/D&gt;&lt;D xsi:type="xsd:double"&gt;0.444444444444444&lt;/D&gt;&lt;D xsi:type="xsd:double"&gt;0.451515151515152&lt;/D&gt;&lt;D xsi:type="xsd:double"&gt;0.477744807121662&lt;/D&gt;&lt;D xsi:type="xsd:double"&gt;0.449404761904762&lt;/D&gt;&lt;D xsi:type="xsd:double"&gt;0.447976878612717&lt;/D&gt;&lt;D xsi:type="xsd:double"&gt;0.461095100864553&lt;/D&gt;&lt;D xsi:type="xsd:double"&gt;0.46685878962536&lt;/D&gt;&lt;D xsi:type="xsd:double"&gt;0.464788732394366&lt;/D&gt;&lt;D xsi:type="xsd:double"&gt;0.461111111111111&lt;/D&gt;&lt;D xsi:type="xsd:double"&gt;0.463013698630137&lt;/D&gt;&lt;D xsi:type="xsd:double"&gt;0.453551912568306&lt;/D&gt;&lt;D xsi:type="xsd:double"&gt;0.458791208791209&lt;/D&gt;&lt;D xsi:type="xsd:double"&gt;0.435483870967742&lt;/D&gt;&lt;D xsi:type="xsd:double"&gt;0.437333333333333&lt;/D&gt;&lt;D xsi:type="xsd:double"&gt;0.424802110817942&lt;/D&gt;&lt;D xsi:type="xsd:double"&gt;0.421994884910486&lt;/D&gt;&lt;D xsi:type="xsd:double"&gt;0.427518427518428&lt;/D&gt;&lt;D xsi:type="xsd:double"&gt;0.411483253588517&lt;/D&gt;&lt;D xsi:type="xsd:double"&gt;0.428909952606635&lt;/D&gt;&lt;D xsi:type="xsd:double"&gt;0.680851063829787&lt;/D&gt;&lt;D xsi:type="xsd:double"&gt;0.688571428571429&lt;/D&gt;&lt;D xsi:type="xsd:double"&gt;0.684596577017115&lt;/D&gt;&lt;D xsi:type="xsd:double"&gt;0.682577565632458&lt;/D&gt;&lt;D xsi:type="xsd:double"&gt;0.676328502415459&lt;/D&gt;&lt;D xsi:type="xsd:double"&gt;0.672413793103448&lt;/D&gt;&lt;D xsi:type="xsd:double"&gt;0.651658767772512&lt;/D&gt;&lt;D xsi:type="xsd:double"&gt;0.635933806146572&lt;/D&gt;&lt;D xsi:type="xsd:double"&gt;0.612590799031477&lt;/D&gt;&lt;D xsi:type="xsd:double"&gt;0.611650485436893&lt;/D&gt;&lt;D xsi:type="xsd:double"&gt;0.601965601965602&lt;/D&gt;&lt;D xsi:type="xsd:double"&gt;0.597647058823529&lt;/D&gt;&lt;D xsi:type="xsd:double"&gt;0.59144893111639&lt;/D&gt;&lt;D xsi:type="xsd:double"&gt;0.576271186440678&lt;/D&gt;&lt;D xsi:type="xsd:double"&gt;0.556930693069307&lt;/D&gt;&lt;D xsi:type="xsd:double"&gt;0.545&lt;/D&gt;&lt;D xsi:type="xsd:double"&gt;0.533169533169533&lt;/D&gt;&lt;D xsi:type="xsd:double"&gt;0.523341523341523&lt;/D&gt;&lt;D xsi:type="xsd:double"&gt;0.507537688442211&lt;/D&gt;&lt;D xsi:type="xsd:double"&gt;0.50383631713555&lt;/D&gt;&lt;D xsi:type="xsd:double"&gt;0.473404255319149&lt;/D&gt;&lt;D xsi:type="xsd:double"&gt;0.483957219251337&lt;/D&gt;&lt;D xsi:type="xsd:double"&gt;0.487870619946092&lt;/D&gt;&lt;D xsi:type="xsd:double"&gt;0.466666666666667&lt;/D&gt;&lt;D xsi:type="xsd:double"&gt;0.466292134831461&lt;/D&gt;&lt;D xsi:type="xsd:double"&gt;0.460893854748603&lt;/D&gt;&lt;D xsi:type="xsd:double"&gt;0.463276836158192&lt;/D&gt;&lt;D xsi:type="xsd:double"&gt;0.445086705202312&lt;/D&gt;&lt;D xsi:type="xsd:double"&gt;0.444444444444444&lt;/D&gt;&lt;D xsi:type="xsd:double"&gt;0.425531914893617&lt;/D&gt;&lt;D xsi:type="xsd:double"&gt;0.422712933753943&lt;/D&gt;&lt;D xsi:type="xsd:double"&gt;0.427652733118971&lt;/D&gt;&lt;D xsi:type="xsd:double"&gt;0.429487179487179&lt;/D&gt;&lt;D xsi:type="xsd:double"&gt;0.422442244224422&lt;/D&gt;&lt;D xsi:type="xsd:double"&gt;0.437710437710438&lt;/D&gt;&lt;D xsi:type="xsd:double"&gt;0.461538461538462&lt;/D&gt;&lt;D xsi:type="xsd:double"&gt;0.468227424749164&lt;/D&gt;&lt;D xsi:type="xsd:double"&gt;0.483333333333333&lt;/D&gt;&lt;D xsi:type="xsd:double"&gt;0.481481481481481&lt;/D&gt;&lt;D xsi:type="xsd:double"&gt;0.472027972027972&lt;/D&gt;&lt;D xsi:type="xsd:double"&gt;0.472027972027972&lt;/D&gt;&lt;D xsi:type="xsd:double"&gt;0.484429065743945&lt;/D&gt;&lt;D xsi:type="xsd:double"&gt;0.481099656357388&lt;/D&gt;&lt;D xsi:type="xsd:double"&gt;0.493243243243243&lt;/D&gt;&lt;D xsi:type="xsd:double"&gt;0.493243243243243&lt;/D&gt;&lt;D xsi:type="xsd:double"&gt;0.498338870431894&lt;/D&gt;&lt;D xsi:type="xsd:double"&gt;0.488599348534202&lt;/D&gt;&lt;D xsi:type="xsd:double"&gt;0.493377483443709&lt;/D&gt;&lt;D xsi:type="xsd:double"&gt;0.501597444089457&lt;/D&gt;&lt;D xsi:type="xsd:double"&gt;0.508038585209003&lt;/D&gt;&lt;D xsi:type="xsd:double"&gt;0.517684887459807&lt;/D&gt;&lt;D xsi:type="xsd:double"&gt;0.5141065830721&lt;/D&gt;&lt;D xsi:type="xsd:double"&gt;0.517571884984026&lt;/D&gt;&lt;D xsi:type="xsd:double"&gt;0.520634920634921&lt;/D&gt;&lt;D xsi:type="xsd:double"&gt;0.519877675840979&lt;/D&gt;&lt;D xsi:type="xsd:double"&gt;0.513931888544892&lt;/D&gt;&lt;D xsi:type="xsd:double"&gt;0.526813880126183&lt;/D&gt;&lt;D xsi:type="xsd:double"&gt;0.525157232704403&lt;/D&gt;&lt;D xsi:type="xsd:double"&gt;0.512968299711816&lt;/D&gt;&lt;D xsi:type="xsd:double"&gt;0.515492957746479&lt;/D&gt;&lt;D xsi:type="xsd:double"&gt;0.498637602179836&lt;/D&gt;&lt;D xsi:type="xsd:double"&gt;0.50402144772118&lt;/D&gt;&lt;D xsi:type="xsd:double"&gt;0.510752688172043&lt;/D&gt;&lt;D xsi:type="xsd:double"&gt;0.52112676056338&lt;/D&gt;&lt;D xsi:type="xsd:double"&gt;0.522041763341067&lt;/D&gt;&lt;D xsi:type="xsd:double"&gt;0.51981351981352&lt;/D&gt;&lt;D xsi:type="xsd:double"&gt;0.515222482435597&lt;/D&gt;&lt;D xsi:type="xsd:double"&gt;0.517777777777778&lt;/D&gt;&lt;D xsi:type="xsd:double"&gt;0.502262443438914&lt;/D&gt;&lt;D xsi:type="xsd:double"&gt;0.495495495495495&lt;/D&gt;&lt;D xsi:type="xsd:double"&gt;0.490909090909091&lt;/D&gt;&lt;D xsi:type="xsd:double"&gt;0.489702517162471&lt;/D&gt;&lt;D xsi:type="xsd:double"&gt;0.480812641083521&lt;/D&gt;&lt;D xsi:type="xsd:double"&gt;0.475336322869955&lt;/D&gt;&lt;D xsi:type="xsd:double"&gt;0.455156950672646&lt;/D&gt;&lt;D xsi:type="xsd:double"&gt;0.456179775280899&lt;/D&gt;&lt;D xsi:type="xsd:double"&gt;0.452702702702703&lt;/D&gt;&lt;D xsi:type="xsd:double"&gt;0.441501103752759&lt;/D&gt;&lt;D xsi:type="xsd:double"&gt;0.420224719101124&lt;/D&gt;&lt;D xsi:type="xsd:double"&gt;0.408577878103837&lt;/D&gt;&lt;D xsi:type="xsd:double"&gt;0.393592677345538&lt;/D&gt;&lt;D xsi:type="xsd:double"&gt;0.378190255220418&lt;/D&gt;&lt;D xsi:type="xsd:double"&gt;0.361111111111111&lt;/D&gt;&lt;D xsi:type="xsd:double"&gt;0.35799522673031&lt;/D&gt;&lt;D xsi:type="xsd:double"&gt;0.336561743341404&lt;/D&gt;&lt;D xsi:type="xsd:double"&gt;0.305970149253731&lt;/D&gt;&lt;D xsi:type="xsd:double"&gt;0.2825&lt;/D&gt;&lt;D xsi:type="xsd:double"&gt;0.291044776119403&lt;/D&gt;&lt;D xsi:type="xsd:double"&gt;0.27735368956743&lt;/D&gt;&lt;D xsi:type="xsd:double"&gt;0.268229166666667&lt;/D&gt;&lt;D xsi:type="xsd:double"&gt;0.262886597938144&lt;/D&gt;&lt;D xsi:type="xsd:double"&gt;0.261213720316623&lt;/D&gt;&lt;D xsi:type="xsd:double"&gt;0.254545454545455&lt;/D&gt;&lt;D xsi:type="xsd:double"&gt;0.24331550802139&lt;/D&gt;&lt;D xsi:type="xsd:double"&gt;0.252032520325203&lt;/D&gt;&lt;D xsi:type="xsd:double"&gt;0.276422764227642&lt;/D&gt;&lt;D xsi:type="xsd:double"&gt;0.288461538461538&lt;/D&gt;&lt;D xsi:type="xsd:double"&gt;0.306818181818182&lt;/D&gt;&lt;D xsi:type="xsd:double"&gt;0.351351351351351&lt;/D&gt;&lt;D xsi:type="xsd:double"&gt;0.361963190184049&lt;/D&gt;&lt;D xsi:type="xsd:double"&gt;0.368421052631579&lt;/D&gt;&lt;D xsi:type="xsd:double"&gt;0.380503144654088&lt;/D&gt;&lt;D xsi:type="xsd:double"&gt;0.38871473354232&lt;/D&gt;&lt;D xsi:type="xsd:double"&gt;0.440251572327044&lt;/D&gt;&lt;D xsi:type="xsd:double"&gt;0.435064935064935&lt;/D&gt;&lt;D xsi:type="xsd:double"&gt;0.439597315436242&lt;/D&gt;&lt;D xsi:type="xsd:double"&gt;0.444444444444444&lt;/D&gt;&lt;D xsi:type="xsd:double"&gt;0.469798657718121&lt;/D&gt;&lt;D xsi:type="xsd:double"&gt;0.474916387959866&lt;/D&gt;&lt;D xsi:type="xsd:double"&gt;0.486666666666667&lt;/D&gt;&lt;D xsi:type="xsd:double"&gt;0.482993197278912&lt;/D&gt;&lt;D xsi:type="xsd:double"&gt;0.481099656357388&lt;/D&gt;&lt;D xsi:type="xsd:double"&gt;0.512987012987013&lt;/D&gt;&lt;D xsi:type="xsd:double"&gt;0.529032258064516&lt;/D&gt;&lt;D xsi:type="xsd:double"&gt;0.542207792207792&lt;/D&gt;&lt;D xsi:type="xsd:double"&gt;0.534653465346535&lt;/D&gt;&lt;D xsi:type="xsd:double"&gt;0.530201342281879&lt;/D&gt;&lt;D xsi:type="xsd:double"&gt;0.554878048780488&lt;/D&gt;&lt;D xsi:type="xsd:double"&gt;0.566666666666667&lt;/D&gt;&lt;D xsi:type="xsd:double"&gt;0.57910447761194&lt;/D&gt;&lt;D xsi:type="xsd:double"&gt;0.569277108433735&lt;/D&gt;&lt;D xsi:type="xsd:double"&gt;0.583333333333333&lt;/D&gt;&lt;D xsi:type="xsd:double"&gt;0.567708333333333&lt;/D&gt;&lt;D xsi:type="xsd:double"&gt;0.582051282051282&lt;/D&gt;&lt;D xsi:type="xsd:double"&gt;0.582474226804124&lt;/D&gt;&lt;D xsi:type="xsd:double"&gt;0.578534031413613&lt;/D&gt;&lt;D xsi:type="xsd:double"&gt;0.568075117370892&lt;/D&gt;&lt;D xsi:type="xsd:double"&gt;0.56221198156682&lt;/D&gt;&lt;D xsi:type="xsd:double"&gt;0.554272517321016&lt;/D&gt;&lt;D xsi:type="xsd:double"&gt;0.552995391705069&lt;/D&gt;&lt;D xsi:type="xsd:double"&gt;0.548009367681499&lt;/D&gt;&lt;D xsi:type="xsd:double"&gt;0.54586129753915&lt;/D&gt;&lt;D xsi:type="xsd:double"&gt;0.529933481152993&lt;/D&gt;&lt;D xsi:type="xsd:double"&gt;0.517543859649123&lt;/D&gt;&lt;D xsi:type="xsd:double"&gt;0.50989010989011&lt;/D&gt;&lt;D xsi:type="xsd:double"&gt;0.507726269315673&lt;/D&gt;&lt;D xsi:type="xsd:double"&gt;0.483660130718954&lt;/D&gt;&lt;D xsi:type="xsd:double"&gt;0.484782608695652&lt;/D&gt;&lt;D xsi:type="xsd:double"&gt;0.469957081545064&lt;/D&gt;&lt;D xsi:type="xsd:double"&gt;0.469827586206897&lt;/D&gt;&lt;D xsi:type="xsd:double"&gt;0.464208242950108&lt;/D&gt;&lt;D xsi:type="xsd:double"&gt;0.45119305856833&lt;/D&gt;&lt;D xsi:type="xsd:double"&gt;0.444201312910284&lt;/D&gt;&lt;D xsi:type="xsd:double"&gt;0.434977578475336&lt;/D&gt;&lt;D xsi:type="xsd:double"&gt;0.415349887133183&lt;/D&gt;&lt;D xsi:type="xsd:double"&gt;0.397727272727273&lt;/D&gt;&lt;D xsi:type="xsd:double"&gt;0.378684807256236&lt;/D&gt;&lt;D xsi:type="xsd:double"&gt;0.368421052631579&lt;/D&gt;&lt;D xsi:type="xsd:double"&gt;0.354460093896714&lt;/D&gt;&lt;D xsi:type="xsd:double"&gt;0.323809523809524&lt;/D&gt;&lt;D xsi:type="xsd:double"&gt;0.303614457831325&lt;/D&gt;&lt;D xsi:type="xsd:double"&gt;0.307875894988067&lt;/D&gt;&lt;D xsi:type="xsd:double"&gt;0.303614457831325&lt;/D&gt;&lt;D xsi:type="xsd:double"&gt;0.29126213592233&lt;/D&gt;&lt;D xsi:type="xsd:double"&gt;0.311435523114355&lt;/D&gt;&lt;D xsi:type="xsd:double"&gt;0.30050505050505&lt;/D&gt;&lt;D xsi:type="xsd:double"&gt;0.294710327455919&lt;/D&gt;&lt;D xsi:type="xsd:double"&gt;0.311053984575835&lt;/D&gt;&lt;D xsi:type="xsd:double"&gt;0.296675191815857&lt;/D&gt;&lt;D xsi:type="xsd:double"&gt;0.304232804232804&lt;/D&gt;&lt;D xsi:type="xsd:double"&gt;0.299465240641711&lt;/D&gt;&lt;D xsi:type="xsd:double"&gt;0.308333333333333&lt;/D&gt;&lt;D xsi:type="xsd:double"&gt;0.327635327635328&lt;/D&gt;&lt;D xsi:type="xsd:double"&gt;0.345029239766082&lt;/D&gt;&lt;D xsi:type="xsd:double"&gt;0.359516616314199&lt;/D&gt;&lt;D xsi:type="xsd:double"&gt;0.394117647058824&lt;/D&gt;&lt;D xsi:type="xsd:double"&gt;0.423188405797101&lt;/D&gt;&lt;D xsi:type="xsd:double"&gt;0.430635838150289&lt;/D&gt;&lt;D xsi:type="xsd:double"&gt;0.452662721893491&lt;/D&gt;&lt;D xsi:type="xsd:double"&gt;0.463855421686747&lt;/D&gt;&lt;D xsi:type="xsd:double"&gt;0.489614243323442&lt;/D&gt;&lt;D xsi:type="xsd:double"&gt;0.49390243902439&lt;/D&gt;&lt;D xsi:type="xsd:double"&gt;0.490909090909091&lt;/D&gt;&lt;D xsi:type="xsd:double"&gt;0.498452012383901&lt;/D&gt;&lt;D xsi:type="xsd:double"&gt;0.521472392638037&lt;/D&gt;&lt;D xsi:type="xsd:double"&gt;0.513677811550152&lt;/D&gt;&lt;D xsi:type="xsd:double"&gt;0.513677811550152&lt;/D&gt;&lt;D xsi:type="xsd:double"&gt;0.5125&lt;/D&gt;&lt;D xsi:type="xsd:double"&gt;0.509375&lt;/D&gt;&lt;D xsi:type="xsd:double"&gt;0.508620689655172&lt;/D&gt;&lt;D xsi:type="xsd:double"&gt;0.518518518518518&lt;/D&gt;&lt;D xsi:type="xsd:double"&gt;0.540616246498599&lt;/D&gt;&lt;D xsi:type="xsd:double"&gt;0.537142857142857&lt;/D&gt;&lt;D xsi:type="xsd:double"&gt;0.536231884057971&lt;/D&gt;&lt;D xsi:type="xsd:double"&gt;0.555844155844156&lt;/D&gt;&lt;D xsi:type="xsd:double"&gt;0.573232323232323&lt;/D&gt;&lt;D xsi:type="xsd:double"&gt;0.566831683168317&lt;/D&gt;&lt;D xsi:type="xsd:double"&gt;0.565&lt;/D&gt;&lt;D xsi:type="xsd:double"&gt;0.61520190023753&lt;/D&gt;&lt;D xsi:type="xsd:double"&gt;0.634883720930233&lt;/D&gt;&lt;D xsi:type="xsd:double"&gt;0.625850340136054&lt;/D&gt;&lt;D xsi:type="xsd:double"&gt;0.631221719457014&lt;/D&gt;&lt;D xsi:type="xsd:double"&gt;0.632420091324201&lt;/D&gt;&lt;D xsi:type="xsd:double"&gt;0.636971046770601&lt;/D&gt;&lt;D xsi:type="xsd:double"&gt;0.628378378378378&lt;/D&gt;&lt;D xsi:type="xsd:double"&gt;0.633333333333333&lt;/D&gt;&lt;D xsi:type="xsd:double"&gt;0.635761589403974&lt;/D&gt;&lt;D xsi:type="xsd:double"&gt;0.638580931263858&lt;/D&gt;&lt;D xsi:type="xsd:double"&gt;0.631929046563193&lt;/D&gt;&lt;D xsi:type="xsd:double"&gt;0.626398210290828&lt;/D&gt;&lt;D xsi:type="xsd:double"&gt;0.62780269058296&lt;/D&gt;&lt;D xsi:type="xsd:double"&gt;0.621380846325167&lt;/D&gt;&lt;D xsi:type="xsd:double"&gt;0.615730337078652&lt;/D&gt;&lt;D xsi:type="xsd:double"&gt;0.601336302895323&lt;/D&gt;&lt;D xsi:type="xsd:double"&gt;0.592255125284738&lt;/D&gt;&lt;D xsi:type="xsd:double"&gt;0.590277777777778&lt;/D&gt;&lt;D xsi:type="xsd:double"&gt;0.557377049180328&lt;/D&gt;&lt;D xsi:type="xsd:double"&gt;0.553191489361702&lt;/D&gt;&lt;D xsi:type="xsd:double"&gt;0.529002320185615&lt;/D&gt;&lt;D xsi:type="xsd:double"&gt;0.518867924528302&lt;/D&gt;&lt;D xsi:type="xsd:double"&gt;0.472154963680387&lt;/D&gt;&lt;D xsi:type="xsd:double"&gt;0.443349753694581&lt;/D&gt;&lt;D xsi:type="xsd:double"&gt;0.431077694235589&lt;/D&gt;&lt;D xsi:type="xsd:double"&gt;0.4125&lt;/D&gt;&lt;D xsi:type="xsd:double"&gt;0.44139650872818&lt;/D&gt;&lt;D xsi:type="xsd:double"&gt;0.42964824120603&lt;/D&gt;&lt;D xsi:type="xsd:double"&gt;0.424936386768448&lt;/D&gt;&lt;D xsi:type="xsd:double"&gt;0.421188630490956&lt;/D&gt;&lt;D xsi:type="xsd:double"&gt;0.395833333333333&lt;/D&gt;&lt;D xsi:type="xsd:double"&gt;0.391076115485564&lt;/D&gt;&lt;D xsi:type="xsd:double"&gt;0.394101876675603&lt;/D&gt;&lt;D xsi:type="xsd:double"&gt;0.393939393939394&lt;/D&gt;&lt;D xsi:type="xsd:double"&gt;0.399470899470899&lt;/D&gt;&lt;D xsi:type="xsd:double"&gt;0.415760869565217&lt;/D&gt;&lt;D xsi:type="xsd:double"&gt;0.424657534246575&lt;/D&gt;&lt;D xsi:type="xsd:double"&gt;0.420612813370474&lt;/D&gt;&lt;D xsi:type="xsd:double"&gt;0.423631123919308&lt;/D&gt;&lt;D xsi:type="xsd:double"&gt;0.42032967032967&lt;/D&gt;&lt;D xsi:type="xsd:double"&gt;0.436314363143631&lt;/D&gt;&lt;D xsi:type="xsd:double"&gt;0.448467966573816&lt;/D&gt;&lt;D xsi:type="xsd:double"&gt;0.438395415472779&lt;/D&gt;&lt;D xsi:type="xsd:double"&gt;0.426512968299712&lt;/D&gt;&lt;D xsi:type="xsd:double"&gt;0.434285714285714&lt;/D&gt;&lt;D xsi:type="xsd:double"&gt;0.437142857142857&lt;/D&gt;&lt;D xsi:type="xsd:double"&gt;0.46742209631728&lt;/D&gt;&lt;D xsi:type="xsd:double"&gt;0.474719101123595&lt;/D&gt;&lt;D xsi:type="xsd:double"&gt;0.484419263456091&lt;/D&gt;&lt;D xsi:type="xsd:double"&gt;0.48695652173913&lt;/D&gt;&lt;D xsi:type="xsd:double"&gt;0.505780346820809&lt;/D&gt;&lt;D xsi:type="xsd:double"&gt;0.488826815642458&lt;/D&gt;&lt;D xsi:type="xsd:double"&gt;0.505555555555556&lt;/D&gt;&lt;D xsi:type="xsd:double"&gt;0.510989010989011&lt;/D&gt;&lt;D xsi:type="xsd:double"&gt;0.520661157024793&lt;/D&gt;&lt;D xsi:type="xsd:double"&gt;0.540106951871658&lt;/D&gt;&lt;D xsi:type="xsd:double"&gt;0.543766578249337&lt;/D&gt;&lt;D xsi:type="xsd:double"&gt;0.541554959785523&lt;/D&gt;&lt;D xsi:type="xsd:double"&gt;0.542328042328042&lt;/D&gt;&lt;D xsi:type="xsd:double"&gt;0.544736842105263&lt;/D&gt;&lt;D xsi:type="xsd:double"&gt;0.566666666666667&lt;/D&gt;&lt;D xsi:type="xsd:double"&gt;0.579601990049751&lt;/D&gt;&lt;D xsi:type="xsd:double"&gt;0.580097087378641&lt;/D&gt;&lt;D xsi:type="xsd:double"&gt;0.746223564954683&lt;/D&gt;&lt;D xsi:type="xsd:double"&gt;0.745635910224439&lt;/D&gt;&lt;D xsi:type="xsd:double"&gt;0.750617283950617&lt;/D&gt;&lt;D xsi:type="xsd:double"&gt;0.75&lt;/D&gt;&lt;D xsi:type="xsd:double"&gt;0.744791666666667&lt;/D&gt;&lt;D xsi:type="xsd:double"&gt;0.745145631067961&lt;/D&gt;&lt;D xsi:type="xsd:double"&gt;0.737349397590361&lt;/D&gt;&lt;D xsi:type="xsd:double"&gt;0.724310776942356&lt;/D&gt;&lt;D xsi:type="xsd:double"&gt;0.721227621483376&lt;/D&gt;&lt;D xsi:type="xsd:double"&gt;0.713541666666667&lt;/D&gt;&lt;D xsi:type="xsd:double"&gt;0.714646464646465&lt;/D&gt;&lt;D xsi:type="xsd:double"&gt;0.701799485861183&lt;/D&gt;&lt;D xsi:type="xsd:double"&gt;0.685714285714286&lt;/D&gt;&lt;D xsi:type="xsd:double"&gt;0.674540682414698&lt;/D&gt;&lt;D xsi:type="xsd:double"&gt;0.665775401069519&lt;/D&gt;&lt;D xsi:type="xsd:double"&gt;0.672727272727273&lt;/D&gt;&lt;D xsi:type="xsd:double"&gt;0.672680412371134&lt;/D&gt;&lt;D xsi:type="xsd:double"&gt;0.636604774535809&lt;/D&gt;&lt;D xsi:type="xsd:double"&gt;0.634615384615385&lt;/D&gt;&lt;D xsi:type="xsd:double"&gt;0.631284916201117&lt;/D&gt;&lt;D xsi:type="xsd:double"&gt;0.636363636363636&lt;/D&gt;&lt;D xsi:type="xsd:double"&gt;0.633720930232558&lt;/D&gt;&lt;D xsi:type="xsd:double"&gt;0.623145400593472&lt;/D&gt;&lt;D xsi:type="xsd:double"&gt;0.598159509202454&lt;/D&gt;&lt;D xsi:type="xsd:double"&gt;0.577160493827161&lt;/D&gt;&lt;D xsi:type="xsd:double"&gt;0.581538461538462&lt;/D&gt;&lt;D xsi:type="xsd:double"&gt;0.580441640378549&lt;/D&gt;&lt;D xsi:type="xsd:double"&gt;0.571428571428571&lt;/D&gt;&lt;D xsi:type="xsd:double"&gt;0.580536912751678&lt;/D&gt;&lt;D xsi:type="xsd:double"&gt;0.562091503267974&lt;/D&gt;&lt;D xsi:type="xsd:double"&gt;0.558823529411765&lt;/D&gt;&lt;D xsi:type="xsd:double"&gt;0.573770491803279&lt;/D&gt;&lt;D xsi:type="xsd:double"&gt;0.585858585858586&lt;/D&gt;&lt;D xsi:type="xsd:double"&gt;0.583333333333333&lt;/D&gt;&lt;D xsi:type="xsd:double"&gt;0.574468085106383&lt;/D&gt;&lt;D xsi:type="xsd:double"&gt;0.548951048951049&lt;/D&gt;&lt;D xsi:type="xsd:double"&gt;0.56043956043956&lt;/D&gt;&lt;D xsi:type="xsd:double"&gt;0.549019607843137&lt;/D&gt;&lt;D xsi:type="xsd:double"&gt;0.545816733067729&lt;/D&gt;&lt;D xsi:type="xsd:double"&gt;0.616236162361624&lt;/D&gt;&lt;D xsi:type="xsd:double"&gt;0.610687022900763&lt;/D&gt;&lt;D xsi:type="xsd:double"&gt;0.616858237547893&lt;/D&gt;&lt;D xsi:type="xsd:double"&gt;0.610294117647059&lt;/D&gt;&lt;D xsi:type="xsd:double"&gt;0.612546125461255&lt;/D&gt;&lt;D xsi:type="xsd:double"&gt;0.619217081850534&lt;/D&gt;&lt;D xsi:type="xsd:double"&gt;0.620689655172414&lt;/D&gt;&lt;D xsi:type="xsd:double"&gt;0.613559322033898&lt;/D&gt;&lt;D xsi:type="xsd:double"&gt;0.603389830508475&lt;/D&gt;&lt;D xsi:type="xsd:double"&gt;0.612903225806452&lt;/D&gt;&lt;D xsi:type="xsd:double"&gt;0.620578778135048&lt;/D&gt;&lt;D xsi:type="xsd:double"&gt;0.641025641025641&lt;/D&gt;&lt;D xsi:type="xsd:double"&gt;0.654723127035831&lt;/D&gt;&lt;D xsi:type="xsd:double"&gt;0.664473684210526&lt;/D&gt;&lt;D xsi:type="xsd:double"&gt;0.655844155844156&lt;/D&gt;&lt;D xsi:type="xsd:double"&gt;0.663430420711974&lt;/D&gt;&lt;D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xsi:type="xsd:double"&gt;0.699453551912568&lt;/D&gt;&lt;D xsi:type="xsd:double"&gt;0.708994708994709&lt;/D&gt;&lt;D xsi:type="xsd:double"&gt;0.715817694369973&lt;/D&gt;&lt;D xsi:type="xsd:double"&gt;0.729166666666667&lt;/D&gt;&lt;D xsi:type="xsd:double"&gt;0.733485193621868&lt;/D&gt;&lt;D xsi:type="xsd:double"&gt;0.731651376146789&lt;/D&gt;&lt;D xsi:type="xsd:double"&gt;0.727482678983834&lt;/D&gt;&lt;D xsi:type="xsd:double"&gt;0.738938053097345&lt;/D&gt;&lt;D xsi:type="xsd:double"&gt;0.731868131868132&lt;/D&gt;&lt;D xsi:type="xsd:double"&gt;0.730853391684901&lt;/D&gt;&lt;D xsi:type="xsd:double"&gt;0.726477024070022&lt;/D&gt;&lt;D xsi:type="xsd:double"&gt;0.725274725274725&lt;/D&gt;&lt;D xsi:type="xsd:double"&gt;0.714285714285714&lt;/D&gt;&lt;D xsi:type="xsd:double"&gt;0.707158351409978&lt;/D&gt;&lt;D xsi:type="xsd:double"&gt;0.702173913043478&lt;/D&gt;&lt;D xsi:type="xsd:double"&gt;0.701525054466231&lt;/D&gt;&lt;D xsi:type="xsd:double"&gt;0.700218818380744&lt;/D&gt;&lt;D xsi:type="xsd:double"&gt;0.688453159041394&lt;/D&gt;&lt;D xsi:type="xsd:double"&gt;0.684684684684685&lt;/D&gt;&lt;D xsi:type="xsd:double"&gt;0.664351851851852&lt;/D&gt;&lt;D xsi:type="xsd:double"&gt;0.647754137115839&lt;/D&gt;&lt;D xsi:type="xsd:double"&gt;0.636585365853659&lt;/D&gt;&lt;D xsi:type="xsd:double"&gt;0.631707317073171&lt;/D&gt;&lt;D xsi:type="xsd:double"&gt;0.612345679012346&lt;/D&gt;&lt;D xsi:type="xsd:double"&gt;0.585241730279898&lt;/D&gt;&lt;D xsi:type="xsd:double"&gt;0.565789473684211&lt;/D&gt;&lt;D xsi:type="xsd:double"&gt;0.560321715817694&lt;/D&gt;&lt;D xsi:type="xsd:double"&gt;0.557894736842105&lt;/D&gt;&lt;D xsi:type="xsd:double"&gt;0.565789473684211&lt;/D&gt;&lt;D xsi:type="xsd:double"&gt;0.560975609756098&lt;/D&gt;&lt;D xsi:type="xsd:double"&gt;0.54177897574124&lt;/D&gt;&lt;D xsi:type="xsd:double"&gt;0.516393442622951&lt;/D&gt;&lt;D xsi:type="xsd:double"&gt;0.512&lt;/D&gt;&lt;D xsi:type="xsd:double"&gt;0.512465373961219&lt;/D&gt;&lt;D xsi:type="xsd:double"&gt;0.518413597733711&lt;/D&gt;&lt;D xsi:type="xsd:double"&gt;0.52&lt;/D&gt;&lt;D xsi:type="xsd:double"&gt;0.528189910979229&lt;/D&gt;&lt;D xsi:type="xsd:double"&gt;0.552325581395349&lt;/D&gt;&lt;D xsi:type="xsd:double"&gt;0.56379821958457&lt;/D&gt;&lt;D xsi:type="xsd:double"&gt;0.55425219941349&lt;/D&gt;&lt;D xsi:type="xsd:double"&gt;0.550898203592814&lt;/D&gt;&lt;D xsi:type="xsd:double"&gt;0.547169811320755&lt;/D&gt;&lt;D xsi:type="xsd:double"&gt;0.555205047318612&lt;/D&gt;&lt;D xsi:type="xsd:double"&gt;0.578274760383387&lt;/D&gt;&lt;D xsi:type="xsd:double"&gt;0.618122977346278&lt;/D&gt;&lt;D xsi:type="xsd:double"&gt;0.61744966442953&lt;/D&gt;&lt;D xsi:type="xsd:double"&gt;0.620689655172414&lt;/D&gt;&lt;D xsi:type="xsd:double"&gt;0.599337748344371&lt;/D&gt;&lt;D xsi:type="xsd:double"&gt;0.597359735973597&lt;/D&gt;&lt;D xsi:type="xsd:double"&gt;0.59344262295082&lt;/D&gt;&lt;D xsi:type="xsd:double"&gt;0.596610169491525&lt;/D&gt;&lt;D xsi:type="xsd:double"&gt;0.600682593856655&lt;/D&gt;&lt;D xsi:type="xsd:double"&gt;0.639240506329114&lt;/D&gt;&lt;D xsi:type="xsd:double"&gt;0.634304207119741&lt;/D&gt;&lt;D xsi:type="xsd:double"&gt;0.661290322580645&lt;/D&gt;&lt;D xsi:type="xsd:double"&gt;0.663398692810457&lt;/D&gt;&lt;D xsi:type="xsd:double"&gt;0.6578073089701&lt;/D&gt;&lt;D xsi:type="xsd:double"&gt;0.696594427244582&lt;/D&gt;&lt;D xsi:type="xsd:double"&gt;0.700934579439252&lt;/D&gt;&lt;D xsi:type="xsd:double"&gt;0.706422018348624&lt;/D&gt;&lt;D xsi:type="xsd:double"&gt;0.709876543209877&lt;/D&gt;&lt;D xsi:type="xsd:double"&gt;0.778082191780822&lt;/D&gt;&lt;D xsi:type="xsd:double"&gt;0.780160857908847&lt;/D&gt;&lt;D xsi:type="xsd:double"&gt;0.797927461139896&lt;/D&gt;&lt;D xsi:type="xsd:double"&gt;0.793733681462141&lt;/D&gt;&lt;D xsi:type="xsd:double"&gt;0.794195250659631&lt;/D&gt;&lt;D xsi:type="xsd:double"&gt;0.814553990610329&lt;/D&gt;&lt;D xsi:type="xsd:double"&gt;0.819444444444444&lt;/D&gt;&lt;D xsi:type="xsd:double"&gt;0.825287356321839&lt;/D&gt;&lt;D xsi:type="xsd:double"&gt;0.824884792626728&lt;/D&gt;&lt;D xsi:type="xsd:double"&gt;0.821759259259259&lt;/D&gt;&lt;D xsi:type="xsd:double"&gt;0.834801762114537&lt;/D&gt;&lt;D xsi:type="xsd:double"&gt;0.835886214442013&lt;/D&gt;&lt;D xsi:type="xsd:double"&gt;0.834437086092715&lt;/D&gt;&lt;D xsi:type="xsd:double"&gt;0.831111111111111&lt;/D&gt;&lt;D xsi:type="xsd:double"&gt;0.830357142857143&lt;/D&gt;&lt;D xsi:type="xsd:double"&gt;0.824561403508772&lt;/D&gt;&lt;D xsi:type="xsd:double"&gt;0.812227074235808&lt;/D&gt;&lt;D xsi:type="xsd:double"&gt;0.81858407079646&lt;/D&gt;&lt;D xsi:type="xsd:double"&gt;0.821428571428571&lt;/D&gt;&lt;D xsi:type="xsd:double"&gt;0.819196428571429&lt;/D&gt;&lt;D xsi:type="xsd:double"&gt;0.824719101123595&lt;/D&gt;&lt;D xsi:type="xsd:double"&gt;0.810267857142857&lt;/D&gt;&lt;D xsi:type="xsd:double"&gt;0.804597701149425&lt;/D&gt;&lt;D xsi:type="xsd:double"&gt;0.80327868852459&lt;/D&gt;&lt;D xsi:type="xsd:double"&gt;0.797619047619048&lt;/D&gt;&lt;D xsi:type="xsd:double"&gt;0.811904761904762&lt;/D&gt;&lt;D xsi:type="xsd:double"&gt;0.814457831325301&lt;/D&gt;&lt;D xsi:type="xsd:double"&gt;0.794486215538847&lt;/D&gt;&lt;D xsi:type="xsd:double"&gt;0.773299748110831&lt;/D&gt;&lt;D xsi:type="xsd:double"&gt;0.773778920308483&lt;/D&gt;&lt;D xsi:type="xsd:double"&gt;0.768041237113402&lt;/D&gt;&lt;D xsi:type="xsd:double"&gt;0.761780104712042&lt;/D&gt;&lt;D xsi:type="xsd:double"&gt;0.753280839895013&lt;/D&gt;&lt;D xsi:type="xsd:double"&gt;0.758620689655172&lt;/D&gt;&lt;D xsi:type="xsd:double"&gt;0.755376344086022&lt;/D&gt;&lt;D xsi:type="xsd:double"&gt;0.741239892183288&lt;/D&gt;&lt;D xsi:type="xsd:double"&gt;0.753387533875339&lt;/D&gt;&lt;D xsi:type="xsd:double"&gt;0.741847826086957&lt;/D&gt;&lt;D xsi:type="xsd:double"&gt;0.732782369146005&lt;/D&gt;&lt;D xsi:type="xsd:double"&gt;0.742296918767507&lt;/D&gt;&lt;D xsi:type="xsd:double"&gt;0.73314606741573&lt;/D&gt;&lt;D xsi:type="xsd:double"&gt;0.731988472622478&lt;/D&gt;&lt;D xsi:type="xsd:double"&gt;0.727810650887574&lt;/D&gt;&lt;D xsi:type="xsd:double"&gt;0.744868035190616&lt;/D&gt;&lt;D xsi:type="xsd:double"&gt;0.75&lt;/D&gt;&lt;D xsi:type="xsd:double"&gt;0.755223880597015&lt;/D&gt;&lt;D xsi:type="xsd:double"&gt;0.753753753753754&lt;/D&gt;&lt;D xsi:type="xsd:double"&gt;0.748502994011976&lt;/D&gt;&lt;D xsi:type="xsd:double"&gt;0.745398773006135&lt;/D&gt;&lt;D xsi:type="xsd:double"&gt;0.752161383285303&lt;/D&gt;&lt;D xsi:type="xsd:double"&gt;0.751445086705202&lt;/D&gt;&lt;D xsi:type="xsd:double"&gt;0.75811209439528&lt;/D&gt;&lt;D xsi:type="xsd:double"&gt;0.767584097859327&lt;/D&gt;&lt;D xsi:type="xsd:double"&gt;0.769470404984424&lt;/D&gt;&lt;D xsi:type="xsd:double"&gt;0.774853801169591&lt;/D&gt;&lt;D xsi:type="xsd:double"&gt;0.774853801169591&lt;/D&gt;&lt;D xsi:type="xsd:double"&gt;0.786324786324786&lt;/D&gt;&lt;D xsi:type="xsd:double"&gt;0.786127167630058&lt;/D&gt;&lt;D xsi:type="xsd:double"&gt;0.788856304985337&lt;/D&gt;&lt;D xsi:type="xsd:double"&gt;0.780898876404494&lt;/D&gt;&lt;D xsi:type="xsd:double"&gt;0.772853185595568&lt;/D&gt;&lt;D xsi:type="xsd:double"&gt;0.78021978021978&lt;/D&gt;&lt;D xsi:type="xsd:double"&gt;0.779944289693593&lt;/D&gt;&lt;D xsi:type="xsd:double"&gt;0.787114845938375&lt;/D&gt;&lt;D xsi:type="xsd:double"&gt;0.799492385786802&lt;/D&gt;&lt;D xsi:type="xsd:double"&gt;0.7975&lt;/D&gt;&lt;D xsi:type="xsd:double"&gt;0.805&lt;/D&gt;&lt;D xsi:type="xsd:double"&gt;0.807106598984772&lt;/D&gt;&lt;D xsi:type="xsd:double"&gt;0.803357314148681&lt;/D&gt;&lt;D xsi:type="xsd:double"&gt;0.816705336426914&lt;/D&gt;&lt;D xsi:type="xsd:double"&gt;0.812356979405034&lt;/D&gt;&lt;D xsi:type="xsd:double"&gt;0.816742081447964&lt;/D&gt;&lt;D xsi:type="xsd:double"&gt;0.813636363636364&lt;/D&gt;&lt;D xsi:type="xsd:double"&gt;0.818984547461369&lt;/D&gt;&lt;D xsi:type="xsd:double"&gt;0.818380743982494&lt;/D&gt;&lt;D xsi:type="xsd:double"&gt;0.822510822510823&lt;/D&gt;&lt;D xsi:type="xsd:double"&gt;0.827213822894168&lt;/D&gt;&lt;D xsi:type="xsd:double"&gt;0.826839826839827&lt;/D&gt;&lt;D xsi:type="xsd:double"&gt;0.815450643776824&lt;/D&gt;&lt;D xsi:type="xsd:double"&gt;0.809421841541756&lt;/D&gt;&lt;D xsi:type="xsd:double"&gt;0.81505376344086&lt;/D&gt;&lt;D xsi:type="xsd:double"&gt;0.807775377969762&lt;/D&gt;&lt;D xsi:type="xsd:double"&gt;0.81140350877193&lt;/D&gt;&lt;D xsi:type="xsd:double"&gt;0.799559471365639&lt;/D&gt;&lt;D xsi:type="xsd:double"&gt;0.791111111111111&lt;/D&gt;&lt;D xsi:type="xsd:double"&gt;0.789954337899543&lt;/D&gt;&lt;D xsi:type="xsd:double"&gt;0.782407407407407&lt;/D&gt;&lt;D xsi:type="xsd:double"&gt;0.765957446808511&lt;/D&gt;&lt;D xsi:type="xsd:double"&gt;0.771971496437055&lt;/D&gt;&lt;D xsi:type="xsd:double"&gt;0.755344418052256&lt;/D&gt;&lt;D xsi:type="xsd:double"&gt;0.745721271393643&lt;/D&gt;&lt;D xsi:type="xsd:double"&gt;0.737373737373737&lt;/D&gt;&lt;D xsi:type="xsd:double"&gt;0.72264631043257&lt;/D&gt;&lt;D xsi:type="xsd:double"&gt;0.7075&lt;/D&gt;&lt;D xsi:type="xsd:double"&gt;0.707070707070707&lt;/D&gt;&lt;D xsi:type="xsd:double"&gt;0.708762886597938&lt;/D&gt;&lt;D xsi:type="xsd:double"&gt;0.691709844559586&lt;/D&gt;&lt;D xsi:type="xsd:double"&gt;0.686528497409326&lt;/D&gt;&lt;D xsi:type="xsd:double"&gt;0.682051282051282&lt;/D&gt;&lt;D xsi:type="xsd:double"&gt;0.68586387434555&lt;/D&gt;&lt;D xsi:type="xsd:double"&gt;0.688346883468835&lt;/D&gt;&lt;D xsi:type="xsd:double"&gt;0.681440443213296&lt;/D&gt;&lt;D xsi:type="xsd:double"&gt;0.663841807909605&lt;/D&gt;&lt;D xsi:type="xsd:double"&gt;0.683333333333333&lt;/D&gt;&lt;D xsi:type="xsd:double"&gt;0.680790960451977&lt;/D&gt;&lt;D xsi:type="xsd:double"&gt;0.676056338028169&lt;/D&gt;&lt;D xsi:type="xsd:double"&gt;0.67536231884058&lt;/D&gt;&lt;D xsi:type="xsd:double"&gt;0.681286549707602&lt;/D&gt;&lt;D xsi:type="xsd:double"&gt;0.636619718309859&lt;/D&gt;&lt;D xsi:type="xsd:double"&gt;0.637640449438202&lt;/D&gt;&lt;D xsi:type="xsd:double"&gt;0.641618497109827&lt;/D&gt;&lt;D xsi:type="xsd:double"&gt;0.642642642642643&lt;/D&gt;&lt;D xsi:type="xsd:double"&gt;0.64&lt;/D&gt;&lt;D xsi:type="xsd:double"&gt;0.614457831325301&lt;/D&gt;&lt;D xsi:type="xsd:double"&gt;0.57910447761194&lt;/D&gt;&lt;D xsi:type="xsd:double"&gt;0.570175438596491&lt;/D&gt;&lt;D xsi:type="xsd:double"&gt;0.581661891117478&lt;/D&gt;&lt;D xsi:type="xsd:double"&gt;0.598240469208211&lt;/D&gt;&lt;D xsi:type="xsd:double"&gt;0.584070796460177&lt;/D&gt;&lt;D xsi:type="xsd:double"&gt;0.583090379008746&lt;/D&gt;&lt;D xsi:type="xsd:double"&gt;0.589080459770115&lt;/D&gt;&lt;D xsi:type="xsd:double"&gt;0.572237960339943&lt;/D&gt;&lt;D xsi:type="xsd:double"&gt;0.578347578347578&lt;/D&gt;&lt;D xsi:type="xsd:double"&gt;0.580821917808219&lt;/D&gt;&lt;D xsi:type="xsd:double"&gt;0.577956989247312&lt;/D&gt;&lt;D xsi:type="xsd:double"&gt;0.572944297082228&lt;/D&gt;&lt;D xsi:type="xsd:double"&gt;0.576315789473684&lt;/D&gt;&lt;D xsi:type="xsd:double"&gt;0.595360824742268&lt;/D&gt;&lt;D xsi:type="xsd:double"&gt;0.605063291139241&lt;/D&gt;&lt;D xsi:type="xsd:double"&gt;0.593984962406015&lt;/D&gt;&lt;D xsi:type="xsd:double"&gt;0.600985221674877&lt;/D&gt;&lt;D xsi:type="xsd:double"&gt;0.610047846889952&lt;/D&gt;&lt;D xsi:type="xsd:double"&gt;0.792771084337349&lt;/D&gt;&lt;D xsi:type="xsd:double"&gt;0.791962174940898&lt;/D&gt;&lt;D xsi:type="xsd:double"&gt;0.788321167883212&lt;/D&gt;&lt;D xsi:type="xsd:double"&gt;0.793017456359102&lt;/D&gt;&lt;D xsi:type="xsd:double"&gt;0.781491002570694&lt;/D&gt;&lt;D xsi:type="xsd:double"&gt;0.775413711583924&lt;/D&gt;&lt;D xsi:type="xsd:double"&gt;0.772511848341232&lt;/D&gt;&lt;D xsi:type="xsd:double"&gt;0.782082324455206&lt;/D&gt;&lt;D xsi:type="xsd:double"&gt;0.778869778869779&lt;/D&gt;&lt;D xsi:type="xsd:double"&gt;0.776190476190476&lt;/D&gt;&lt;D xsi:type="xsd:double"&gt;0.769047619047619&lt;/D&gt;&lt;D xsi:type="xsd:double"&gt;0.759213759213759&lt;/D&gt;&lt;D xsi:type="xsd:double"&gt;0.743718592964824&lt;/D&gt;&lt;D xsi:type="xsd:double"&gt;0.743654822335025&lt;/D&gt;&lt;D xsi:type="xsd:double"&gt;0.738154613466334&lt;/D&gt;&lt;D xsi:type="xsd:double"&gt;0.721227621483376&lt;/D&gt;&lt;D xsi:type="xsd:double"&gt;0.725848563968668&lt;/D&gt;&lt;D xsi:type="xsd:double"&gt;0.719251336898396&lt;/D&gt;&lt;D xsi:type="xsd:double"&gt;0.712737127371274&lt;/D&gt;&lt;D xsi:type="xsd:double"&gt;0.723860589812332&lt;/D&gt;&lt;D xsi:type="xsd:double"&gt;0.711171662125341&lt;/D&gt;&lt;D xsi:type="xsd:double"&gt;0.703081232492997&lt;/D&gt;&lt;D xsi:type="xsd:double"&gt;0.680115273775216&lt;/D&gt;&lt;D xsi:type="xsd:double"&gt;0.682215743440233&lt;/D&gt;&lt;D xsi:type="xsd:double"&gt;0.685131195335277&lt;/D&gt;&lt;D xsi:type="xsd:double"&gt;0.689349112426035&lt;/D&gt;&lt;D xsi:type="xsd:double"&gt;0.694864048338369&lt;/D&gt;&lt;D xsi:type="xsd:double"&gt;0.700617283950617&lt;/D&gt;&lt;D xsi:type="xsd:double"&gt;0.700305810397553&lt;/D&gt;&lt;D xsi:type="xsd:double"&gt;0.698412698412698&lt;/D&gt;&lt;D xsi:type="xsd:double"&gt;0.684385382059801&lt;/D&gt;&lt;D xsi:type="xsd:double"&gt;0.663265306122449&lt;/D&gt;&lt;D xsi:type="xsd:double"&gt;0.671232876712329&lt;/D&gt;&lt;D xsi:type="xsd:double"&gt;0.697368421052632&lt;/D&gt;&lt;D xsi:type="xsd:double"&gt;0.691029900332226&lt;/D&gt;&lt;D xsi:type="xsd:double"&gt;0.718213058419244&lt;/D&gt;&lt;D xsi:type="xsd:double"&gt;0.71830985915493&lt;/D&gt;&lt;D xsi:type="xsd:double"&gt;0.727611940298508&lt;/D&gt;&lt;D xsi:type="xsd:double"&gt;0.729452054794521&lt;/D&gt;&lt;D xsi:type="xsd:double"&gt;0.723776223776224&lt;/D&gt;&lt;D xsi:type="xsd:double"&gt;0.733108108108108&lt;/D&gt;&lt;D xsi:type="xsd:double"&gt;0.733108108108108&lt;/D&gt;&lt;D xsi:type="xsd:double"&gt;0.719869706840391&lt;/D&gt;&lt;D xsi:type="xsd:double"&gt;0.729032258064516&lt;/D&gt;&lt;D xsi:type="xsd:double"&gt;0.745222929936306&lt;/D&gt;&lt;D xsi:type="xsd:double"&gt;0.742765273311897&lt;/D&gt;&lt;D xsi:type="xsd:double"&gt;0.738317757009346&lt;/D&gt;&lt;D xsi:type="xsd:double"&gt;0.721875&lt;/D&gt;&lt;D xsi:type="xsd:double"&gt;0.721875&lt;/D&gt;&lt;D xsi:type="xsd:double"&gt;0.718266253869969&lt;/D&gt;&lt;D xsi:type="xsd:double"&gt;0.71474358974359&lt;/D&gt;&lt;D xsi:type="xsd:double"&gt;0.75&lt;/D&gt;&lt;D xsi:type="xsd:double"&gt;0.754601226993865&lt;/D&gt;&lt;D xsi:type="xsd:double"&gt;0.741641337386018&lt;/D&gt;&lt;D xsi:type="xsd:double"&gt;0.746987951807229&lt;/D&gt;&lt;D xsi:type="xsd:double"&gt;0.749235474006116&lt;/D&gt;&lt;D xsi:type="xsd:double"&gt;0.791788856304985&lt;/D&gt;&lt;D xsi:type="xsd:double"&gt;0.80225988700565&lt;/D&gt;&lt;D xsi:type="xsd:double"&gt;0.8&lt;/D&gt;&lt;D xsi:type="xsd:double"&gt;0.808333333333333&lt;/D&gt;&lt;D xsi:type="xsd:double"&gt;0.805013927576602&lt;/D&gt;&lt;D xsi:type="xsd:double"&gt;0.824228028503563&lt;/D&gt;&lt;D xsi:type="xsd:double"&gt;0.81712962962963&lt;/D&gt;&lt;D xsi:type="xsd:double"&gt;0.814385150812065&lt;/D&gt;&lt;D xsi:type="xsd:double"&gt;0.812206572769953&lt;/D&gt;&lt;D xsi:type="xsd:double"&gt;0.828125&lt;/D&gt;&lt;D xsi:type="xsd:double"&gt;0.831140350877193&lt;/D&gt;&lt;D xsi:type="xsd:double"&gt;0.820175438596491&lt;/D&gt;&lt;D xsi:type="xsd:double"&gt;0.821192052980132&lt;/D&gt;&lt;D xsi:type="xsd:double"&gt;0.822222222222222&lt;/D&gt;&lt;D xsi:type="xsd:double"&gt;0.829694323144105&lt;/D&gt;&lt;D xsi:type="xsd:double"&gt;0.828571428571429&lt;/D&gt;&lt;D xsi:type="xsd:double"&gt;0.821739130434783&lt;/D&gt;&lt;D xsi:type="xsd:double"&gt;0.818380743982494&lt;/D&gt;&lt;D xsi:type="xsd:double"&gt;0.822368421052632&lt;/D&gt;&lt;D xsi:type="xsd:double"&gt;0.822125813449024&lt;/D&gt;&lt;D xsi:type="xsd:double"&gt;0.823399558498896&lt;/D&gt;&lt;D xsi:type="xsd:double"&gt;0.80316742081448&lt;/D&gt;&lt;D xsi:type="xsd:double"&gt;0.795918367346939&lt;/D&gt;&lt;D xsi:type="xsd:double"&gt;0.796338672768879&lt;/D&gt;&lt;D xsi:type="xsd:double"&gt;0.80184331797235&lt;/D&gt;&lt;D xsi:type="xsd:double"&gt;0.786885245901639&lt;/D&gt;&lt;D xsi:type="xsd:double"&gt;0.772946859903382&lt;/D&gt;&lt;D xsi:type="xsd:double"&gt;0.757352941176471&lt;/D&gt;&lt;D xsi:type="xsd:double"&gt;0.7525&lt;/D&gt;&lt;D xsi:type="xsd:double"&gt;0.75615763546798&lt;/D&gt;&lt;D xsi:type="xsd:double"&gt;0.75&lt;/D&gt;&lt;D xsi:type="xsd:double"&gt;0.739240506329114&lt;/D&gt;&lt;D xsi:type="xsd:double"&gt;0.737373737373737&lt;/D&gt;&lt;D xsi:type="xsd:double"&gt;0.731070496083551&lt;/D&gt;&lt;D xsi:type="xsd:double"&gt;0.735751295336788&lt;/D&gt;&lt;D xsi:type="xsd:double"&gt;0.731070496083551&lt;/D&gt;&lt;D xsi:type="xsd:double"&gt;0.736292428198433&lt;/D&gt;&lt;D xsi:type="xsd:double"&gt;0.737400530503979&lt;/D&gt;&lt;D xsi:type="xsd:double"&gt;0.739837398373984&lt;/D&gt;&lt;D xsi:type="xsd:double"&gt;0.739010989010989&lt;/D&gt;&lt;D xsi:type="xsd:double"&gt;0.711048158640227&lt;/D&gt;&lt;D xsi:type="xsd:double"&gt;0.708933717579251&lt;/D&gt;&lt;D xsi:type="xsd:double"&gt;0.694285714285714&lt;/D&gt;&lt;D xsi:type="xsd:double"&gt;0.703592814371258&lt;/D&gt;&lt;D xsi:type="xsd:double"&gt;0.701492537313433&lt;/D&gt;&lt;D xsi:type="xsd:double"&gt;0.686153846153846&lt;/D&gt;&lt;D xsi:type="xsd:double"&gt;0.683229813664596&lt;/D&gt;&lt;D xsi:type="xsd:double"&gt;0.688073394495413&lt;/D&gt;&lt;D xsi:type="xsd:double"&gt;0.686708860759494&lt;/D&gt;&lt;D xsi:type="xsd:double"&gt;0.672782874617737&lt;/D&gt;&lt;D xsi:type="xsd:double"&gt;0.685800604229607&lt;/D&gt;&lt;D xsi:type="xsd:double"&gt;0.698507462686567&lt;/D&gt;&lt;D xsi:type="xsd:double"&gt;0.700906344410876&lt;/D&gt;&lt;D xsi:type="xsd:double"&gt;0.698795180722892&lt;/D&gt;&lt;D xsi:type="xsd:double"&gt;0.687687687687688&lt;/D&gt;&lt;D xsi:type="xsd:double"&gt;0.698507462686567&lt;/D&gt;&lt;D xsi:type="xsd:double"&gt;0.704819277108434&lt;/D&gt;&lt;D xsi:type="xsd:double"&gt;0.68693009118541&lt;/D&gt;&lt;D xsi:type="xsd:double"&gt;0.669781931464174&lt;/D&gt;&lt;D xsi:type="xsd:double"&gt;0.686567164179104&lt;/D&gt;&lt;D xsi:type="xsd:double"&gt;0.670623145400593&lt;/D&gt;&lt;D xsi:type="xsd:double"&gt;0.680473372781065&lt;/D&gt;&lt;D xsi:type="xsd:double"&gt;0.676557863501484&lt;/D&gt;&lt;D xsi:type="xsd:double"&gt;0.711171662125341&lt;/D&gt;&lt;D xsi:type="xsd:double"&gt;0.720316622691293&lt;/D&gt;&lt;D xsi:type="xsd:double"&gt;0.718015665796345&lt;/D&gt;&lt;D xsi:type="xsd:double"&gt;0.720316622691293&lt;/D&gt;&lt;D xsi:type="xsd:double"&gt;0.721485411140584&lt;/D&gt;&lt;D xsi:type="xsd:double"&gt;0.728132387706856&lt;/D&gt;&lt;D xsi:type="xsd:double"&gt;0.734265734265734&lt;/D&gt;&lt;D xsi:type="xsd:double"&gt;0.735498839907193&lt;/D&gt;&lt;D xsi:type="xsd:double"&gt;0.736596736596737&lt;/D&gt;&lt;D xsi:type="xsd:double"&gt;0.73943661971831&lt;/D&gt;&lt;D xsi:type="xsd:double"&gt;0.759139784946237&lt;/D&gt;&lt;D xsi:type="xsd:double"&gt;0.763948497854077&lt;/D&gt;&lt;D xsi:type="xsd:double"&gt;0.760775862068966&lt;/D&gt;&lt;D xsi:type="xsd:double"&gt;0.767895878524946&lt;/D&gt;&lt;D xsi:type="xsd:double"&gt;0.764192139737991&lt;/D&gt;&lt;D xsi:type="xsd:double"&gt;0.759656652360515&lt;/D&gt;&lt;D xsi:type="xsd:double"&gt;0.758620689655172&lt;/D&gt;&lt;D xsi:type="xsd:double"&gt;0.744635193133047&lt;/D&gt;&lt;D xsi:type="xsd:double"&gt;0.75&lt;/D&gt;&lt;D xsi:type="xsd:double"&gt;0.746203904555314&lt;/D&gt;&lt;D xsi:type="xsd:double"&gt;0.754347826086956&lt;/D&gt;&lt;D xsi:type="xsd:double"&gt;0.736842105263158&lt;/D&gt;&lt;D xsi:type="xsd:double"&gt;0.721603563474387&lt;/D&gt;&lt;D xsi:type="xsd:double"&gt;0.712053571428571&lt;/D&gt;&lt;D xsi:type="xsd:double"&gt;0.704288939051919&lt;/D&gt;&lt;D xsi:type="xsd:double"&gt;0.707207207207207&lt;/D&gt;&lt;D xsi:type="xsd:double"&gt;0.691075514874142&lt;/D&gt;&lt;D xsi:type="xsd:double"&gt;0.669767441860465&lt;/D&gt;&lt;D xsi:type="xsd:double"&gt;0.651658767772512&lt;/D&gt;&lt;D xsi:type="xsd:double"&gt;0.641826923076923&lt;/D&gt;&lt;D xsi:type="xsd:double"&gt;0.637647058823529&lt;/D&gt;&lt;D xsi:type="xsd:double"&gt;0.619047619047619&lt;/D&gt;&lt;D xsi:type="xsd:double"&gt;0.620525059665871&lt;/D&gt;&lt;D xsi:type="xsd:double"&gt;0.599045346062053&lt;/D&gt;&lt;D xsi:type="xsd:double"&gt;0.6&lt;/D</t>
        </r>
      </text>
    </comment>
    <comment ref="A46" authorId="0" shapeId="0" xr:uid="{43F8E92B-6DEF-4DA0-8F4D-9A8AE7BF00BB}">
      <text>
        <r>
          <rPr>
            <b/>
            <sz val="9"/>
            <color indexed="81"/>
            <rFont val="Tahoma"/>
            <charset val="1"/>
          </rPr>
          <t>&gt;&lt;D xsi:type="xsd:double"&gt;0.58679706601467&lt;/D&gt;&lt;D xsi:type="xsd:double"&gt;0.585&lt;/D&gt;&lt;D xsi:type="xsd:double"&gt;0.573604060913706&lt;/D&gt;&lt;D xsi:type="xsd:double"&gt;0.551546391752577&lt;/D&gt;&lt;D xsi:type="xsd:double"&gt;0.535809018567639&lt;/D&gt;&lt;D xsi:type="xsd:double"&gt;0.552197802197802&lt;/D&gt;&lt;D xsi:type="xsd:double"&gt;0.531165311653117&lt;/D&gt;&lt;D xsi:type="xsd:double"&gt;0.527624309392265&lt;/D&gt;&lt;D xsi:type="xsd:double"&gt;0.537396121883656&lt;/D&gt;&lt;D xsi:type="xsd:double"&gt;0.522598870056497&lt;/D&gt;&lt;D xsi:type="xsd:double"&gt;0.526170798898072&lt;/D&gt;&lt;D xsi:type="xsd:double"&gt;0.538461538461538&lt;/D&gt;&lt;D xsi:type="xsd:double"&gt;0.535326086956522&lt;/D&gt;&lt;D xsi:type="xsd:double"&gt;0.527322404371585&lt;/D&gt;&lt;D xsi:type="xsd:double"&gt;0.490909090909091&lt;/D&gt;&lt;D xsi:type="xsd:double"&gt;0.473821989528796&lt;/D&gt;&lt;D xsi:type="xsd:double"&gt;0.459893048128342&lt;/D&gt;&lt;D xsi:type="xsd:double"&gt;0.467914438502674&lt;/D&gt;&lt;D xsi:type="xsd:double"&gt;0.467741935483871&lt;/D&gt;&lt;D xsi:type="xsd:double"&gt;0.452196382428941&lt;/D&gt;&lt;D xsi:type="xsd:double"&gt;0.440104166666667&lt;/D&gt;&lt;D xsi:type="xsd:double"&gt;0.435695538057743&lt;/D&gt;&lt;D xsi:type="xsd:double"&gt;0.421750663129974&lt;/D&gt;&lt;D xsi:type="xsd:double"&gt;0.413333333333333&lt;/D&gt;&lt;D xsi:type="xsd:double"&gt;0.38974358974359&lt;/D&gt;&lt;D xsi:type="xsd:double"&gt;0.377551020408163&lt;/D&gt;&lt;D xsi:type="xsd:double"&gt;0.369897959183673&lt;/D&gt;&lt;D xsi:type="xsd:double"&gt;0.361979166666667&lt;/D&gt;&lt;D xsi:type="xsd:double"&gt;0.357894736842105&lt;/D&gt;&lt;D xsi:type="xsd:double"&gt;0.313432835820896&lt;/D&gt;&lt;D xsi:type="xsd:double"&gt;0.302211302211302&lt;/D&gt;&lt;D xsi:type="xsd:double"&gt;0.293689320388349&lt;/D&gt;&lt;D xsi:type="xsd:double"&gt;0.286063569682152&lt;/D&gt;&lt;D xsi:type="xsd:double"&gt;0.282178217821782&lt;/D&gt;&lt;D xsi:type="xsd:double"&gt;0.273364485981308&lt;/D&gt;&lt;D xsi:type="xsd:double"&gt;0.271910112359551&lt;/D&gt;&lt;D xsi:type="xsd:double"&gt;0.262114537444934&lt;/D&gt;&lt;D xsi:type="xsd:double"&gt;0.261437908496732&lt;/D&gt;&lt;D xsi:type="xsd:double"&gt;0.23454157782516&lt;/D&gt;&lt;D xsi:type="xsd:double"&gt;0.20507399577167&lt;/D&gt;&lt;D xsi:type="xsd:double"&gt;0.2&lt;/D&gt;&lt;D xsi:type="xsd:double"&gt;0.192468619246862&lt;/D&gt;&lt;D xsi:type="xsd:double"&gt;0.19327731092437&lt;/D&gt;&lt;D xsi:type="xsd:double"&gt;0.171189979123173&lt;/D&gt;&lt;D xsi:type="xsd:double"&gt;0.161825726141079&lt;/D&gt;&lt;D xsi:type="xsd:double"&gt;0.148225469728601&lt;/D&gt;&lt;D xsi:type="xsd:double"&gt;0.135416666666667&lt;/D&gt;&lt;D xsi:type="xsd:double"&gt;0.133611691022964&lt;/D&gt;&lt;D xsi:type="xsd:double"&gt;0.132505175983437&lt;/D&gt;&lt;D xsi:type="xsd:double"&gt;0.111801242236025&lt;/D&gt;&lt;D xsi:type="xsd:double"&gt;0.102083333333333&lt;/D&gt;&lt;D xsi:type="xsd:double"&gt;0.0920502092050209&lt;/D&gt;&lt;D xsi:type="xsd:double"&gt;0.092436974789916&lt;/D&gt;&lt;D xsi:type="xsd:double"&gt;0.0964360587002096&lt;/D&gt;&lt;D xsi:type="xsd:double"&gt;0.090146750524109&lt;/D&gt;&lt;D xsi:type="xsd:double"&gt;0.0815899581589958&lt;/D&gt;&lt;D xsi:type="xsd:double"&gt;0.0775681341719078&lt;/D&gt;&lt;D xsi:type="xsd:double"&gt;0.0815899581589958&lt;/D&gt;&lt;D xsi:type="xsd:double"&gt;0.0791666666666667&lt;/D&gt;&lt;D xsi:type="xsd:double"&gt;0.0753138075313808&lt;/D&gt;&lt;D xsi:type="xsd:double"&gt;0.0712788259958071&lt;/D&gt;&lt;D xsi:type="xsd:double"&gt;0.0631578947368421&lt;/D&gt;&lt;D xsi:type="xsd:double"&gt;0.0613107822410148&lt;/D&gt;&lt;D xsi:type="xsd:double"&gt;0.06553911205074&lt;/D&gt;&lt;D xsi:type="xsd:double"&gt;0.0614406779661017&lt;/D&gt;&lt;D xsi:type="xsd:double"&gt;0.0611814345991561&lt;/D&gt;&lt;D xsi:type="xsd:double"&gt;0.0599571734475375&lt;/D&gt;&lt;D xsi:type="xsd:double"&gt;0.0599571734475375&lt;/D&gt;&lt;D xsi:type="xsd:double"&gt;0.0688172043010753&lt;/D&gt;&lt;D xsi:type="xsd:double"&gt;0.0754310344827586&lt;/D&gt;&lt;D xsi:type="xsd:double"&gt;0.0826086956521739&lt;/D&gt;&lt;D xsi:type="xsd:double"&gt;0.0829694323144105&lt;/D&gt;&lt;D xsi:type="xsd:double"&gt;0.0873362445414847&lt;/D&gt;&lt;D xsi:type="xsd:double"&gt;0.0838852097130243&lt;/D&gt;&lt;D xsi:type="xsd:double"&gt;0.0911111111111111&lt;/D&gt;&lt;D xsi:type="xsd:double"&gt;0.0957683741648107&lt;/D&gt;&lt;D xsi:type="xsd:double"&gt;0.0986547085201794&lt;/D&gt;&lt;D xsi:type="xsd:double"&gt;0.101351351351351&lt;/D&gt;&lt;D xsi:type="xsd:double"&gt;0.0909090909090909&lt;/D&gt;&lt;D xsi:type="xsd:double"&gt;0.110609480812641&lt;/D&gt;&lt;D xsi:type="xsd:double"&gt;0.123006833712984&lt;/D&gt;&lt;D xsi:type="xsd:double"&gt;0.128805620608899&lt;/D&gt;&lt;D xsi:type="xsd:double"&gt;0.141509433962264&lt;/D&gt;&lt;D xsi:type="xsd:double"&gt;0.149289099526066&lt;/D&gt;&lt;D xsi:type="xsd:double"&gt;0.167464114832536&lt;/D&gt;&lt;D xsi:type="xsd:double"&gt;0.173493975903614&lt;/D&gt;&lt;D xsi:type="xsd:double"&gt;0.186893203883495&lt;/D&gt;&lt;D xsi:type="xsd:double"&gt;0.211822660098522&lt;/D&gt;&lt;D xsi:type="xsd:double"&gt;0.241293532338308&lt;/D&gt;&lt;D xsi:type="xsd:double"&gt;0.261845386533666&lt;/D&gt;&lt;D xsi:type="xsd:double"&gt;0.285714285714286&lt;/D&gt;&lt;D xsi:type="xsd:double"&gt;0.303030303030303&lt;/D&gt;&lt;D xsi:type="xsd:double"&gt;0.30690537084399&lt;/D&gt;&lt;D xsi:type="xsd:double"&gt;0.322164948453608&lt;/D&gt;&lt;D xsi:type="xsd:double"&gt;0.337595907928389&lt;/D&gt;&lt;D xsi:type="xsd:double"&gt;0.351145038167939&lt;/D&gt;&lt;D xsi:type="xsd:double"&gt;0.364556962025316&lt;/D&gt;&lt;D xsi:type="xsd:double"&gt;0.675191815856777&lt;/D&gt;&lt;D xsi:type="xsd:double"&gt;0.676767676767677&lt;/D&gt;&lt;D xsi:type="xsd:double"&gt;0.65989847715736&lt;/D&gt;&lt;D xsi:type="xsd:double"&gt;0.654639175257732&lt;/D&gt;&lt;D xsi:type="xsd:double"&gt;0.649350649350649&lt;/D&gt;&lt;D xsi:type="xsd:double"&gt;0.659420289855073&lt;/D&gt;&lt;D xsi:type="xsd:double"&gt;0.66421568627451&lt;/D&gt;&lt;D xsi:type="xsd:double"&gt;0.666666666666667&lt;/D&gt;&lt;D xsi:type="xsd:double"&gt;0.661498708010336&lt;/D&gt;&lt;D xsi:type="xsd:double"&gt;0.669191919191919&lt;/D&gt;&lt;D xsi:type="xsd:double"&gt;0.659846547314578&lt;/D&gt;&lt;D xsi:type="xsd:double"&gt;0.66490765171504&lt;/D&gt;&lt;D xsi:type="xsd:double"&gt;0.654155495978552&lt;/D&gt;&lt;D xsi:type="xsd:double"&gt;0.650273224043716&lt;/D&gt;&lt;D xsi:type="xsd:double"&gt;0.635388739946381&lt;/D&gt;&lt;D xsi:type="xsd:double"&gt;0.627717391304348&lt;/D&gt;&lt;D xsi:type="xsd:double"&gt;0.613259668508287&lt;/D&gt;&lt;D xsi:type="xsd:double"&gt;0.607954545454545&lt;/D&gt;&lt;D xsi:type="xsd:double"&gt;0.600583090379009&lt;/D&gt;&lt;D xsi:type="xsd:double"&gt;0.621700879765396&lt;/D&gt;&lt;D xsi:type="xsd:double"&gt;0.609756097560976&lt;/D&gt;&lt;D xsi:type="xsd:double"&gt;0.564102564102564&lt;/D&gt;&lt;D xsi:type="xsd:double"&gt;0.533333333333333&lt;/D&gt;&lt;D xsi:type="xsd:double"&gt;0.532871972318339&lt;/D&gt;&lt;D xsi:type="xsd:double"&gt;0.528169014084507&lt;/D&gt;&lt;D xsi:type="xsd:double"&gt;0.526315789473684&lt;/D&gt;&lt;D xsi:type="xsd:double"&gt;0.514184397163121&lt;/D&gt;&lt;D xsi:type="xsd:double"&gt;0.510791366906475&lt;/D&gt;&lt;D xsi:type="xsd:double"&gt;0.50354609929078&lt;/D&gt;&lt;D xsi:type="xsd:double"&gt;0.510714285714286&lt;/D&gt;&lt;D xsi:type="xsd:double"&gt;0.507246376811594&lt;/D&gt;&lt;D xsi:type="xsd:double"&gt;0.505576208178439&lt;/D&gt;&lt;D xsi:type="xsd:double"&gt;0.518939393939394&lt;/D&gt;&lt;D xsi:type="xsd:double"&gt;0.507518796992481&lt;/D&gt;&lt;D xsi:type="xsd:double"&gt;0.501915708812261&lt;/D&gt;&lt;D xsi:type="xsd:double"&gt;0.519083969465649&lt;/D&gt;&lt;D xsi:type="xsd:double"&gt;0.512096774193548&lt;/D&gt;&lt;D xsi:type="xsd:double"&gt;0.510460251046025&lt;/D&gt;&lt;D xsi:type="xsd:double"&gt;0.545454545454545&lt;/D&gt;&lt;D xsi:type="xsd:double"&gt;0.523809523809524&lt;/D&gt;&lt;D xsi:type="xsd:double"&gt;0.527777777777778&lt;/D&gt;&lt;D xsi:type="xsd:double"&gt;0.530120481927711&lt;/D&gt;&lt;D xsi:type="xsd:double"&gt;0.52&lt;/D&gt;&lt;D xsi:type="xsd:double"&gt;0.523622047244094&lt;/D&gt;&lt;D xsi:type="xsd:double"&gt;0.517374517374517&lt;/D&gt;&lt;D xsi:type="xsd:double"&gt;0.521072796934866&lt;/D&gt;&lt;D xsi:type="xsd:double"&gt;0.531598513011152&lt;/D&gt;&lt;D xsi:type="xsd:double"&gt;0.52536231884058&lt;/D&gt;&lt;D xsi:type="xsd:double"&gt;0.539855072463768&lt;/D&gt;&lt;D xsi:type="xsd:double"&gt;0.566308243727599&lt;/D&gt;&lt;D xsi:type="xsd:double"&gt;0.549815498154982&lt;/D&gt;&lt;D xsi:type="xsd:double"&gt;0.54014598540146&lt;/D&gt;&lt;D xsi:type="xsd:double"&gt;0.569343065693431&lt;/D&gt;&lt;D xsi:type="xsd:double"&gt;0.56&lt;/D&gt;&lt;D xsi:type="xsd:double"&gt;0.565371024734982&lt;/D&gt;&lt;D xsi:type="xsd:double"&gt;0.56989247311828&lt;/D&gt;&lt;D xsi:type="xsd:double"&gt;0.564784053156146&lt;/D&gt;&lt;D xsi:type="xsd:double"&gt;0.544262295081967&lt;/D&gt;&lt;D xsi:type="xsd:double"&gt;0.547231270358306&lt;/D&gt;&lt;D xsi:type="xsd:double"&gt;0.531353135313531&lt;/D&gt;&lt;D xsi:type="xsd:double"&gt;0.536423841059603&lt;/D&gt;&lt;D xsi:type="xsd:double"&gt;0.56986301369863&lt;/D&gt;&lt;D xsi:type="xsd:double"&gt;0.573333333333333&lt;/D&gt;&lt;D xsi:type="xsd:double"&gt;0.56951871657754&lt;/D&gt;&lt;D xsi:type="xsd:double"&gt;0.56989247311828&lt;/D&gt;&lt;D xsi:type="xsd:double"&gt;0.577197149643705&lt;/D&gt;&lt;D xsi:type="xsd:double"&gt;0.578571428571429&lt;/D&gt;&lt;D xsi:type="xsd:double"&gt;0.583529411764706&lt;/D&gt;&lt;D xsi:type="xsd:double"&gt;0.582938388625592&lt;/D&gt;&lt;D xsi:type="xsd:double"&gt;0.58472553699284&lt;/D&gt;&lt;D xsi:type="xsd:double"&gt;0.583524027459954&lt;/D&gt;&lt;D xsi:type="xsd:double"&gt;0.575688073394495&lt;/D&gt;&lt;D xsi:type="xsd:double"&gt;0.572413793103448&lt;/D&gt;&lt;D xsi:type="xsd:double"&gt;0.566820276497696&lt;/D&gt;&lt;D xsi:type="xsd:double"&gt;0.568445475638051&lt;/D&gt;&lt;D xsi:type="xsd:double"&gt;0.555555555555556&lt;/D&gt;&lt;D xsi:type="xsd:double"&gt;0.550351288056206&lt;/D&gt;&lt;D xsi:type="xsd:double"&gt;0.523696682464455&lt;/D&gt;&lt;D xsi:type="xsd:double"&gt;0.525059665871122&lt;/D&gt;&lt;D xsi:type="xsd:double"&gt;0.510948905109489&lt;/D&gt;&lt;D xsi:type="xsd:double"&gt;0.507281553398058&lt;/D&gt;&lt;D xsi:type="xsd:double"&gt;0.498777506112469&lt;/D&gt;&lt;D xsi:type="xsd:double"&gt;0.478260869565217&lt;/D&gt;&lt;D xsi:type="xsd:double"&gt;0.479274611398964&lt;/D&gt;&lt;D xsi:type="xsd:double"&gt;0.474666666666667&lt;/D&gt;&lt;D xsi:type="xsd:double"&gt;0.456233421750663&lt;/D&gt;&lt;D xsi:type="xsd:double"&gt;0.448&lt;/D&gt;&lt;D xsi:type="xsd:double"&gt;0.414634146341463&lt;/D&gt;&lt;D xsi:type="xsd:double"&gt;0.371900826446281&lt;/D&gt;&lt;D xsi:type="xsd:double"&gt;0.367977528089888&lt;/D&gt;&lt;D xsi:type="xsd:double"&gt;0.369318181818182&lt;/D&gt;&lt;D xsi:type="xsd:double"&gt;0.372881355932203&lt;/D&gt;&lt;D xsi:type="xsd:double"&gt;0.348441926345609&lt;/D&gt;&lt;D xsi:type="xsd:double"&gt;0.367521367521368&lt;/D&gt;&lt;D xsi:type="xsd:double"&gt;0.369186046511628&lt;/D&gt;&lt;D xsi:type="xsd:double"&gt;0.339393939393939&lt;/D&gt;&lt;D xsi:type="xsd:double"&gt;0.331210191082803&lt;/D&gt;&lt;D xsi:type="xsd:double"&gt;0.348387096774194&lt;/D&gt;&lt;D xsi:type="xsd:double"&gt;0.386440677966102&lt;/D&gt;&lt;D xsi:type="xsd:double"&gt;0.397260273972603&lt;/D&gt;&lt;D xsi:type="xsd:double"&gt;0.431438127090301&lt;/D&gt;&lt;D xsi:type="xsd:double"&gt;0.388888888888889&lt;/D&gt;&lt;D xsi:type="xsd:double"&gt;0.392226148409894&lt;/D&gt;&lt;D xsi:type="xsd:double"&gt;0.405017921146953&lt;/D&gt;&lt;D xsi:type="xsd:double"&gt;0.413919413919414&lt;/D&gt;&lt;D xsi:type="xsd:double"&gt;0.448763250883392&lt;/D&gt;&lt;D xsi:type="xsd:double"&gt;0.457446808510638&lt;/D&gt;&lt;D xsi:type="xsd:double"&gt;0.477031802120141&lt;/D&gt;&lt;D xsi:type="xsd:double"&gt;0.473118279569892&lt;/D&gt;&lt;D xsi:type="xsd:double"&gt;0.47463768115942&lt;/D&gt;&lt;D xsi:type="xsd:double"&gt;0.486206896551724&lt;/D&gt;&lt;D xsi:type="xsd:double"&gt;0.482876712328767&lt;/D&gt;&lt;D xsi:type="xsd:double"&gt;0.486301369863014&lt;/D&gt;&lt;D xsi:type="xsd:double"&gt;0.466666666666667&lt;/D&gt;&lt;D xsi:type="xsd:double"&gt;0.467625899280576&lt;/D&gt;&lt;D xsi:type="xsd:double"&gt;0.488135593220339&lt;/D&gt;&lt;D xsi:type="xsd:double"&gt;0.491582491582492&lt;/D&gt;&lt;D xsi:type="xsd:double"&gt;0.503448275862069&lt;/D&gt;&lt;D xsi:type="xsd:double"&gt;0.506993006993007&lt;/D&gt;&lt;D xsi:type="xsd:double"&gt;0.505376344086022&lt;/D&gt;&lt;D xsi:type="xsd:double"&gt;0.5&lt;/D&gt;&lt;D xsi:type="xsd:double"&gt;0.509316770186335&lt;/D&gt;&lt;D xsi:type="xsd:double"&gt;0.5&lt;/D&gt;&lt;D xsi:type="xsd:double"&gt;0.498422712933754&lt;/D&gt;&lt;D xsi:type="xsd:double"&gt;0.553191489361702&lt;/D&gt;&lt;D xsi:type="xsd:double"&gt;0.558441558441558&lt;/D&gt;&lt;D xsi:type="xsd:double"&gt;0.551020408163265&lt;/D&gt;&lt;D xsi:type="xsd:double"&gt;0.551813471502591&lt;/D&gt;&lt;D xsi:type="xsd:double"&gt;0.556430446194226&lt;/D&gt;&lt;D xsi:type="xsd:double"&gt;0.574117647058824&lt;/D&gt;&lt;D xsi:type="xsd:double"&gt;0.573085846867749&lt;/D&gt;&lt;D xsi:type="xsd:double"&gt;0.565217391304348&lt;/D&gt;&lt;D xsi:type="xsd:double"&gt;0.560919540229885&lt;/D&gt;&lt;D xsi:type="xsd:double"&gt;0.56551724137931&lt;/D&gt;&lt;D xsi:type="xsd:double"&gt;0.562091503267974&lt;/D&gt;&lt;D xsi:type="xsd:double"&gt;0.564551422319475&lt;/D&gt;&lt;D xsi:type="xsd:double"&gt;0.555555555555556&lt;/D&gt;&lt;D xsi:type="xsd:double"&gt;0.558951965065502&lt;/D&gt;&lt;D xsi:type="xsd:double"&gt;0.55531453362256&lt;/D&gt;&lt;D xsi:type="xsd:double"&gt;0.544276457883369&lt;/D&gt;&lt;D xsi:type="xsd:double"&gt;0.536796536796537&lt;/D&gt;&lt;D xsi:type="xsd:double"&gt;0.524731182795699&lt;/D&gt;&lt;D xsi:type="xsd:double"&gt;0.507592190889371&lt;/D&gt;&lt;D xsi:type="xsd:double"&gt;0.50989010989011&lt;/D&gt;&lt;D xsi:type="xsd:double"&gt;0.5054704595186&lt;/D&gt;&lt;D xsi:type="xsd:double"&gt;0.498886414253898&lt;/D&gt;&lt;D xsi:type="xsd:double"&gt;0.477272727272727&lt;/D&gt;&lt;D xsi:type="xsd:double"&gt;0.443418013856813&lt;/D&gt;&lt;D xsi:type="xsd:double"&gt;0.444705882352941&lt;/D&gt;&lt;D xsi:type="xsd:double"&gt;0.438095238095238&lt;/D&gt;&lt;D xsi:type="xsd:double"&gt;0.433649289099526&lt;/D&gt;&lt;D xsi:type="xsd:double"&gt;0.429594272076372&lt;/D&gt;&lt;D xsi:type="xsd:double"&gt;0.425480769230769&lt;/D&gt;&lt;D xsi:type="xsd:double"&gt;0.423357664233577&lt;/D&gt;&lt;D xsi:type="xsd:double"&gt;0.416058394160584&lt;/D&gt;&lt;D xsi:type="xsd:double"&gt;0.410891089108911&lt;/D&gt;&lt;D xsi:type="xsd:double"&gt;0.412658227848101&lt;/D&gt;&lt;D xsi:type="xsd:double"&gt;0.410126582278481&lt;/D&gt;&lt;D xsi:type="xsd:double"&gt;0.420779220779221&lt;/D&gt;&lt;D xsi:type="xsd:double"&gt;0.408854166666667&lt;/D&gt;&lt;D xsi:type="xsd:double"&gt;0.404255319148936&lt;/D&gt;&lt;D xsi:type="xsd:double"&gt;0.39010989010989&lt;/D&gt;&lt;D xsi:type="xsd:double"&gt;0.395027624309392&lt;/D&gt;&lt;D xsi:type="xsd:double"&gt;0.388571428571429&lt;/D&gt;&lt;D xsi:type="xsd:double"&gt;0.397142857142857&lt;/D&gt;&lt;D xsi:type="xsd:double"&gt;0.399408284023669&lt;/D&gt;&lt;D xsi:type="xsd:double"&gt;0.413489736070381&lt;/D&gt;&lt;D xsi:type="xsd:double"&gt;0.407624633431085&lt;/D&gt;&lt;D xsi:type="xsd:double"&gt;0.402941176470588&lt;/D&gt;&lt;D xsi:type="xsd:double"&gt;0.395209580838323&lt;/D&gt;&lt;D xsi:type="xsd:double"&gt;0.409090909090909&lt;/D&gt;&lt;D xsi:type="xsd:double"&gt;0.409090909090909&lt;/D&gt;&lt;D xsi:type="xsd:double"&gt;0.41304347826087&lt;/D&gt;&lt;D xsi:type="xsd:double"&gt;0.421828908554572&lt;/D&gt;&lt;D xsi:type="xsd:double"&gt;0.428152492668622&lt;/D&gt;&lt;D xsi:type="xsd:double"&gt;0.418674698795181&lt;/D&gt;&lt;D xsi:type="xsd:double"&gt;0.429878048780488&lt;/D&gt;&lt;D xsi:type="xsd:double"&gt;0.428125&lt;/D&gt;&lt;D xsi:type="xsd:double"&gt;0.470059880239521&lt;/D&gt;&lt;D xsi:type="xsd:double"&gt;0.48&lt;/D&gt;&lt;D xsi:type="xsd:double"&gt;0.489230769230769&lt;/D&gt;&lt;D xsi:type="xsd:double"&gt;0.4875&lt;/D&gt;&lt;D xsi:type="xsd:double"&gt;0.495238095238095&lt;/D&gt;&lt;D xsi:type="xsd:double"&gt;0.509146341463415&lt;/D&gt;&lt;D xsi:type="xsd:double"&gt;0.51044776119403&lt;/D&gt;&lt;D xsi:type="xsd:double"&gt;0.525073746312684&lt;/D&gt;&lt;D xsi:type="xsd:double"&gt;0.528189910979229&lt;/D&gt;&lt;D xsi:type="xsd:double"&gt;0.528528528528528&lt;/D&gt;&lt;D xsi:type="xsd:double"&gt;0.575520833333333&lt;/D&gt;&lt;D xsi:type="xsd:double"&gt;0.571808510638298&lt;/D&gt;&lt;D xsi:type="xsd:double"&gt;0.577836411609499&lt;/D&gt;&lt;D xsi:type="xsd:double"&gt;0.575916230366492&lt;/D&gt;&lt;D xsi:type="xsd:double"&gt;0.603864734299517&lt;/D&gt;&lt;D xsi:type="xsd:double"&gt;0.588785046728972&lt;/D&gt;&lt;D xsi:type="xsd:double"&gt;0.587006960556845&lt;/D&gt;&lt;D xsi:type="xsd:double"&gt;0.592255125284738&lt;/D&gt;&lt;D xsi:type="xsd:double"&gt;0.594036697247706&lt;/D&gt;&lt;D xsi:type="xsd:double"&gt;0.604494382022472&lt;/D&gt;&lt;D xsi:type="xsd:double"&gt;0.602678571428571&lt;/D&gt;&lt;D xsi:type="xsd:double"&gt;0.614537444933921&lt;/D&gt;&lt;D xsi:type="xsd:double"&gt;0.619565217391304&lt;/D&gt;&lt;D xsi:type="xsd:double"&gt;0.623093681917211&lt;/D&gt;&lt;D xsi:type="xsd:double"&gt;0.620171673819742&lt;/D&gt;&lt;D xsi:type="xsd:double"&gt;0.606911447084233&lt;/D&gt;&lt;D xsi:type="xsd:double"&gt;0.616557734204793&lt;/D&gt;&lt;D xsi:type="xsd:double"&gt;0.616052060737527&lt;/D&gt;&lt;D xsi:type="xsd:double"&gt;0.614035087719298&lt;/D&gt;&lt;D xsi:type="xsd:double"&gt;0.604803493449782&lt;/D&gt;&lt;D xsi:type="xsd:double"&gt;0.59070796460177&lt;/D&gt;&lt;D xsi:type="xsd:double"&gt;0.563758389261745&lt;/D&gt;&lt;D xsi:type="xsd:double"&gt;0.547297297297297&lt;/D&gt;&lt;D xsi:type="xsd:double"&gt;0.534403669724771&lt;/D&gt;&lt;D xsi:type="xsd:double"&gt;0.527522935779816&lt;/D&gt;&lt;D xsi:type="xsd:double"&gt;0.524249422632795&lt;/D&gt;&lt;D xsi:type="xsd:double"&gt;0.52&lt;/D&gt;&lt;D xsi:type="xsd:double"&gt;0.506024096385542&lt;/D&gt;&lt;D xsi:type="xsd:double"&gt;0.498777506112469&lt;/D&gt;&lt;D xsi:type="xsd:double"&gt;0.492574257425743&lt;/D&gt;&lt;D xsi:type="xsd:double"&gt;0.487309644670051&lt;/D&gt;&lt;D xsi:type="xsd:double"&gt;0.484375&lt;/D&gt;&lt;D xsi:type="xsd:double"&gt;0.47027027027027&lt;/D&gt;&lt;D xsi:type="xsd:double"&gt;0.444743935309973&lt;/D&gt;&lt;D xsi:type="xsd:double"&gt;0.443243243243243&lt;/D&gt;&lt;D xsi:type="xsd:double"&gt;0.432960893854749&lt;/D&gt;&lt;D xsi:type="xsd:double"&gt;0.43943661971831&lt;/D&gt;&lt;D xsi:type="xsd:double"&gt;0.42816091954023&lt;/D&gt;&lt;D xsi:type="xsd:double"&gt;0.434903047091413&lt;/D&gt;&lt;D xsi:type="xsd:double"&gt;0.449152542372881&lt;/D&gt;&lt;D xsi:type="xsd:double"&gt;0.450867052023121&lt;/D&gt;&lt;D xsi:type="xsd:double"&gt;0.462908011869436&lt;/D&gt;&lt;D xsi:type="xsd:double"&gt;0.464831804281346&lt;/D&gt;&lt;D xsi:type="xsd:double"&gt;0.443768996960486&lt;/D&gt;&lt;D xsi:type="xsd:double"&gt;0.431309904153355&lt;/D&gt;&lt;D xsi:type="xsd:double"&gt;0.442307692307692&lt;/D&gt;&lt;D xsi:type="xsd:double"&gt;0.437106918238994&lt;/D&gt;&lt;D xsi:type="xsd:double"&gt;0.437106918238994&lt;/D&gt;&lt;D xsi:type="xsd:double"&gt;0.449044585987261&lt;/D&gt;&lt;D xsi:type="xsd:double"&gt;0.453968253968254&lt;/D&gt;&lt;D xsi:type="xsd:double"&gt;0.432601880877743&lt;/D&gt;&lt;D xsi:type="xsd:double"&gt;0.438271604938272&lt;/D&gt;&lt;D xsi:type="xsd:double"&gt;0.429429429429429&lt;/D&gt;&lt;D xsi:type="xsd:double"&gt;0.437869822485207&lt;/D&gt;&lt;D xsi:type="xsd:double"&gt;0.419642857142857&lt;/D&gt;&lt;D xsi:type="xsd:double"&gt;0.426426426426426&lt;/D&gt;&lt;D xsi:type="xsd:double"&gt;0.423631123919308&lt;/D&gt;&lt;D xsi:type="xsd:double"&gt;0.419718309859155&lt;/D&gt;&lt;D xsi:type="xsd:double"&gt;0.416201117318436&lt;/D&gt;&lt;D xsi:type="xsd:double"&gt;0.411444141689373&lt;/D&gt;&lt;D xsi:type="xsd:double"&gt;0.417553191489362&lt;/D&gt;&lt;D xsi:type="xsd:double"&gt;0.411917098445596&lt;/D&gt;&lt;D xsi:type="xsd:double"&gt;0.406649616368286&lt;/D&gt;&lt;D xsi:type="xsd:double"&gt;0.39746835443038&lt;/D&gt;&lt;D xsi:type="xsd:double"&gt;0.670212765957447&lt;/D&gt;&lt;D xsi:type="xsd:double"&gt;0.660919540229885&lt;/D&gt;&lt;D xsi:type="xsd:double"&gt;0.653731343283582&lt;/D&gt;&lt;D xsi:type="xsd:double"&gt;0.649700598802395&lt;/D&gt;&lt;D xsi:type="xsd:double"&gt;0.638522427440633&lt;/D&gt;&lt;D xsi:type="xsd:double"&gt;0.63395225464191&lt;/D&gt;&lt;D xsi:type="xsd:double"&gt;0.632152588555858&lt;/D&gt;&lt;D xsi:type="xsd:double"&gt;0.623268698060942&lt;/D&gt;&lt;D xsi:type="xsd:double"&gt;0.601583113456464&lt;/D&gt;&lt;D xsi:type="xsd:double"&gt;0.601583113456464&lt;/D&gt;&lt;D xsi:type="xsd:double"&gt;0.581081081081081&lt;/D&gt;&lt;D xsi:type="xsd:double"&gt;0.558011049723757&lt;/D&gt;&lt;D xsi:type="xsd:double"&gt;0.55&lt;/D&gt;&lt;D xsi:type="xsd:double"&gt;0.550408719346049&lt;/D&gt;&lt;D xsi:type="xsd:double"&gt;0.535911602209945&lt;/D&gt;&lt;D xsi:type="xsd:double"&gt;0.514124293785311&lt;/D&gt;&lt;D xsi:type="xsd:double"&gt;0.513119533527697&lt;/D&gt;&lt;D xsi:type="xsd:double"&gt;0.505917159763314&lt;/D&gt;&lt;D xsi:type="xsd:double"&gt;0.495821727019499&lt;/D&gt;&lt;D xsi:type="xsd:double"&gt;0.469101123595506&lt;/D&gt;&lt;D xsi:type="xsd:double"&gt;0.451704545454545&lt;/D&gt;&lt;D xsi:type="xsd:double"&gt;0.429824561403509&lt;/D&gt;&lt;D xsi:type="xsd:double"&gt;0.413690476190476&lt;/D&gt;&lt;D xsi:type="xsd:double"&gt;0.421364985163205&lt;/D&gt;&lt;D xsi:type="xsd:double"&gt;0.423780487804878&lt;/D&gt;&lt;D xsi:type="xsd:double"&gt;0.41304347826087&lt;/D&gt;&lt;D xsi:type="xsd:double"&gt;0.408360128617363&lt;/D&gt;&lt;D xsi:type="xsd:double"&gt;0.397394136807818&lt;/D&gt;&lt;D xsi:type="xsd:double"&gt;0.375838926174497&lt;/D&gt;&lt;D xsi:type="xsd:double"&gt;0.368243243243243&lt;/D&gt;&lt;D xsi:type="xsd:double"&gt;0.37037037037037&lt;/D&gt;&lt;D xsi:type="xsd:double"&gt;0.372013651877133&lt;/D&gt;&lt;D xsi:type="xsd:double"&gt;0.377483443708609&lt;/D&gt;&lt;D xsi:type="xsd:double"&gt;0.38013698630137&lt;/D&gt;&lt;D xsi:type="xsd:double"&gt;0.372413793103448&lt;/D&gt;&lt;D xsi:type="xsd:double"&gt;0.384615384615385&lt;/D&gt;&lt;D xsi:type="xsd:double"&gt;0.39051094890511&lt;/D&gt;&lt;D xsi:type="xsd:double"&gt;0.392086330935252&lt;/D&gt;&lt;D xsi:type="xsd:double"&gt;0.411111111111111&lt;/D&gt;&lt;D xsi:type="xsd:double"&gt;0.409961685823755&lt;/D&gt;&lt;D xsi:type="xsd:double"&gt;0.409638554216867&lt;/D&gt;&lt;D xsi:type="xsd:double"&gt;0.434108527131783&lt;/D&gt;&lt;D xsi:type="xsd:double"&gt;0.440613026819923&lt;/D&gt;&lt;D xsi:type="xsd:double"&gt;0.438931297709924&lt;/D&gt;&lt;D xsi:type="xsd:double"&gt;0.434615384615385&lt;/D&gt;&lt;D xsi:type="xsd:double"&gt;0.436567164179104&lt;/D&gt;&lt;D xsi:type="xsd:double"&gt;0.443609022556391&lt;/D&gt;&lt;D xsi:type="xsd:double"&gt;0.458333333333333&lt;/D&gt;&lt;D xsi:type="xsd:double"&gt;0.470149253731343&lt;/D&gt;&lt;D xsi:type="xsd:double"&gt;0.47940074906367&lt;/D&gt;&lt;D xsi:type="xsd:double"&gt;0.469314079422383&lt;/D&gt;&lt;D xsi:type="xsd:double"&gt;0.467857142857143&lt;/D&gt;&lt;D xsi:type="xsd:double"&gt;0.487455197132616&lt;/D&gt;&lt;D xsi:type="xsd:double"&gt;0.503448275862069&lt;/D&gt;&lt;D xsi:type="xsd:double"&gt;0.503448275862069&lt;/D&gt;&lt;D xsi:type="xsd:double"&gt;0.539735099337748&lt;/D&gt;&lt;D xsi:type="xsd:double"&gt;0.557755775577558&lt;/D&gt;&lt;D xsi:type="xsd:double"&gt;0.563333333333333&lt;/D&gt;&lt;D xsi:type="xsd:double"&gt;0.569491525423729&lt;/D&gt;&lt;D xsi:type="xsd:double"&gt;0.61280487804878&lt;/D&gt;&lt;D xsi:type="xsd:double"&gt;0.591836734693878&lt;/D&gt;&lt;D xsi:type="xsd:double"&gt;0.617816091954023&lt;/D&gt;&lt;D xsi:type="xsd:double"&gt;0.63049853372434&lt;/D&gt;&lt;D xsi:type="xsd:double"&gt;0.628654970760234&lt;/D&gt;&lt;D xsi:type="xsd:double"&gt;0.647208121827411&lt;/D&gt;&lt;D xsi:type="xsd:double"&gt;0.640963855421687&lt;/D&gt;&lt;D xsi:type="xsd:double"&gt;0.640776699029126&lt;/D&gt;&lt;D xsi:type="xsd:double"&gt;0.639705882352941&lt;/D&gt;&lt;D xsi:type="xsd:double"&gt;0.645161290322581&lt;/D&gt;&lt;D xsi:type="xsd:double"&gt;0.650574712643678&lt;/D&gt;&lt;D xsi:type="xsd:double"&gt;0.646651270207852&lt;/D&gt;&lt;D xsi:type="xsd:double"&gt;0.650462962962963&lt;/D&gt;&lt;D xsi:type="xsd:double"&gt;0.648711943793911&lt;/D&gt;&lt;D xsi:type="xsd:double"&gt;0.647887323943662&lt;/D&gt;&lt;D xsi:type="xsd:double"&gt;0.636363636363636&lt;/D&gt;&lt;D xsi:type="xsd:double"&gt;0.629107981220657&lt;/D&gt;&lt;D xsi:type="xsd:double"&gt;0.620525059665871&lt;/D&gt;&lt;D xsi:type="xsd:double"&gt;0.612590799031477&lt;/D&gt;&lt;D xsi:type="xsd:double"&gt;0.60381861575179&lt;/D&gt;&lt;D xsi:type="xsd:double"&gt;0.591240875912409&lt;/D&gt;&lt;D xsi:type="xsd:double"&gt;0.573232323232323&lt;/D&gt;&lt;D xsi:type="xsd:double"&gt;0.559585492227979&lt;/D&gt;&lt;D xsi:type="xsd:double"&gt;0.545691906005222&lt;/D&gt;&lt;D xsi:type="xsd:double"&gt;0.533505154639175&lt;/D&gt;&lt;D xsi:type="xsd:double"&gt;0.523684210526316&lt;/D&gt;&lt;D xsi:type="xsd:double"&gt;0.511936339522546&lt;/D&gt;&lt;D xsi:type="xsd:double"&gt;0.494565217391304&lt;/D&gt;&lt;D xsi:type="xsd:double"&gt;0.486033519553073&lt;/D&gt;&lt;D xsi:type="xsd:double"&gt;0.497191011235955&lt;/D&gt;&lt;D xsi:type="xsd:double"&gt;0.495702005730659&lt;/D&gt;&lt;D xsi:type="xsd:double"&gt;0.495652173913044&lt;/D&gt;&lt;D xsi:type="xsd:double"&gt;0.488372093023256&lt;/D&gt;&lt;D xsi:type="xsd:double"&gt;0.48502994011976&lt;/D&gt;&lt;D xsi:type="xsd:double"&gt;0.481927710843373&lt;/D&gt;&lt;D xsi:type="xsd:double"&gt;0.478658536585366&lt;/D&gt;&lt;D xsi:type="xsd:double"&gt;0.462732919254658&lt;/D&gt;&lt;D xsi:type="xsd:double"&gt;0.466019417475728&lt;/D&gt;&lt;D xsi:type="xsd:double"&gt;0.470198675496689&lt;/D&gt;&lt;D xsi:type="xsd:double"&gt;0.476510067114094&lt;/D&gt;&lt;D xsi:type="xsd:double"&gt;0.503401360544218&lt;/D&gt;&lt;D xsi:type="xsd:double"&gt;0.521885521885522&lt;/D&gt;&lt;D xsi:type="xsd:double"&gt;0.512367491166078&lt;/D&gt;&lt;D xsi:type="xsd:double"&gt;0.509025270758123&lt;/D&gt;&lt;D xsi:type="xsd:double"&gt;0.529824561403509&lt;/D&gt;&lt;D xsi:type="xsd:double"&gt;0.537366548042705&lt;/D&gt;&lt;D xsi:type="xsd:double"&gt;0.552631578947368&lt;/D&gt;&lt;D xsi:type="xsd:double"&gt;0.553030303030303&lt;/D&gt;&lt;D xsi:type="xsd:double"&gt;0.571428571428571&lt;/D&gt;&lt;D xsi:type="xsd:double"&gt;0.586466165413534&lt;/D&gt;&lt;D xsi:type="xsd:double"&gt;0.57037037037037&lt;/D&gt;&lt;D xsi:type="xsd:double"&gt;0.608058608058608&lt;/D&gt;&lt;D xsi:type="xsd:double"&gt;0.612781954887218&lt;/D&gt;&lt;D xsi:type="xsd:double"&gt;0.619230769230769&lt;/D&gt;&lt;D xsi:type="xsd:double"&gt;0.627737226277372&lt;/D&gt;&lt;D xsi:type="xsd:double"&gt;0.6415770609319&lt;/D&gt;&lt;D xsi:type="xsd:double"&gt;0.646643109540636&lt;/D&gt;&lt;D xsi:type="xsd:double"&gt;0.647482014388489&lt;/D&gt;&lt;D xsi:type="xsd:double"&gt;0.654411764705882&lt;/D&gt;&lt;D xsi:type="xsd:double"&gt;0.64527027027027&lt;/D&gt;&lt;D xsi:type="xsd:double"&gt;0.658862876254181&lt;/D&gt;&lt;D xsi:type="xsd:double"&gt;0.644951140065147&lt;/D&gt;&lt;D xsi:type="xsd:double"&gt;0.645901639344262&lt;/D&gt;&lt;D xsi:type="xsd:double"&gt;0.675438596491228&lt;/D&gt;&lt;D xsi:type="xsd:double"&gt;0.68361581920904&lt;/D&gt;&lt;D xsi:type="xsd:double"&gt;0.675&lt;/D&gt;&lt;D xsi:type="xsd:double"&gt;0.671309192200557&lt;/D&gt;&lt;D xsi:type="xsd:double"&gt;0.666666666666667&lt;/D&gt;&lt;D xsi:type="xsd:double"&gt;0.679802955665025&lt;/D&gt;&lt;D xsi:type="xsd:double"&gt;0.682577565632458&lt;/D&gt;&lt;D xsi:type="xsd:double"&gt;0.673809523809524&lt;/D&gt;&lt;D xsi:type="xsd:double"&gt;0.673860911270983&lt;/D&gt;&lt;D xsi:type="xsd:double"&gt;0.671462829736211&lt;/D&gt;&lt;D xsi:type="xsd:double"&gt;0.683257918552036&lt;/D&gt;&lt;D xsi:type="xsd:double"&gt;0.689342403628118&lt;/D&gt;&lt;D xsi:type="xsd:double"&gt;0.687074829931973&lt;/D&gt;&lt;D xsi:type="xsd:double"&gt;0.684210526315789&lt;/D&gt;&lt;D xsi:type="xsd:double"&gt;0.682027649769585&lt;/D&gt;&lt;D xsi:type="xsd:double"&gt;0.666666666666667&lt;/D&gt;&lt;D xsi:type="xsd:double"&gt;0.676470588235294&lt;/D&gt;&lt;D xsi:type="xsd:double"&gt;0.670454545454545&lt;/D&gt;&lt;D xsi:type="xsd:double"&gt;0.658314350797267&lt;/D&gt;&lt;D xsi:type="xsd:double"&gt;0.659038901601831&lt;/D&gt;&lt;D xsi:type="xsd:double"&gt;0.664351851851852&lt;/D&gt;&lt;D xsi:type="xsd:double"&gt;0.65083135391924&lt;/D&gt;&lt;D xsi:type="xsd:double"&gt;0.635036496350365&lt;/D&gt;&lt;D xsi:type="xsd:double"&gt;0.60545905707196&lt;/D&gt;&lt;D xsi:type="xsd:double"&gt;0.594458438287154&lt;/D&gt;&lt;D xsi:type="xsd:double"&gt;0.592964824120603&lt;/D&gt;&lt;D xsi:type="xsd:double"&gt;0.587012987012987&lt;/D&gt;&lt;D xsi:type="xsd:double"&gt;0.563157894736842&lt;/D&gt;&lt;D xsi:type="xsd:double"&gt;0.53929539295393&lt;/D&gt;&lt;D xsi:type="xsd:double"&gt;0.521978021978022&lt;/D&gt;&lt;D xsi:type="xsd:double"&gt;0.5420054200542&lt;/D&gt;&lt;D xsi:type="xsd:double"&gt;0.536312849162011&lt;/D&gt;&lt;D xsi:type="xsd:double"&gt;0.531428571428571&lt;/D&gt;&lt;D xsi:type="xsd:double"&gt;0.518731988472622&lt;/D&gt;&lt;D xsi:type="xsd:double"&gt;0.511627906976744&lt;/D&gt;&lt;D xsi:type="xsd:double"&gt;0.519287833827893&lt;/D&gt;&lt;D xsi:type="xsd:double"&gt;0.495495495495495&lt;/D&gt;&lt;D xsi:type="xsd:double"&gt;0.5&lt;/D&gt;&lt;D xsi:type="xsd:double"&gt;0.506211180124224&lt;/D&gt;&lt;D xsi:type="xsd:double"&gt;0.489164086687306&lt;/D&gt;&lt;D xsi:type="xsd:double"&gt;0.522292993630573&lt;/D&gt;&lt;D xsi:type="xsd:double"&gt;0.53921568627451&lt;/D&gt;&lt;D xsi:type="xsd:double"&gt;0.526143790849673&lt;/D&gt;&lt;D xsi:type="xsd:double"&gt;0.533333333333333&lt;/D&gt;&lt;D xsi:type="xsd:double"&gt;0.534810126582278&lt;/D&gt;&lt;D xsi:type="xsd:double"&gt;0.544303797468354&lt;/D&gt;&lt;D xsi:type="xsd:double"&gt;0.526984126984127&lt;/D&gt;&lt;D xsi:type="xsd:double"&gt;0.518151815181518&lt;/D&gt;&lt;D xsi:type="xsd:double"&gt;0.523648648648649&lt;/D&gt;&lt;D xsi:type="xsd:double"&gt;0.547854785478548&lt;/D&gt;&lt;D xsi:type="xsd:double"&gt;0.556313993174061&lt;/D&gt;&lt;D xsi:type="xsd:double"&gt;0.544827586206897&lt;/D&gt;&lt;D xsi:type="xsd:double"&gt;0.551971326164875&lt;/D&gt;&lt;D xsi:type="xsd:double"&gt;0.555160142348754&lt;/D&gt;&lt;D xsi:type="xsd:double"&gt;0.571917808219178&lt;/D&gt;&lt;D xsi:type="xsd:double"&gt;0.563333333333333&lt;/D&gt;&lt;D xsi:type="xsd:double"&gt;0.574257425742574&lt;/D&gt;&lt;D xsi:type="xsd:double"&gt;0.582236842105263&lt;/D&gt;&lt;D xsi:type="xsd:double"&gt;0.582491582491583&lt;/D&gt;&lt;D xsi:type="xsd:double"&gt;0.599388379204893&lt;/D&gt;&lt;D xsi:type="xsd:double"&gt;0.601796407185629&lt;/D&gt;&lt;D xsi:type="xsd:double"&gt;0.605882352941176&lt;/D&gt;&lt;D xsi:type="xsd:double"&gt;0.605970149253731&lt;/D&gt;&lt;D xsi:type="xsd:double"&gt;0.614925373134328&lt;/D&gt;&lt;D xsi:type="xsd:double"&gt;0.66304347826087&lt;/D&gt;&lt;D xsi:type="xsd:double"&gt;0.669312169312169&lt;/D&gt;&lt;D xsi:type="xsd:double"&gt;0.663072776280323&lt;/D&gt;&lt;D xsi:type="xsd:double"&gt;0.66578947368421&lt;/D&gt;&lt;D xsi:type="xsd:double"&gt;0.680387409200969&lt;/D&gt;&lt;D xsi:type="xsd:double"&gt;0.673758865248227&lt;/D&gt;&lt;D xsi:type="xsd:double"&gt;0.677647058823529&lt;/D&gt;&lt;D xsi:type="xsd:double"&gt;0.690140845070423&lt;/D&gt;&lt;D xsi:type="xsd:double"&gt;0.693208430913349&lt;/D&gt;&lt;D xsi:type="xsd:double"&gt;0.71889400921659&lt;/D&gt;&lt;D xsi:type="xsd:double"&gt;0.714611872146119&lt;/D&gt;&lt;D xsi:type="xsd:double"&gt;0.71264367816092&lt;/D&gt;&lt;D xsi:type="xsd:double"&gt;0.697038724373576&lt;/D&gt;&lt;D xsi:type="xsd:double"&gt;0.697247706422018&lt;/D&gt;&lt;D xsi:type="xsd:double"&gt;0.694954128440367&lt;/D&gt;&lt;D xsi:type="xsd:double"&gt;0.685057471264368&lt;/D&gt;&lt;D xsi:type="xsd:double"&gt;0.673659673659674&lt;/D&gt;&lt;D xsi:type="xsd:double"&gt;0.678403755868545&lt;/D&gt;&lt;D xsi:type="xsd:double"&gt;0.675417661097852&lt;/D&gt;&lt;D xsi:type="xsd:double"&gt;0.672169811320755&lt;/D&gt;&lt;D xsi:type="xsd:double"&gt;0.64963503649635&lt;/D&gt;&lt;D xsi:type="xsd:double"&gt;0.6175&lt;/D&gt;&lt;D xsi:type="xsd:double"&gt;0.603535353535353&lt;/D&gt;&lt;D xsi:type="xsd:double"&gt;0.600515463917526&lt;/D&gt;&lt;D xsi:type="xsd:double"&gt;0.605128205128205&lt;/D&gt;&lt;D xsi:type="xsd:double"&gt;0.600522193211488&lt;/D&gt;&lt;D xsi:type="xsd:double"&gt;0.587765957446808&lt;/D&gt;&lt;D xsi:type="xsd:double"&gt;0.557065217391304&lt;/D&gt;&lt;D xsi:type="xsd:double"&gt;0.547222222222222&lt;/D&gt;&lt;D xsi:type="xsd:double"&gt;0.551912568306011&lt;/D&gt;&lt;D xsi:type="xsd:double"&gt;0.545454545454545&lt;/D&gt;&lt;D xsi:type="xsd:double"&gt;0.546742209631728&lt;/D&gt;&lt;D xsi:type="xsd:double"&gt;0.536023054755043&lt;/D&gt;&lt;D xsi:type="xsd:double"&gt;0.535087719298246&lt;/D&gt;&lt;D xsi:type="xsd:double"&gt;0.532212885154062&lt;/D&gt;&lt;D xsi:type="xsd:double"&gt;0.518207282913165&lt;/D&gt;&lt;D xsi:type="xsd:double"&gt;0.515759312320917&lt;/D&gt;&lt;D xsi:type="xsd:double"&gt;0.526627218934911&lt;/D&gt;&lt;D xsi:type="xsd:double"&gt;0.52887537993921&lt;/D&gt;&lt;D xsi:type="xsd:double"&gt;0.544668587896254&lt;/D&gt;&lt;D xsi:type="xsd:double"&gt;0.53935860058309&lt;/D&gt;&lt;D xsi:type="xsd:double"&gt;0.552631578947368&lt;/D&gt;&lt;D xsi:type="xsd:double"&gt;0.551928783382789&lt;/D&gt;&lt;D xsi:type="xsd:double"&gt;0.55045871559633&lt;/D&gt;&lt;D xsi:type="xsd:double"&gt;0.56838905775076&lt;/D&gt;&lt;D xsi:type="xsd:double"&gt;0.570121951219512&lt;/D&gt;&lt;D xsi:type="xsd:double"&gt;0.595679012345679&lt;/D&gt;&lt;D xsi:type="xsd:double"&gt;0.60061919504644&lt;/D&gt;&lt;D xsi:type="xsd:double"&gt;0.592024539877301&lt;/D&gt;&lt;D xsi:type="xsd:double"&gt;0.602409638554217&lt;/D&gt;&lt;D xsi:type="xsd:double"&gt;0.623145400593472&lt;/D&gt;&lt;D xsi:type="xsd:double"&gt;0.620481927710843&lt;/D&gt;&lt;D xsi:type="xsd:double"&gt;0.630177514792899&lt;/D&gt;&lt;D xsi:type="xsd:double"&gt;0.629411764705882&lt;/D&gt;&lt;D xsi:type="xsd:double"&gt;0.64957264957265&lt;/D&gt;&lt;D xsi:type="xsd:double"&gt;0.655367231638418&lt;/D&gt;&lt;D xsi:type="xsd:double"&gt;0.661064425770308&lt;/D&gt;&lt;D xsi:type="xsd:double"&gt;0.673130193905817&lt;/D&gt;&lt;D xsi:type="xsd:double"&gt;0.659154929577465&lt;/D&gt;&lt;D xsi:type="xsd:double"&gt;0.683923705722071&lt;/D&gt;&lt;D xsi:type="xsd:double"&gt;0.68586387434555&lt;/D&gt;&lt;D xsi:type="xsd:double"&gt;0.702349869451697&lt;/D&gt;&lt;D xsi:type="xsd:double"&gt;0.708333333333333&lt;/D&gt;&lt;D xsi:type="xsd:double"&gt;0.729591836734694&lt;/D&gt;&lt;D xsi:type="xsd:double"&gt;0.738154613466334&lt;/D&gt;&lt;D xsi:type="xsd:double"&gt;0.754098360655738&lt;/D&gt;&lt;D xsi:type="xsd:double"&gt;0.775862068965517&lt;/D&gt;&lt;D xsi:type="xsd:double"&gt;0.771260997067449&lt;/D&gt;&lt;D xsi:type="xsd:double"&gt;0.768831168831169&lt;/D&gt;&lt;D xsi:type="xsd:double"&gt;0.764705882352941&lt;/D&gt;&lt;D xsi:type="xsd:double"&gt;0.757180156657963&lt;/D&gt;&lt;D xsi:type="xsd:double"&gt;0.748031496062992&lt;/D&gt;&lt;D xsi:type="xsd:double"&gt;0.748743718592965&lt;/D&gt;&lt;D xsi:type="xsd:double"&gt;0.743073047858942&lt;/D&gt;&lt;D xsi:type="xsd:double"&gt;0.745501285347044&lt;/D&gt;&lt;D xsi:type="xsd:double"&gt;0.742857142857143&lt;/D&gt;&lt;D xsi:type="xsd:double"&gt;0.738219895287958&lt;/D&gt;&lt;D xsi:type="xsd:double"&gt;0.729381443298969&lt;/D&gt;&lt;D xsi:type="xsd:double"&gt;0.724675324675325&lt;/D&gt;&lt;D xsi:type="xsd:double"&gt;0.713157894736842&lt;/D&gt;&lt;D xsi:type="xsd:double"&gt;0.708894878706199&lt;/D&gt;&lt;D xsi:type="xsd:double"&gt;0.712707182320442&lt;/D&gt;&lt;D xsi:type="xsd:double"&gt;0.71195652173913&lt;/D&gt;&lt;D xsi:type="xsd:double"&gt;0.707650273224044&lt;/D&gt;&lt;D xsi:type="xsd:double"&gt;0.693181818181818&lt;/D&gt;&lt;D xsi:type="xsd:double"&gt;0.674556213017751&lt;/D&gt;&lt;D xsi:type="xsd:double"&gt;0.675757575757576&lt;/D&gt;&lt;D xsi:type="xsd:double"&gt;0.668693009118541&lt;/D&gt;&lt;D xsi:type="xsd:double"&gt;0.6625&lt;/D&gt;&lt;D xsi:type="xsd:double"&gt;0.674193548387097&lt;/D&gt;&lt;D xsi:type="xsd:double"&gt;0.685810810810811&lt;/D&gt;&lt;D xsi:type="xsd:double"&gt;0.680555555555556&lt;/D&gt;&lt;D xsi:type="xsd:double"&gt;0.679310344827586&lt;/D&gt;&lt;D xsi:type="xsd:double"&gt;0.670212765957447&lt;/D&gt;&lt;D xsi:type="xsd:double"&gt;0.682656826568266&lt;/D&gt;&lt;D xsi:type="xsd:double"&gt;0.682352941176471&lt;/D&gt;&lt;D xsi:type="xsd:double"&gt;0.661538461538462&lt;/D&gt;&lt;D xsi:type="xsd:double"&gt;0.647286821705426&lt;/D&gt;&lt;D xsi:type="xsd:double"&gt;0.63671875&lt;/D&gt;&lt;D xsi:type="xsd:double"&gt;0.622047244094488&lt;/D&gt;&lt;D xsi:type="xsd:double"&gt;0.62962962962963&lt;/D&gt;&lt;D xsi:type="xsd:double"&gt;0.630705394190871&lt;/D&gt;&lt;D xsi:type="xsd:double"&gt;0.613445378151261&lt;/D&gt;&lt;D xsi:type="xsd:double"&gt;0.626609442060086&lt;/D&gt;&lt;D xsi:type="xsd:double"&gt;0.610859728506787&lt;/D&gt;&lt;D xsi:type="xsd:double"&gt;0.62882096069869&lt;/D&gt;&lt;D xsi:type="xsd:double"&gt;0.630901287553648&lt;/D&gt;&lt;D xsi:type="xsd:double"&gt;0.642241379310345&lt;/D&gt;&lt;D xsi:type="xsd:double"&gt;0.61965811965812&lt;/D&gt;&lt;D xsi:type="xsd:double"&gt;0.634042553191489&lt;/D&gt;&lt;D xsi:type="xsd:double"&gt;0.638655462184874&lt;/D&gt;&lt;D xsi:type="xsd:double"&gt;0.62396694214876&lt;/D&gt;&lt;D xsi:type="xsd:double"&gt;0.631147540983607&lt;/D&gt;&lt;D xsi:type="xsd:double"&gt;0.621848739495798&lt;/D&gt;&lt;D xsi:type="xsd:double"&gt;0.621513944223108&lt;/D&gt;&lt;D xsi:type="xsd:double"&gt;0.639676113360324&lt;/D&gt;&lt;D xsi:type="xsd:double"&gt;0.633744855967078&lt;/D&gt;&lt;D xsi:type="xsd:double"&gt;0.641666666666667&lt;/D&gt;&lt;D xsi:type="xsd:double"&gt;0.656652360515021&lt;/D&gt;&lt;D xsi:type="xsd:double"&gt;0.661224489795918&lt;/D&gt;&lt;D xsi:type="xsd:double"&gt;0.673640167364017&lt;/D&gt;&lt;D xsi:type="xsd:double"&gt;0.670731707317073&lt;/D&gt;&lt;D xsi:type="xsd:double"&gt;0.642307692307692&lt;/D&gt;&lt;D xsi:type="xsd:double"&gt;0.649805447470817&lt;/D&gt;&lt;D xsi:type="xsd:double"&gt;0.659649122807018&lt;/D&gt;&lt;D xsi:type="xsd:double"&gt;0.657534246575342&lt;/D&gt;&lt;D xsi:type="xsd:double"&gt;0.668769716088328&lt;/D&gt;&lt;D xsi:type="xsd:double"&gt;0.671974522292994&lt;/D&gt;&lt;D xsi:type="xsd:double"&gt;0.671974522292994&lt;/D&gt;&lt;D xsi:type="xsd:double"&gt;0.68733850129199&lt;/D&gt;&lt;D xsi:type="xsd:double"&gt;0.684729064039409&lt;/D&gt;&lt;D xsi:type="xsd:double"&gt;0.681481481481481&lt;/D&gt;&lt;D xsi:type="xsd:double"&gt;0.676691729323308&lt;/D&gt;&lt;D xsi:type="xsd:double"&gt;0.662650602409639&lt;/D&gt;&lt;D xsi:type="xsd:double"&gt;0.665094339622642&lt;/D&gt;&lt;D xsi:type="xsd:double"&gt;0.664285714285714&lt;/D&gt;&lt;D xsi:type="xsd:double"&gt;0.665876777251185&lt;/D&gt;&lt;D xsi:type="xsd:double"&gt;0.667458432304038&lt;/D&gt;&lt;D xsi:type="xsd:double"&gt;0.651270207852194&lt;/D&gt;&lt;D xsi:type="xsd:double"&gt;0.645833333333333&lt;/D&gt;&lt;D xsi:type="xsd:double"&gt;0.644186046511628&lt;/D&gt;&lt;D xsi:type="xsd:double"&gt;0.639618138424821&lt;/D&gt;&lt;D xsi:type="xsd:double"&gt;0.630434782608696&lt;/D&gt;&lt;D xsi:type="xsd:double"&gt;0.627403846153846&lt;/D&gt;&lt;D xsi:type="xsd:double"&gt;0.637254901960784&lt;/D&gt;&lt;D xsi:type="xsd:double"&gt;0.630379746835443&lt;/D&gt;&lt;D xsi:type="xsd:double"&gt;0.630490956072351&lt;/D&gt;&lt;D xsi:type="xsd:double"&gt;0.626315789473684&lt;/D&gt;&lt;D xsi:type="xsd:double"&gt;0.617801047120419&lt;/D&gt;&lt;D xsi:type="xsd:double"&gt;0.610810810810811&lt;/D&gt;&lt;D xsi:type="xsd:double"&gt;0.576086956521739&lt;/D&gt;&lt;D xsi:type="xsd:double"&gt;0.56198347107438&lt;/D&gt;&lt;D xsi:type="xsd:double"&gt;0.554621848739496&lt;/D&gt;&lt;D xsi:type="xsd:double"&gt;0.543417366946779&lt;/D&gt;&lt;D xsi:type="xsd:double"&gt;0.532394366197183&lt;/D&gt;&lt;D xsi:type="xsd:double"&gt;0.547550432276657&lt;/D&gt;&lt;/FQL&gt;&lt;FQL&gt;&lt;Q&gt;^ECON_EXPR_DATA('RETURNS(SPEC_ID[DXY.Z:FG_PRICE_IDX,DIST=NONE,CONV=NONE], -1AQ)',-1M,-1M,D)&lt;/Q&gt;&lt;R&gt;1&lt;/R&gt;&lt;C&gt;1&lt;/C&gt;&lt;D xsi:type="xsd:double"&gt;-2.78738983310074&lt;/D&gt;&lt;/FQL&gt;&lt;FQL&gt;&lt;Q&gt;ACWI-US^FMA_PCT_ABOVE_MAVG(200,-1M,,,,"PORTAGG")/AVG(FMA_PCT_ABOVE_MAVG(200,-1M,-50D,,,"PORTAGG"))&lt;/Q&gt;&lt;R&gt;1&lt;/R&gt;&lt;C&gt;1&lt;/C&gt;&lt;D xsi:type="xsd:double"&gt;1.06792549712853&lt;/D&gt;&lt;/FQL&gt;&lt;FQL&gt;&lt;Q&gt;ACWI-US^FMA_PCT_ABOVE_MAVG(50,-1W,,,,"PORTAGG")/AVG(FMA_PCT_ABOVE_MAVG(50,-1W,-50D,,,"PORTAGG"))&lt;/Q&gt;&lt;R&gt;1&lt;/R&gt;&lt;C&gt;1&lt;/C&gt;&lt;D xsi:type="xsd:double"&gt;1.14255566415995&lt;/D&gt;&lt;/FQL&gt;&lt;FQL&gt;&lt;Q&gt;ACWX-US^FG_PRICE(0)/FG_PRICE_MAVG(0,,,,50)&lt;/Q&gt;&lt;R&gt;1&lt;/R&gt;&lt;C&gt;1&lt;/C&gt;&lt;D xsi:type="xsd:double"&gt;1.01550993363174&lt;/D&gt;&lt;/FQL&gt;&lt;FQL&gt;&lt;Q&gt;RR00-USA^FG_PRICE(0)/FG_PRICE_MAVG(0,,,,50)&lt;/Q&gt;&lt;R&gt;1&lt;/R&gt;&lt;C&gt;1&lt;/C&gt;&lt;D xsi:type="xsd:double"&gt;0.995341800374249&lt;/D&gt;&lt;/FQL&gt;&lt;FQL&gt;&lt;Q&gt;S00-USA^FG_PRICE(0)/FG_PRICE_MAVG(0,,,,50)&lt;/Q&gt;&lt;R&gt;1&lt;/R&gt;&lt;C&gt;1&lt;/C&gt;&lt;D xsi:type="xsd:double"&gt;0.964094918623431&lt;/D&gt;&lt;/FQL&gt;&lt;FQL&gt;&lt;Q&gt;PA00-USA^FG_PRICE(0)/FG_PRICE_MAVG(0,,,,50)&lt;/Q&gt;&lt;R&gt;1&lt;/R&gt;&lt;C&gt;1&lt;/C&gt;&lt;D xsi:type="xsd:double"&gt;1.09020493722453&lt;/D&gt;&lt;/FQL&gt;&lt;FQL&gt;&lt;Q&gt;WTI-FDS^FG_PRICE(0)/FG_PRICE_MAVG(0,,,,200)&lt;/Q&gt;&lt;R&gt;1&lt;/R&gt;&lt;C&gt;1&lt;/C&gt;&lt;D xsi:type="xsd:double"&gt;0.902591405582373&lt;/D&gt;&lt;/FQL&gt;&lt;FQL&gt;&lt;Q&gt;BBGCISPE^FG_PRICE(0,,,USD)/FG_PRICE_MAVG(0,,,USD,50)&lt;/Q&gt;&lt;R&gt;1&lt;/R&gt;&lt;C&gt;1&lt;/C&gt;&lt;D xsi:type="xsd:doubl</t>
        </r>
      </text>
    </comment>
    <comment ref="A47" authorId="0" shapeId="0" xr:uid="{205317CF-A370-459D-8F54-E9B6A90732BA}">
      <text>
        <r>
          <rPr>
            <b/>
            <sz val="9"/>
            <color indexed="81"/>
            <rFont val="Tahoma"/>
            <charset val="1"/>
          </rPr>
          <t>e"&gt;1.00465040864282&lt;/D&gt;&lt;/FQL&gt;&lt;FQL&gt;&lt;Q&gt;BBGCISPE^FG_PRICE(NOW,,,USD)/FG_PRICE(-1AM,,,USD)&lt;/Q&gt;&lt;R&gt;1&lt;/R&gt;&lt;C&gt;1&lt;/C&gt;&lt;D xsi:type="xsd:double"&gt;1.04635888750486&lt;/D&gt;&lt;/FQL&gt;&lt;FQL&gt;&lt;Q&gt;C00-USA^FG_PRICE(NOW)/FG_PRICE(-1AM)&lt;/Q&gt;&lt;R&gt;1&lt;/R&gt;&lt;C&gt;1&lt;/C&gt;&lt;D xsi:type="xsd:double"&gt;0.978800717590073&lt;/D&gt;&lt;/FQL&gt;&lt;FQL&gt;&lt;Q&gt;AH-FDS^FG_PRICE(NOW)/FG_PRICE(-1AM)&lt;/Q&gt;&lt;R&gt;1&lt;/R&gt;&lt;C&gt;1&lt;/C&gt;&lt;D xsi:type="xsd:double"&gt;1.01309523809524&lt;/D&gt;&lt;/FQL&gt;&lt;FQL&gt;&lt;Q&gt;PL00-USA^FG_PRICE(NOW)/FG_PRICE(-1AM)&lt;/Q&gt;&lt;R&gt;1&lt;/R&gt;&lt;C&gt;1&lt;/C&gt;&lt;D xsi:type="xsd:double"&gt;1.05201066885515&lt;/D&gt;&lt;/FQL&gt;&lt;FQL&gt;&lt;Q&gt;COALAUT-FDS^FG_PRICE(NOW)/FG_PRICE(-1AM)&lt;/Q&gt;&lt;R&gt;1&lt;/R&gt;&lt;C&gt;1&lt;/C&gt;&lt;D xsi:type="xsd:double"&gt;0.954994511525796&lt;/D&gt;&lt;/FQL&gt;&lt;FQL&gt;&lt;Q&gt;WTI-FDS^FG_PRICE(NOW)/FG_PRICE(-1AM)&lt;/Q&gt;&lt;R&gt;1&lt;/R&gt;&lt;C&gt;1&lt;/C&gt;&lt;D xsi:type="xsd:double"&gt;0.983164046194518&lt;/D&gt;&lt;/FQL&gt;&lt;FQL&gt;&lt;Q&gt;106063^FG_PRICE(0)/FG_PRICE_MAVG(0,,,,50)&lt;/Q&gt;&lt;R&gt;1&lt;/R&gt;&lt;C&gt;1&lt;/C&gt;&lt;D xsi:type="xsd:double"&gt;1.02896085519004&lt;/D&gt;&lt;/FQL&gt;&lt;FQL&gt;&lt;Q&gt;106039^FG_PRICE(0)/FG_PRICE_MAVG(0,,,,200)&lt;/Q&gt;&lt;R&gt;1&lt;/R&gt;&lt;C&gt;1&lt;/C&gt;&lt;D xsi:type="xsd:double"&gt;1.08297940812786&lt;/D&gt;&lt;/FQL&gt;&lt;FQL&gt;&lt;Q&gt;MS702789^FG_PRICE(0)/FG_PRICE_MAVG(0,,,,100)&lt;/Q&gt;&lt;R&gt;1&lt;/R&gt;&lt;C&gt;1&lt;/C&gt;&lt;D xsi:type="xsd:double"&gt;1.04976862044524&lt;/D&gt;&lt;/FQL&gt;&lt;FQL&gt;&lt;Q&gt;MS700333^FG_PRICE(NOW)/FG_PRICE(-26AW)&lt;/Q&gt;&lt;R&gt;1&lt;/R&gt;&lt;C&gt;1&lt;/C&gt;&lt;D xsi:type="xsd:double"&gt;1.11057760650483&lt;/D&gt;&lt;/FQL&gt;&lt;FQL&gt;&lt;Q&gt;MS703757^FG_PRICE(NOW)/FG_PRICE(-26AW)&lt;/Q&gt;&lt;R&gt;1&lt;/R&gt;&lt;C&gt;1&lt;/C&gt;&lt;D xsi:type="xsd:double"&gt;1.16872810149293&lt;/D&gt;&lt;/FQL&gt;&lt;FQL&gt;&lt;Q&gt;106039^FG_PRICE(NOW)/FG_PRICE(-26AW)&lt;/Q&gt;&lt;R&gt;1&lt;/R&gt;&lt;C&gt;1&lt;/C&gt;&lt;D xsi:type="xsd:double"&gt;1.11745646728512&lt;/D&gt;&lt;/FQL&gt;&lt;FQL&gt;&lt;Q&gt;MS700191^FG_PRICE(NOW)/FG_PRICE(-26AW)&lt;/Q&gt;&lt;R&gt;1&lt;/R&gt;&lt;C&gt;1&lt;/C&gt;&lt;D xsi:type="xsd:double"&gt;1.16126039584867&lt;/D&gt;&lt;/FQL&gt;&lt;FQL&gt;&lt;Q&gt;MS703025^FG_PRICE(NOW)/FG_PRICE(-26AW)&lt;/Q&gt;&lt;R&gt;1&lt;/R&gt;&lt;C&gt;1&lt;/C&gt;&lt;D xsi:type="xsd:double"&gt;1.19784430772708&lt;/D&gt;&lt;/FQL&gt;&lt;FQL&gt;&lt;Q&gt;QQQ^FMA_PCT_ABOVE_MAVG(50,-1M,,,,"PORTAGG")/AVG(FMA_PCT_ABOVE_MAVG(50,-1M,-100D,,,"PORTAGG"))&lt;/Q&gt;&lt;R&gt;1&lt;/R&gt;&lt;C&gt;1&lt;/C&gt;&lt;D xsi:type="xsd:double"&gt;1.18535655960806&lt;/D&gt;&lt;/FQL&gt;&lt;FQL&gt;&lt;Q&gt;ACWX-US^FG_PRICE(-1M)/FG_PRICE_MAVG(-1M,,,,200)&lt;/Q&gt;&lt;R&gt;1&lt;/R&gt;&lt;C&gt;1&lt;/C&gt;&lt;D xsi:type="xsd:double"&gt;1.06602571273141&lt;/D&gt;&lt;/FQL&gt;&lt;FQL&gt;&lt;Q&gt;SHY-US^FG_PRICE(-1M)/FG_PRICE_MAVG(-1M,,,,200)&lt;/Q&gt;&lt;R&gt;1&lt;/R&gt;&lt;C&gt;1&lt;/C&gt;&lt;D xsi:type="xsd:double"&gt;1.01294403007123&lt;/D&gt;&lt;/FQL&gt;&lt;FQL&gt;&lt;Q&gt;^ECON_EXPR_DATA('RETURNS(SPEC_ID[DXY.Z:FG_PRICE_IDX,DIST=NONE,CONV=NONE], -1AQ)',-1W,-1W,D)&lt;/Q&gt;&lt;R&gt;1&lt;/R&gt;&lt;C&gt;1&lt;/C&gt;&lt;D xsi:type="xsd:double"&gt;-1.48410570662582&lt;/D&gt;&lt;/FQL&gt;&lt;FQL&gt;&lt;Q&gt;SB00-USA^FG_PRICE(0)/FG_PRICE_MAVG(0,,,,50)&lt;/Q&gt;&lt;R&gt;1&lt;/R&gt;&lt;C&gt;1&lt;/C&gt;&lt;D xsi:type="xsd:double"&gt;1.08048597511667&lt;/D&gt;&lt;/FQL&gt;&lt;FQL&gt;&lt;Q&gt;SI00-USA^FG_PRICE(0)/FG_PRICE_MAVG(0,,,,50)&lt;/Q&gt;&lt;R&gt;1&lt;/R&gt;&lt;C&gt;1&lt;/C&gt;&lt;D xsi:type="xsd:double"&gt;1.09552284069857&lt;/D&gt;&lt;/FQL&gt;&lt;FQL&gt;&lt;Q&gt;BBGCISPE^FG_PRICE(NOW,,,USD)/FG_PRICE(-13AW,,,USD)&lt;/Q&gt;&lt;R&gt;1&lt;/R&gt;&lt;C&gt;1&lt;/C&gt;&lt;D xsi:type="xsd:double"&gt;0.992905134127362&lt;/D&gt;&lt;/FQL&gt;&lt;FQL&gt;&lt;Q&gt;MS703757^FG_PRICE(0)/FG_PRICE_MAVG(0,,,,50)&lt;/Q&gt;&lt;R&gt;1&lt;/R&gt;&lt;C&gt;1&lt;/C&gt;&lt;D xsi:type="xsd:double"&gt;1.03932994101468&lt;/D&gt;&lt;/FQL&gt;&lt;FQL&gt;&lt;Q&gt;TLT-US^FG_PRICE(0)/FG_PRICE_MAVG(0,,,,200)&lt;/Q&gt;&lt;R&gt;1&lt;/R&gt;&lt;C&gt;1&lt;/C&gt;&lt;D xsi:type="xsd:double"&gt;0.997727769866389&lt;/D&gt;&lt;/FQL&gt;&lt;FQL&gt;&lt;Q&gt;W00-USA^FG_PRICE(NOW)/FG_PRICE(-1AM)&lt;/Q&gt;&lt;R&gt;1&lt;/R&gt;&lt;C&gt;1&lt;/C&gt;&lt;D xsi:type="xsd:double"&gt;0.995223624676246&lt;/D&gt;&lt;/FQL&gt;&lt;FQL&gt;&lt;Q&gt;HG00-USA^FG_PRICE(NOW)/FG_PRICE(-13AW)&lt;/Q&gt;&lt;R&gt;1&lt;/R&gt;&lt;C&gt;1&lt;/C&gt;&lt;D xsi:type="xsd:double"&gt;1.03670487392051&lt;/D&gt;&lt;/FQL&gt;&lt;FQL&gt;&lt;Q&gt;COALAUT-FDS^FG_PRICE(NOW)/FG_PRICE(-13AW)&lt;/Q&gt;&lt;R&gt;1&lt;/R&gt;&lt;C&gt;1&lt;/C&gt;&lt;D xsi:type="xsd:double"&gt;1.03034789045152&lt;/D&gt;&lt;/FQL&gt;&lt;FQL&gt;&lt;Q&gt;OILB-FDS^FG_PRICE(NOW)/FG_PRICE(-13AW)&lt;/Q&gt;&lt;R&gt;1&lt;/R&gt;&lt;C&gt;1&lt;/C&gt;&lt;D xsi:type="xsd:double"&gt;0.884182500302554&lt;/D&gt;&lt;/FQL&gt;&lt;FQL&gt;&lt;Q&gt;MS136064^FG_PRICE(0)/FG_PRICE_MAVG(0,,,,50)&lt;/Q&gt;&lt;R&gt;1&lt;/R&gt;&lt;C&gt;1&lt;/C&gt;&lt;D xsi:type="xsd:double"&gt;1.0261516577756&lt;/D&gt;&lt;/FQL&gt;&lt;FQL&gt;&lt;Q&gt;MS700191^FG_PRICE(0)/FG_PRICE_MAVG(0,,,,100)&lt;/Q&gt;&lt;R&gt;1&lt;/R&gt;&lt;C&gt;1&lt;/C&gt;&lt;D xsi:type="xsd:double"&gt;1.0450957313031&lt;/D&gt;&lt;/FQL&gt;&lt;FQL&gt;&lt;Q&gt;MS700333^FG_PRICE(NOW)/FG_PRICE(-13AW)&lt;/Q&gt;&lt;R&gt;1&lt;/R&gt;&lt;C&gt;1&lt;/C&gt;&lt;D xsi:type="xsd:double"&gt;1.04826870575054&lt;/D&gt;&lt;/FQL&gt;&lt;FQL&gt;&lt;Q&gt;106038^FG_PRICE(NOW)/FG_PRICE(-1AM)&lt;/Q&gt;&lt;R&gt;1&lt;/R&gt;&lt;C&gt;1&lt;/C&gt;&lt;D xsi:type="xsd:double"&gt;1.05155644940114&lt;/D&gt;&lt;/FQL&gt;&lt;FQL&gt;&lt;Q&gt;QQQ^FMA_EPS(NTMA,-1M,,,,"PORTAGG","MEANR")/AVG(FMA_EPS(NTMA,-1M,-100D,,,"PORTAGG","MEANR"))&lt;/Q&gt;&lt;R&gt;1&lt;/R&gt;&lt;C&gt;1&lt;/C&gt;&lt;D xsi:type="xsd:double"&gt;1.01691776229213&lt;/D&gt;&lt;/FQL&gt;&lt;FQL&gt;&lt;Q&gt;QQQ^FMA_EPS(NTMA,-1W,,,,"PORTAGG","MEANR")/AVG(FMA_EPS(NTMA,-1W,-100D,,,"PORTAGG","MEANR"))&lt;/Q&gt;&lt;R&gt;1&lt;/R&gt;&lt;C&gt;1&lt;/C&gt;&lt;D xsi:type="xsd:double"&gt;1.02857309950057&lt;/D&gt;&lt;/FQL&gt;&lt;FQL&gt;&lt;Q&gt;ACWI-US^FMA_PCT_ABOVE_MAVG(50,-1W,,,,"PORTAGG")/AVG(FMA_PCT_ABOVE_MAVG(50,-1W,-200D,,,"PORTAGG"))&lt;/Q&gt;&lt;R&gt;1&lt;/R&gt;&lt;C&gt;1&lt;/C&gt;&lt;D xsi:type="xsd:double"&gt;1.1875646563918&lt;/D&gt;&lt;/FQL&gt;&lt;FQL&gt;&lt;Q&gt;S00-USA^FG_PRICE(0)/FG_PRICE_MAVG(0,,,,200)&lt;/Q&gt;&lt;R&gt;1&lt;/R&gt;&lt;C&gt;1&lt;/C&gt;&lt;D xsi:type="xsd:double"&gt;0.861910938298462&lt;/D&gt;&lt;/FQL&gt;&lt;FQL&gt;&lt;Q&gt;GC00-USA^FG_PRICE(0)/FG_PRICE_MAVG(0,,,,100)&lt;/Q&gt;&lt;R&gt;1&lt;/R&gt;&lt;C&gt;1&lt;/C&gt;&lt;D xsi:type="xsd:double"&gt;1.09621692727584&lt;/D&gt;&lt;/FQL&gt;&lt;FQL&gt;&lt;Q&gt;BBGCISPM^FG_PRICE(0,,,USD)/FG_PRICE_MAVG(0,,,USD,200)&lt;/Q&gt;&lt;R&gt;1&lt;/R&gt;&lt;C&gt;1&lt;/C&gt;&lt;D xsi:type="xsd:double"&gt;1.17036840284522&lt;/D&gt;&lt;/FQL&gt;&lt;FQL&gt;&lt;Q&gt;HG00-USA^FG_PRICE(NOW)/FG_PRICE(-1AM)&lt;/Q&gt;&lt;R&gt;1&lt;/R&gt;&lt;C&gt;1&lt;/C&gt;&lt;D xsi:type="xsd:double"&gt;1.02163298403449&lt;/D&gt;&lt;/FQL&gt;&lt;FQL&gt;&lt;Q&gt;MS136064^FG_PRICE(NOW)/FG_PRICE(-26AW)&lt;/Q&gt;&lt;R&gt;1&lt;/R&gt;&lt;C&gt;1&lt;/C&gt;&lt;D xsi:type="xsd:double"&gt;1.09711382435779&lt;/D&gt;&lt;/FQL&gt;&lt;FQL&gt;&lt;Q&gt;MS703755^FG_PRICE(NOW)/FG_PRICE(-26AW)&lt;/Q&gt;&lt;R&gt;1&lt;/R&gt;&lt;C&gt;1&lt;/C&gt;&lt;D xsi:type="xsd:double"&gt;1.15770613772817&lt;/D&gt;&lt;/FQL&gt;&lt;FQL&gt;&lt;Q&gt;105825^FG_PRICE(NOW)/FG_PRICE(-52AW)&lt;/Q&gt;&lt;R&gt;1&lt;/R&gt;&lt;C&gt;1&lt;/C&gt;&lt;D xsi:type="xsd:double"&gt;1.45917729166106&lt;/D&gt;&lt;/FQL&gt;&lt;FQL&gt;&lt;Q&gt;QQQ^FMA_EPS(NTMA,-1W,,,,"PORTAGG","MEANR")/AVG(FMA_EPS(NTMA,-1W,-50D,,,"PORTAGG","MEANR"))&lt;/Q&gt;&lt;R&gt;1&lt;/R&gt;&lt;C&gt;1&lt;/C&gt;&lt;D xsi:type="xsd:double"&gt;1.01554666246126&lt;/D&gt;&lt;/FQL&gt;&lt;FQL&gt;&lt;Q&gt;QQQ^FMA_PCT_ABOVE_MAVG(200,0,,,,"PORTAGG")/AVG(FMA_PCT_ABOVE_MAVG(200,0,-50D,,,"PORTAGG"))&lt;/Q&gt;&lt;R&gt;1&lt;/R&gt;&lt;C&gt;1&lt;/C&gt;&lt;D xsi:type="xsd:double"&gt;1.07402680280791&lt;/D&gt;&lt;/FQL&gt;&lt;FQL&gt;&lt;Q&gt;SP50^FMA_EPS(NTMA,-1M,,,,"PORTAGG","MEANR")/AVG(FMA_EPS(NTMA,-1M,-50D,,,"PORTAGG","MEANR"))&lt;/Q&gt;&lt;R&gt;1&lt;/R&gt;&lt;C&gt;1&lt;/C&gt;&lt;D xsi:type="xsd:double"&gt;1.00547798904848&lt;/D&gt;&lt;/FQL&gt;&lt;FQL&gt;&lt;Q&gt;SP50^FMA_PCT_ABOVE_MAVG(50,-1W,,,,"PORTAGG")/AVG(FMA_PCT_ABOVE_MAVG(50,-1W,-100D,,,"PORTAGG"))&lt;/Q&gt;&lt;R&gt;1&lt;/R&gt;&lt;C&gt;1&lt;/C&gt;&lt;D xsi:type="xsd:double"&gt;1.18439791703816&lt;/D&gt;&lt;/FQL&gt;&lt;FQL&gt;&lt;Q&gt;SP50^FMA_PCT_ABOVE_MAVG(200,0,,,,"PORTAGG")&lt;/Q&gt;&lt;R&gt;1&lt;/R&gt;&lt;C&gt;1&lt;/C&gt;&lt;D xsi:type="xsd:double"&gt;78.6&lt;/D&gt;&lt;/FQL&gt;&lt;FQL&gt;&lt;Q&gt;SPXEKW^FG_PRICE(0)/FG_PRICE_MAVG(0,,,,100)&lt;/Q&gt;&lt;R&gt;1&lt;/R&gt;&lt;C&gt;1&lt;/C&gt;&lt;D xsi:type="xsd:double"&gt;1.06629895382915&lt;/D&gt;&lt;/FQL&gt;&lt;FQL&gt;&lt;Q&gt;MS702789^FG_PRICE(0)/FG_PRICE_MAVG(0,,,,200)&lt;/Q&gt;&lt;R&gt;1&lt;/R&gt;&lt;C&gt;1&lt;/C&gt;&lt;D xsi:type="xsd:double"&gt;1.10029577530926&lt;/D&gt;&lt;/FQL&gt;&lt;FQL&gt;&lt;Q&gt;LLN4K^FG_PRICE(0)/FG_PRICE_MAVG(0,,,,100)&lt;/Q&gt;&lt;R&gt;1&lt;/R&gt;&lt;C&gt;1&lt;/C&gt;&lt;D xsi:type="xsd:double"&gt;1.03530678101616&lt;/D&gt;&lt;/FQL&gt;&lt;FQL&gt;&lt;Q&gt;0GLJCQ-E^FG_PRICE(NOW)/FG_PRICE(-26AW)&lt;/Q&gt;&lt;R&gt;1&lt;/R&gt;&lt;C&gt;1&lt;/C&gt;&lt;D xsi:type="xsd:double"&gt;1.06927867151012&lt;/D&gt;&lt;/FQL&gt;&lt;FQL&gt;&lt;Q&gt;SP50^FG_PRICE(-1W)/FG_PRICE_MAVG(-1W,,,,50)&lt;/Q&gt;&lt;R&gt;1&lt;/R&gt;&lt;C&gt;1&lt;/C&gt;&lt;D xsi:type="xsd:double"&gt;1.04136336630084&lt;/D&gt;&lt;/FQL&gt;&lt;FQL&gt;&lt;Q&gt;MS701087^FG_PRICE(NOW)/FG_PRICE(-52AW)&lt;/Q&gt;&lt;R&gt;1&lt;/R&gt;&lt;C&gt;1&lt;/C&gt;&lt;D xsi:type="xsd:double"&gt;1.2295547115106&lt;/D&gt;&lt;/FQL&gt;&lt;FQL&gt;&lt;Q&gt;SPXEKW^FG_PRICE(0)/FG_PRICE_MAVG(0,,,,200)&lt;/Q&gt;&lt;R&gt;1&lt;/R&gt;&lt;C&gt;1&lt;/C&gt;&lt;D xsi:type="xsd:double"&gt;1.0930017807414&lt;/D&gt;&lt;/FQL&gt;&lt;FQL&gt;&lt;Q&gt;TLT-US^FG_PRICE(0)/FG_PRICE_MAVG(0,,,,100)&lt;/Q&gt;&lt;R&gt;1&lt;/R&gt;&lt;C&gt;1&lt;/C&gt;&lt;D xsi:type="xsd:double"&gt;0.98369468682261&lt;/D&gt;&lt;/FQL&gt;&lt;FQL&gt;&lt;Q&gt;BBGCISPM^FG_PRICE(0,,,USD)/FG_PRICE_MAVG(0,,,USD,100)&lt;/Q&gt;&lt;R&gt;1&lt;/R&gt;&lt;C&gt;1&lt;/C&gt;&lt;D xsi:type="xsd:double"&gt;1.09608060159184&lt;/D&gt;&lt;/FQL&gt;&lt;FQL&gt;&lt;Q&gt;RR00-USA^FG_PRICE(NOW)/FG_PRICE(-52AW)&lt;/Q&gt;&lt;R&gt;1&lt;/R&gt;&lt;C&gt;1&lt;/C&gt;&lt;D xsi:type="xsd:double"&gt;0.947268708556994&lt;/D&gt;&lt;/FQL&gt;&lt;FQL&gt;&lt;Q&gt;SB00-USA^FG_PRICE(NOW)/FG_PRICE(-52AW)&lt;/Q&gt;&lt;R&gt;1&lt;/R&gt;&lt;C&gt;1&lt;/C&gt;&lt;D xsi:type="xsd:double"&gt;0.826070761547408&lt;/D&gt;&lt;/FQL&gt;&lt;FQL&gt;&lt;Q&gt;OILB-FDS^FG_PRICE(NOW)/FG_PRICE(-1AM)&lt;/Q&gt;&lt;R&gt;1&lt;/R&gt;&lt;C&gt;1&lt;/C&gt;&lt;D xsi:type="xsd:double"&gt;0.991989137813985&lt;/D&gt;&lt;/FQL&gt;&lt;FQL&gt;&lt;Q&gt;0GLJCQ-E^FG_PRICE(0)/FG_PRICE_MAVG(0,,,,200)&lt;/Q&gt;&lt;R&gt;1&lt;/R&gt;&lt;C&gt;1&lt;/C&gt;&lt;D xsi:type="xsd:double"&gt;1.05970721120343&lt;/D&gt;&lt;/FQL&gt;&lt;FQL&gt;&lt;Q&gt;MS700191^FG_PRICE(0)/FG_PRICE_MAVG(0,,,,50)&lt;/Q&gt;&lt;R&gt;1&lt;/R&gt;&lt;C&gt;1&lt;/C&gt;&lt;D xsi:type="xsd:double"&gt;1.02507693254551&lt;/D&gt;&lt;/FQL&gt;&lt;FQL&gt;&lt;Q&gt;MS700333^FG_PRICE(NOW)/FG_PRICE(-1AM)&lt;/Q&gt;&lt;R&gt;1&lt;/R&gt;&lt;C&gt;1&lt;/C&gt;&lt;D xsi:type="xsd:double"&gt;1.03273413076015&lt;/D&gt;&lt;/FQL&gt;&lt;FQL&gt;&lt;Q&gt;MS703755^FG_PRICE(NOW)/FG_PRICE(-13AW)&lt;/Q&gt;&lt;R&gt;1&lt;/R&gt;&lt;C&gt;1&lt;/C&gt;&lt;D xsi:type="xsd:double"&gt;1.04930382783933&lt;/D&gt;&lt;/FQL&gt;&lt;FQL&gt;&lt;Q&gt;QQQ^FMA_EPS(NTMA,-1M,,,,"PORTAGG","MEANR")/AVG(FMA_EPS(NTMA,-1M,-50D,,,"PORTAGG","MEANR"))&lt;/Q&gt;&lt;R&gt;1&lt;/R&gt;&lt;C&gt;1&lt;/C&gt;&lt;D xsi:type="xsd:double"&gt;1.0075012001536&lt;/D&gt;&lt;/FQL&gt;&lt;FQL&gt;&lt;Q&gt;SP50^FMA_PCT_ABOVE_MAVG(50,-1M,,,,"PORTAGG")/AVG(FMA_PCT_ABOVE_MAVG(50,-1M,-100D,,,"PORTAGG"))&lt;/Q&gt;&lt;R&gt;1&lt;/R&gt;&lt;C&gt;1&lt;/C&gt;&lt;D xsi:type="xsd:double"&gt;1.41045961101253&lt;/D&gt;&lt;/FQL&gt;&lt;FQL&gt;&lt;Q&gt;SP50^JULIAN(FMA_COS_UP("EPS","1M",+1,0,-7AY,,"PORTAGG","MEANR")/FMA_COS_UP("EPS","1M",+1,0,-7AY,,"PORTAGG","MEANR")+FMA_COS_UP("EPS","1M",+1,0,-7AY,,"PORTAGG","MEANR").DATES)&lt;/Q&gt;&lt;R&gt;1762&lt;/R&gt;&lt;C&gt;1&lt;/C&gt;&lt;D xsi:type="xsd:long"&gt;45583&lt;/D&gt;&lt;D xsi:type="xsd:long"&gt;45583&lt;/D&gt;&lt;D xsi:type="xsd:long"&gt;45582&lt;/D&gt;&lt;D xsi:type="xsd:long"&gt;45581&lt;/D&gt;&lt;D xsi:type="xsd:long"&gt;45580&lt;/D&gt;&lt;D xsi:type="xsd:long"&gt;45577&lt;/D&gt;&lt;D xsi:type="xsd:long"&gt;45576&lt;/D&gt;&lt;D xsi:type="xsd:long"&gt;45575&lt;/D&gt;&lt;D xsi:type="xsd:long"&gt;45574&lt;/D&gt;&lt;D xsi:type="xsd:long"&gt;45573&lt;/D&gt;&lt;D xsi:type="xsd:long"&gt;45570&lt;/D&gt;&lt;D xsi:type="xsd:long"&gt;45569&lt;/D&gt;&lt;D xsi:type="xsd:long"&gt;45568&lt;/D&gt;&lt;D xsi:type="xsd:long"&gt;45567&lt;/D&gt;&lt;D xsi:type="xsd:long"&gt;45565&lt;/D&gt;&lt;D xsi:type="xsd:long"&gt;45563&lt;/D&gt;&lt;D xsi:type="xsd:long"&gt;45562&lt;/D&gt;&lt;D xsi:type="xsd:long"&gt;45561&lt;/D&gt;&lt;D xsi:type="xsd:long"&gt;45560&lt;/D&gt;&lt;D xsi:type="xsd:long"&gt;45559&lt;/D&gt;&lt;D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</t>
        </r>
      </text>
    </comment>
    <comment ref="A48" authorId="0" shapeId="0" xr:uid="{03294145-2D45-470D-B401-06B8848FC89B}">
      <text>
        <r>
          <rPr>
            <b/>
            <sz val="9"/>
            <color indexed="81"/>
            <rFont val="Tahoma"/>
            <charset val="1"/>
          </rPr>
          <t>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xsi:type="xsd:long"&gt;43027&lt;/D&gt;&lt;/FQL&gt;&lt;FQL&gt;&lt;Q&gt;RR00-USA^FG_PRICE(NOW)/FG_PRICE(-26AW)&lt;/Q&gt;&lt;R&gt;1&lt;/R&gt;&lt;C&gt;1&lt;/C&gt;&lt;D xsi:type="xsd:double"&gt;0.789473684210526&lt;/D&gt;&lt;/FQL&gt;&lt;FQL&gt;&lt;Q&gt;MS701087^FG_PRICE(0)/FG_PRICE_MAVG(0,,,,200)&lt;/Q&gt;&lt;R&gt;1&lt;/R&gt;&lt;C&gt;1&lt;/C&gt;&lt;D xsi:type="xsd:double"&gt;1.06961628455579&lt;/D&gt;&lt;/FQL&gt;&lt;FQL&gt;&lt;Q&gt;MS702788^FG_PRICE(NOW)/FG_PRICE(-52AW)&lt;/Q&gt;&lt;R&gt;1&lt;/R&gt;&lt;C&gt;1&lt;/C&gt;&lt;D xsi:type="xsd:double"&gt;1.20128908155368&lt;/D&gt;&lt;/FQL&gt;&lt;FQL&gt;&lt;Q&gt;MS703755^FG_PRICE(NOW)/FG_PRICE(-1AM)&lt;/Q&gt;&lt;R&gt;1&lt;/R&gt;&lt;C&gt;1&lt;/C&gt;&lt;D xsi:type="xsd:double"&gt;1.06453892302841&lt;/D&gt;&lt;/FQL&gt;&lt;FQL&gt;&lt;Q&gt;QQQ^FMA_PCT_ABOVE_MAVG(50,-1M,,,,"PORTAGG")/AVG(FMA_PCT_ABOVE_MAVG(50,-1M,-200D,,,"PORTAGG"))&lt;/Q&gt;&lt;R&gt;1&lt;/R&gt;&lt;C&gt;1&lt;/C&gt;&lt;D xsi:type="xsd:double"&gt;1.15380527210884&lt;/D&gt;&lt;/FQL&gt;&lt;FQL&gt;&lt;Q&gt;HHGAS-FDS^FG_PRICE(NOW)/FG_</t>
        </r>
      </text>
    </comment>
    <comment ref="A49" authorId="0" shapeId="0" xr:uid="{494A4AC7-8119-41DC-B94E-9D1494CC795B}">
      <text>
        <r>
          <rPr>
            <b/>
            <sz val="9"/>
            <color indexed="81"/>
            <rFont val="Tahoma"/>
            <charset val="1"/>
          </rPr>
          <t>PRICE(-26AW)&lt;/Q&gt;&lt;R&gt;1&lt;/R&gt;&lt;C&gt;1&lt;/C&gt;&lt;D xsi:type="xsd:double"&gt;1.64125874125874&lt;/D&gt;&lt;/FQL&gt;&lt;FQL&gt;&lt;Q&gt;QQQ^FMA_PCT_ABOVE_MAVG(200,0,,,,"PORTAGG")&lt;/Q&gt;&lt;R&gt;1&lt;/R&gt;&lt;C&gt;1&lt;/C&gt;&lt;D xsi:type="xsd:double"&gt;64.7058823529412&lt;/D&gt;&lt;/FQL&gt;&lt;FQL&gt;&lt;Q&gt;SP50^FMA_EPS(NTMA,0,,,,"PORTAGG","MEANR")/AVG(FMA_EPS(NTMA,0,-200D,,,"PORTAGG","MEANR"))&lt;/Q&gt;&lt;R&gt;1&lt;/R&gt;&lt;C&gt;1&lt;/C&gt;&lt;D xsi:type="xsd:double"&gt;1.04501787238138&lt;/D&gt;&lt;/FQL&gt;&lt;FQL&gt;&lt;Q&gt;MS129788^FG_PRICE(NOW)/FG_PRICE(-52AW)&lt;/Q&gt;&lt;R&gt;1&lt;/R&gt;&lt;C&gt;1&lt;/C&gt;&lt;D xsi:type="xsd:double"&gt;1.27802489722117&lt;/D&gt;&lt;/FQL&gt;&lt;FQL&gt;&lt;Q&gt;SP50^FMA_PCT_ABOVE_MAVG(200,-1W,,,,"PORTAGG")/AVG(FMA_PCT_ABOVE_MAVG(200,-1W,-50D,,,"PORTAGG"))&lt;/Q&gt;&lt;R&gt;1&lt;/R&gt;&lt;C&gt;1&lt;/C&gt;&lt;D xsi:type="xsd:double"&gt;1.05075445816187&lt;/D&gt;&lt;/FQL&gt;&lt;FQL&gt;&lt;Q&gt;ACWI-US^FMA_PCT_ABOVE_MAVG(50,-1W,,,,"PORTAGG")/AVG(FMA_PCT_ABOVE_MAVG(50,-1W,-100D,,,"PORTAGG"))&lt;/Q&gt;&lt;R&gt;1&lt;/R&gt;&lt;C&gt;1&lt;/C&gt;&lt;D xsi:type="xsd:double"&gt;1.25123820701743&lt;/D&gt;&lt;/FQL&gt;&lt;FQL&gt;&lt;Q&gt;S00-USA^FG_PRICE(0)/FG_PRICE_MAVG(0,,,,100)&lt;/Q&gt;&lt;R&gt;1&lt;/R&gt;&lt;C&gt;1&lt;/C&gt;&lt;D xsi:type="xsd:double"&gt;0.919010973654229&lt;/D&gt;&lt;/FQL&gt;&lt;FQL&gt;&lt;Q&gt;GC00-USA^FG_PRICE(0)/FG_PRICE_MAVG(0,,,,50)&lt;/Q&gt;&lt;R&gt;1&lt;/R&gt;&lt;C&gt;1&lt;/C&gt;&lt;D xsi:type="xsd:double"&gt;1.0509855010198&lt;/D&gt;&lt;/FQL&gt;&lt;FQL&gt;&lt;Q&gt;PL00-USA^FG_PRICE(NOW)/FG_PRICE(-52AW)&lt;/Q&gt;&lt;R&gt;1&lt;/R&gt;&lt;C&gt;1&lt;/C&gt;&lt;D xsi:type="xsd:double"&gt;1.13302397525135&lt;/D&gt;&lt;/FQL&gt;&lt;FQL&gt;&lt;Q&gt;HHGAS-FDS^FG_PRICE(NOW)/FG_PRICE(-52AW)&lt;/Q&gt;&lt;R&gt;1&lt;/R&gt;&lt;C&gt;1&lt;/C&gt;&lt;D xsi:type="xsd:double"&gt;0.902692307692308&lt;/D&gt;&lt;/FQL&gt;&lt;FQL&gt;&lt;Q&gt;MS136064^FG_PRICE(NOW)/FG_PRICE(-13AW)&lt;/Q&gt;&lt;R&gt;1&lt;/R&gt;&lt;C&gt;1&lt;/C&gt;&lt;D xsi:type="xsd:double"&gt;1.05353220001466&lt;/D&gt;&lt;/FQL&gt;&lt;FQL&gt;&lt;Q&gt;105825^FG_PRICE(NOW)/FG_PRICE(-26AW)&lt;/Q&gt;&lt;R&gt;1&lt;/R&gt;&lt;C&gt;1&lt;/C&gt;&lt;D xsi:type="xsd:double"&gt;1.21930987294828&lt;/D&gt;&lt;/FQL&gt;&lt;FQL&gt;&lt;Q&gt;QQQ^FMA_PCT_ABOVE_MAVG(50,-1W,,,,"PORTAGG")/AVG(FMA_PCT_ABOVE_MAVG(50,-1W,-200D,,,"PORTAGG"))&lt;/Q&gt;&lt;R&gt;1&lt;/R&gt;&lt;C&gt;1&lt;/C&gt;&lt;D xsi:type="xsd:double"&gt;1.27715790413282&lt;/D&gt;&lt;/FQL&gt;&lt;FQL&gt;&lt;Q&gt;VIX^FG_PRICE(NOW,,,USD)&lt;/Q&gt;&lt;R&gt;1&lt;/R&gt;&lt;C&gt;1&lt;/C&gt;&lt;D xsi:type="xsd:double"&gt;18.03&lt;/D&gt;&lt;/FQL&gt;&lt;FQL&gt;&lt;Q&gt;LLN4K^FG_PRICE(0)/FG_PRICE_MAVG(0,,,,200)&lt;/Q&gt;&lt;R&gt;1&lt;/R&gt;&lt;C&gt;1&lt;/C&gt;&lt;D xsi:type="xsd:double"&gt;1.04614293108318&lt;/D&gt;&lt;/FQL&gt;&lt;FQL&gt;&lt;Q&gt;SP50^FMA_PCT_ABOVE_MAVG(50,-1M,,,,"PORTAGG")/AVG(FMA_PCT_ABOVE_MAVG(50,-1M,-50D,,,"PORTAGG"))&lt;/Q&gt;&lt;R&gt;1&lt;/R&gt;&lt;C&gt;1&lt;/C&gt;&lt;D xsi:type="xsd:double"&gt;1.17915750296058&lt;/D&gt;&lt;/FQL&gt;&lt;FQL&gt;&lt;Q&gt;SP50^FMA_PCT_ABOVE_MAVG(50,-1W,,,,"PORTAGG")/AVG(FMA_PCT_ABOVE_MAVG(50,-1W,-50D,,,"PORTAGG"))&lt;/Q&gt;&lt;R&gt;1&lt;/R&gt;&lt;C&gt;1&lt;/C&gt;&lt;D xsi:type="xsd:double"&gt;1.03622526636225&lt;/D&gt;&lt;/FQL&gt;&lt;FQL&gt;&lt;Q&gt;SPXEKW^FG_PRICE(0)/FG_PRICE_MAVG(0,,,,50)&lt;/Q&gt;&lt;R&gt;1&lt;/R&gt;&lt;C&gt;1&lt;/C&gt;&lt;D xsi:type="xsd:double"&gt;1.03852243755145&lt;/D&gt;&lt;/FQL&gt;&lt;FQL&gt;&lt;Q&gt;SB00-USA^FG_PRICE(NOW)/FG_PRICE(-26AW)&lt;/Q&gt;&lt;R&gt;1&lt;/R&gt;&lt;C&gt;1&lt;/C&gt;&lt;D xsi:type="xsd:double"&gt;1.13743589474605&lt;/D&gt;&lt;/FQL&gt;&lt;FQL&gt;&lt;Q&gt;0GLJCQ-E^FG_PRICE(0)/FG_PRICE_MAVG(0,,,,100)&lt;/Q&gt;&lt;R&gt;1&lt;/R&gt;&lt;C&gt;1&lt;/C&gt;&lt;D xsi:type="xsd:double"&gt;1.04410263166562&lt;/D&gt;&lt;/FQL&gt;&lt;FQL&gt;&lt;Q&gt;COALAUT-FDS^FG_PRICE(0)/FG_PRICE_MAVG(0,,,,200)&lt;/Q&gt;&lt;R&gt;1&lt;/R&gt;&lt;C&gt;1&lt;/C&gt;&lt;D xsi:type="xsd:double"&gt;1.02742114708766&lt;/D&gt;&lt;/FQL&gt;&lt;FQL&gt;&lt;Q&gt;SP50^FMA_PCT_ABOVE_MAVG(200,-1M,,,,"PORTAGG")/AVG(FMA_PCT_ABOVE_MAVG(200,-1M,-200D,,,"PORTAGG"))&lt;/Q&gt;&lt;R&gt;1&lt;/R&gt;&lt;C&gt;1&lt;/C&gt;&lt;D xsi:type="xsd:double"&gt;1.07982403170696&lt;/D&gt;&lt;/FQL&gt;&lt;FQL&gt;&lt;Q&gt;MS701087^FG_PRICE(0)/FG_PRICE_MAVG(0,,,,100)&lt;/Q&gt;&lt;R&gt;1&lt;/R&gt;&lt;C&gt;1&lt;/C&gt;&lt;D xsi:type="xsd:double"&gt;1.03708605663754&lt;/D&gt;&lt;/FQL&gt;&lt;FQL&gt;&lt;Q&gt;SP50^FMA_PCT_ABOVE_MAVG(200,-1W,,,,"PORTAGG")/AVG(FMA_PCT_ABOVE_MAVG(200,-1W,-100D,,,"PORTAGG"))&lt;/Q&gt;&lt;R&gt;1&lt;/R&gt;&lt;C&gt;1&lt;/C&gt;&lt;D xsi:type="xsd:double"&gt;1.08200863602644&lt;/D&gt;&lt;/FQL&gt;&lt;FQL&gt;&lt;Q&gt;MS700463^FG_PRICE(0)/FG_PRICE_MAVG(0,,,,200)&lt;/Q&gt;&lt;R&gt;1&lt;/R&gt;&lt;C&gt;1&lt;/C&gt;&lt;D xsi:type="xsd:double"&gt;1.10480212463071&lt;/D&gt;&lt;/FQL&gt;&lt;FQL&gt;&lt;Q&gt;QQQ^FMA_EPS(NTMA,0,,,,"PORTAGG","MEANR")/AVG(FMA_EPS(NTMA,0,-200D,,,"PORTAGG","MEANR"))&lt;/Q&gt;&lt;R&gt;1&lt;/R&gt;&lt;C&gt;1&lt;/C&gt;&lt;D xsi:type="xsd:double"&gt;1.06562704706332&lt;/D&gt;&lt;/FQL&gt;&lt;FQL&gt;&lt;Q&gt;SP50^FMA_EPS(NTMA,0,,,,"PORTAGG","MEANR")/AVG(FMA_EPS(NTMA,0,-50D,,,"PORTAGG","MEANR"))&lt;/Q&gt;&lt;R&gt;1&lt;/R&gt;&lt;C&gt;1&lt;/C&gt;&lt;D xsi:type="xsd:double"&gt;1.00581764117999&lt;/D&gt;&lt;/FQL&gt;&lt;FQL&gt;&lt;Q&gt;106039^FG_PRICE(NOW)/FG_PRICE(-13AW)&lt;/Q&gt;&lt;R&gt;1&lt;/R&gt;&lt;C&gt;1&lt;/C&gt;&lt;D xsi:type="xsd:double"&gt;1.05975896964222&lt;/D&gt;&lt;/FQL&gt;&lt;FQL&gt;&lt;Q&gt;SP50^FMA_PCT_ABOVE_MAVG(50,0,,,,"PORTAGG")/AVG(FMA_PCT_ABOVE_MAVG(50,0,-50D,,,"PORTAGG"))&lt;/Q&gt;&lt;R&gt;1&lt;/R&gt;&lt;C&gt;1&lt;/C&gt;&lt;D xsi:type="xsd:double"&gt;1.03564605054861&lt;/D&gt;&lt;/FQL&gt;&lt;FQL&gt;&lt;Q&gt;BBGCISPM^FG_PRICE(0,,,USD)/FG_PRICE_MAVG(0,,,USD,50)&lt;/Q&gt;&lt;R&gt;1&lt;/R&gt;&lt;C&gt;1&lt;/C&gt;&lt;D xsi:type="xsd:double"&gt;1.0608737160721&lt;/D&gt;&lt;/FQL&gt;&lt;FQL&gt;&lt;Q&gt;0GLJCQ-E^FG_PRICE(0)/FG_PRICE_MAVG(0,,,,50)&lt;/Q&gt;&lt;R&gt;1&lt;/R&gt;&lt;C&gt;1&lt;/C&gt;&lt;D xsi:type="xsd:double"&gt;1.02420208667817&lt;/D&gt;&lt;/FQL&gt;&lt;FQL&gt;&lt;Q&gt;MS136064^FG_PRICE(NOW)/FG_PRICE(-1AM)&lt;/Q&gt;&lt;R&gt;1&lt;/R&gt;&lt;C&gt;1&lt;/C&gt;&lt;D xsi:type="xsd:double"&gt;1.02788351327535&lt;/D&gt;&lt;/FQL&gt;&lt;FQL&gt;&lt;Q&gt;105825^FG_PRICE(NOW)/FG_PRICE(-13AW)&lt;/Q&gt;&lt;R&gt;1&lt;/R&gt;&lt;C&gt;1&lt;/C&gt;&lt;D xsi:type="xsd:double"&gt;1.05525543745332&lt;/D&gt;&lt;/FQL&gt;&lt;FQL&gt;&lt;Q&gt;SP50^FG_PRICE(0)/FG_PRICE_MAVG(0,,,,50)&lt;/Q&gt;&lt;R&gt;1&lt;/R&gt;&lt;C&gt;1&lt;/C&gt;&lt;D xsi:type="xsd:double"&gt;1.03933847213078&lt;/D&gt;&lt;/FQL&gt;&lt;FQL&gt;&lt;Q&gt;SP50^FMA_EPS(NTMA,-1M,,,,"PORTAGG","MEANR")/AVG(FMA_EPS(NTMA,-1M,-200D,,,"PORTAGG","MEANR"))&lt;/Q&gt;&lt;R&gt;1&lt;/R&gt;&lt;C&gt;1&lt;/C&gt;&lt;D xsi:type="xsd:double"&gt;1.04717776965571&lt;/D&gt;&lt;/FQL&gt;&lt;FQL&gt;&lt;Q&gt;BBGCISPA^FG_PRICE(0,,,USD)/FG_PRICE_MAVG(0,,,USD,100)&lt;/Q&gt;&lt;R&gt;1&lt;/R&gt;&lt;C&gt;1&lt;/C&gt;&lt;D xsi:type="xsd:double"&gt;0.996225418927278&lt;/D&gt;&lt;/FQL&gt;&lt;FQL&gt;&lt;Q&gt;ACWI-US^FMA_PCT_ABOVE_MAVG(200,-1W,,,,"PORTAGG")/AVG(FMA_PCT_ABOVE_MAVG(200,-1W,-200D,,,"PORTAGG"))&lt;/Q&gt;&lt;R&gt;1&lt;/R&gt;&lt;C&gt;1&lt;/C&gt;&lt;D xsi:type="xsd:double"&gt;1.04098111981163&lt;/D&gt;&lt;/FQL&gt;&lt;FQL&gt;&lt;Q&gt;PL00-USA^FG_PRICE(NOW)/FG_PRICE(-26AW)&lt;/Q&gt;&lt;R&gt;1&lt;/R&gt;&lt;C&gt;1&lt;/C&gt;&lt;D xsi:type="xsd:double"&gt;1.08656495020131&lt;/D&gt;&lt;/FQL&gt;&lt;FQL&gt;&lt;Q&gt;QQQ^FMA_PCT_ABOVE_MAVG(50,-1W,,,,"PORTAGG")/AVG(FMA_PCT_ABOVE_MAVG(50,-1W,-100D,,,"PORTAGG"))&lt;/Q&gt;&lt;R&gt;1&lt;/R&gt;&lt;C&gt;1&lt;/C&gt;&lt;D xsi:type="xsd:double"&gt;1.28140427866155&lt;/D&gt;&lt;/FQL&gt;&lt;FQL&gt;&lt;Q&gt;SP50^FMA_PCT_ABOVE_MAVG(200,-1W,,,,"PORTAGG")/AVG(FMA_PCT_ABOVE_MAVG(200,-1W,-200D,,,"PORTAGG"))&lt;/Q&gt;&lt;R&gt;1&lt;/R&gt;&lt;C&gt;1&lt;/C&gt;&lt;D xsi:type="xsd:double"&gt;1.05485863836592&lt;/D&gt;&lt;/FQL&gt;&lt;FQL&gt;&lt;Q&gt;SP50^FG_PRICE(0)/FG_PRICE_MAVG(0,,,,200)&lt;/Q&gt;&lt;R&gt;1&lt;/R&gt;&lt;C&gt;1&lt;/C&gt;&lt;D xsi:type="xsd:double"&gt;1.10514027497211&lt;/D&gt;&lt;/FQL&gt;&lt;FQL&gt;&lt;Q&gt;QQQ^FG_PRICE(0)/FG_PRICE_MAVG(0,,,,200)&lt;/Q&gt;&lt;R&gt;1&lt;/R&gt;&lt;C&gt;1&lt;/C&gt;&lt;D xsi:type="xsd:double"&gt;1.08887798354428&lt;/D&gt;&lt;/FQL&gt;&lt;FQL&gt;&lt;Q&gt;QQQ^FMA_PCT_ABOVE_MAVG(200,-1W,,,,"PORTAGG")/AVG(FMA_PCT_ABOVE_MAVG(200,-1W,-200D,,,"PORTAGG"))&lt;/Q&gt;&lt;R&gt;1&lt;/R&gt;&lt;C&gt;1&lt;/C&gt;&lt;D xsi:type="xsd:double"&gt;1.06017579445571&lt;/D&gt;&lt;/FQL&gt;&lt;FQL&gt;&lt;Q&gt;SP50^FMA_PCT_ABOVE_MAVG(200,-1M,,,,"PORTAGG")/AVG(FMA_PCT_ABOVE_MAVG(200,-1M,-50D,,,"PORTAGG"))&lt;/Q&gt;&lt;R&gt;1&lt;/R&gt;&lt;C&gt;1&lt;/C&gt;&lt;D xsi:type="xsd:double"&gt;1.09451671332126&lt;/D&gt;&lt;/FQL&gt;&lt;FQL&gt;&lt;Q&gt;QQQ^FMA_EPS(NTMA,-1W,,,,"PORTAGG","MEANR")/AVG(FMA_EPS(NTMA,-1W,-200D,,,"PORTAGG","MEANR"))&lt;/Q&gt;&lt;R&gt;1&lt;/R&gt;&lt;C&gt;1&lt;/C&gt;&lt;D xsi:type="xsd:double"&gt;1.06620337143382&lt;/D&gt;&lt;/FQL&gt;&lt;FQL&gt;&lt;Q&gt;ACWI-US^FMA_PCT_ABOVE_MAVG(200,-1W,,,,"PORTAGG")/AVG(FMA_PCT_ABOVE_MAVG(200,-1W,-100D,,,"PORTAGG"))&lt;/Q&gt;&lt;R&gt;1&lt;/R&gt;&lt;C&gt;1&lt;/C&gt;&lt;D xsi:type="xsd:double"&gt;1.05818750244759&lt;/D&gt;&lt;/FQL&gt;&lt;FQL&gt;&lt;Q&gt;ACWX-US^FMA_PCT_ABOVE_MAVG(200,0,,,,"PORTAGG")/AVG(FMA_PCT_ABOVE_MAVG(200,0,-200D,,,"PORTAGG"))&lt;/Q&gt;&lt;R&gt;1&lt;/R&gt;&lt;C&gt;1&lt;/C&gt;&lt;D xsi:type="xsd:double"&gt;1.03347900502261&lt;/D&gt;&lt;/FQL&gt;&lt;FQL&gt;&lt;Q&gt;AH-FDS^FG_PRICE(0)/FG_PRICE_MAVG(0,,,,200)&lt;/Q&gt;&lt;R&gt;1&lt;/R&gt;&lt;C&gt;1&lt;/C&gt;&lt;D xsi:type="xsd:double"&gt;1.07071185772492&lt;/D&gt;&lt;/FQL&gt;&lt;FQL&gt;&lt;Q&gt;BBGCISPE^FG_PRICE(0,,,USD)/FG_PRICE_MAVG(0,,,USD,200)&lt;/Q&gt;&lt;R&gt;1&lt;/R&gt;&lt;C&gt;1&lt;/C&gt;&lt;D xsi:type="xsd:double"&gt;0.976150169317573&lt;/D&gt;&lt;/FQL&gt;&lt;FQL&gt;&lt;Q&gt;RR00-USA^FG_PRICE(NOW)/FG_PRICE(-13AW)&lt;/Q&gt;&lt;R&gt;1&lt;/R&gt;&lt;C&gt;1&lt;/C&gt;&lt;D xsi:type="xsd:double"&gt;1.05337078651685&lt;/D&gt;&lt;/FQL&gt;&lt;FQL&gt;&lt;Q&gt;S00-USA^FG_PRICE(NOW)/FG_PRICE(-26AW)&lt;/Q&gt;&lt;R&gt;1&lt;/R&gt;&lt;C&gt;1&lt;/C&gt;&lt;D xsi:type="xsd:double"&gt;0.832082334056628&lt;/D&gt;&lt;/FQL&gt;&lt;FQL&gt;&lt;Q&gt;MS702788^FG_PRICE(NOW)/FG_PRICE(-26AW)&lt;/Q&gt;&lt;R&gt;1&lt;/R&gt;&lt;C&gt;1&lt;/C&gt;&lt;D xsi:type="xsd:double"&gt;1.11871261238821&lt;/D&gt;&lt;/FQL&gt;&lt;FQL&gt;&lt;Q&gt;MS702787^FG_PRICE(0)/FG_PRICE_MAVG(0,,,,100)&lt;/Q&gt;&lt;R&gt;1&lt;/R&gt;&lt;C&gt;1&lt;/C&gt;&lt;D xsi:type="xsd:double"&gt;1.03259327448165&lt;/D&gt;&lt;/FQL&gt;&lt;FQL&gt;&lt;Q&gt;0GLJCQ-E^FG_PRICE(NOW)/FG_PRICE(-1AM)&lt;/Q&gt;&lt;R&gt;1&lt;/R&gt;&lt;C&gt;1&lt;/C&gt;&lt;D xsi:type="xsd:double"&gt;1.01602564102564&lt;/D&gt;&lt;/FQL&gt;&lt;FQL&gt;&lt;Q&gt;MS703025^FG_PRICE(NOW)/FG_PRICE(-52AW)&lt;/Q&gt;&lt;R&gt;1&lt;/R&gt;&lt;C&gt;1&lt;/C&gt;&lt;D xsi:type="xsd:double"&gt;1.5205519821706&lt;/D&gt;&lt;/FQL&gt;&lt;FQL&gt;&lt;Q&gt;QQQ^FG_PRICE(0)/FG_PRICE_MAVG(0,,,,50)&lt;/Q&gt;&lt;R&gt;1&lt;/R&gt;&lt;C&gt;1&lt;/C&gt;&lt;D xsi:type="xsd:double"&gt;1.03626150330534&lt;/D&gt;&lt;/FQL&gt;&lt;FQL&gt;&lt;Q&gt;ACWX-US^FMA_PCT_ABOVE_MAVG(200,0,,,,"PORTAGG")/AVG(FMA_PCT_ABOVE_MAVG(200,0,-100D,,,"PORTAGG"))&lt;/Q&gt;&lt;R&gt;1&lt;/R&gt;&lt;C&gt;1&lt;/C&gt;&lt;D xsi:type="xsd:double"&gt;1.04199293335738&lt;/D&gt;&lt;/FQL&gt;&lt;FQL&gt;&lt;Q&gt;COALAUT-FDS^FG_PRICE(0)/FG_PRICE_MAVG(0,,,,100)&lt;/Q&gt;&lt;R&gt;1&lt;/R&gt;&lt;C&gt;1&lt;/C&gt;&lt;D xsi:type="xsd:double"&gt;0.996447293163813&lt;/D&gt;&lt;/FQL&gt;&lt;FQL&gt;&lt;Q&gt;PL00-USA^FG_PRICE(NOW)/FG_PRICE(-13AW)&lt;/Q&gt;&lt;R&gt;1&lt;/R&gt;&lt;C&gt;1&lt;/C&gt;&lt;D xsi:type="xsd:double"&gt;1.05298285244892&lt;/D&gt;&lt;/FQL&gt;&lt;FQL&gt;&lt;Q&gt;HHGAS-FDS^FG_PRICE(NOW)/FG_PRICE(-13AW)&lt;/Q&gt;&lt;R&gt;1&lt;/R&gt;&lt;C&gt;1&lt;/C&gt;&lt;D xsi:type="xsd:double"&gt;1.24840425531915&lt;/D&gt;&lt;/FQL&gt;&lt;FQL&gt;&lt;Q&gt;MS700333^FG_PRICE(0)/FG_PRICE_MAVG(0,,,,100)&lt;/Q&gt;&lt;R&gt;1&lt;/R&gt;&lt;C&gt;1&lt;/C&gt;&lt;D xsi:type="xsd:double"&gt;1.04303457487641&lt;/D&gt;&lt;/FQL&gt;&lt;FQL&gt;&lt;Q&gt;MS702787^FG_PRICE(0)/FG_PRICE_MAVG(0,,,,200)&lt;/Q&gt;&lt;R&gt;1&lt;/R&gt;&lt;C&gt;1&lt;/C&gt;&lt;D xsi:type="xsd:double"&gt;1.07764128489347&lt;/D&gt;&lt;/FQL&gt;&lt;FQL&gt;&lt;Q&gt;MS702789^FG_PRICE(0)/FG_PRICE_MAVG(0,,,,50)&lt;/Q&gt;&lt;R&gt;1&lt;/R&gt;&lt;C&gt;1&lt;/C&gt;&lt;D xsi:type="xsd:double"&gt;1.03116668791629&lt;/D&gt;&lt;/FQL&gt;&lt;FQL&gt;&lt;Q&gt;0GLJCQ-E^FG_PRICE(NOW)/FG_PRICE(-13AW)&lt;/Q&gt;&lt;R&gt;1&lt;/R&gt;&lt;C&gt;1&lt;/C&gt;&lt;D xsi:type="xsd:double"&gt;1.06485788113695&lt;/D&gt;&lt;/FQL&gt;&lt;FQL&gt;&lt;Q&gt;105825^FG_PRICE(NOW)/FG_PRICE(-1AM)&lt;/Q&gt;&lt;R&gt;1&lt;/R&gt;&lt;C&gt;1&lt;/C&gt;&lt;D xsi:type="xsd:double"&gt;1.05286638566333&lt;/D&gt;&lt;/FQL&gt;&lt;FQL&gt;&lt;Q&gt;QQQ^FMA_PCT_ABOVE_MAVG(50,-1M,,,,"PORTAGG")/AVG(FMA_PCT_ABOVE_MAVG(50,-1M,-50D,,,"PORTAGG"))&lt;/Q&gt;&lt;R&gt;1&lt;/R&gt;&lt;C&gt;1&lt;/C&gt;&lt;D xsi:type="xsd:double"&gt;1.18689581095596&lt;/D&gt;&lt;/FQL&gt;&lt;FQL&gt;&lt;Q&gt;QQQ^FMA_PCT_ABOVE_MAVG(50,-1W,,,,"PORTAGG")/AVG(FMA_PCT_ABOVE_MAVG(50,-1W,-50D,,,"PORTAGG"))&lt;/Q&gt;&lt;R&gt;1&lt;/R&gt;&lt;C&gt;1&lt;/C&gt;&lt;D xsi:type="xsd:double"&gt;1.23184152604549&lt;/D&gt;&lt;/FQL&gt;&lt;FQL&gt;&lt;Q&gt;QQQ^FG_PRICE(0)/FG_PRICE_MAVG(0,,,,100)&lt;/Q&gt;&lt;R&gt;1&lt;/R&gt;&lt;C&gt;1&lt;/C&gt;&lt;D xsi:type="xsd:double"&gt;1.04143235649687&lt;/D&gt;&lt;/FQL&gt;&lt;FQL&gt;&lt;Q&gt;SP50^FMA_PCT_ABOVE_MAVG(200,-1M,,,,"PORTAGG")/AVG(FMA_PCT_ABOVE_MAVG(200,-1M,-100D,,,"PORTAGG"))&lt;/Q&gt;&lt;R&gt;1&lt;/R&gt;&lt;C&gt;1&lt;/C&gt;&lt;D xsi:type="xsd:double"&gt;1.12495061459072&lt;/D&gt;&lt;/FQL&gt;&lt;FQL&gt;&lt;Q&gt;SP50^FMA_EPS(NTMA,0,,,,"PORTAGG","MEANR")/AVG(FMA_EPS(NTMA,0,-100D,,,"PORTAGG","MEANR"))&lt;/Q&gt;&lt;R&gt;1&lt;/R&gt;&lt;C&gt;1&lt;/C&gt;&lt;D xsi:type="xsd:double"&gt;1.01670859980638&lt;/D&gt;&lt;/FQL&gt;&lt;FQL&gt;&lt;Q&gt;SP50^FG_PRICE(0)/FG_PRICE_MAVG(0,,,,100)&lt;/Q&gt;&lt;R&gt;1&lt;/R&gt;&lt;C&gt;1&lt;/C&gt;&lt;D xsi:type="xsd:double"&gt;1.05788506396172&lt;/D&gt;&lt;/FQL&gt;&lt;FQL&gt;&lt;Q&gt;OILB-FDS^FG_PRICE(0)/FG_PRICE_MAVG(0,,,,200)&lt;/Q&gt;&lt;R&gt;1&lt;/R&gt;&lt;C&gt;1&lt;/C&gt;&lt;D xsi:type="xsd:double"&gt;0.896825757287476&lt;/D&gt;&lt;/FQL&gt;&lt;FQL&gt;&lt;Q&gt;SP50^FMA_PCT_ABOVE_MAVG(50,0,,,,"PORTAGG")/AVG(FMA_PCT_ABOVE_MAVG(50,0,-100D,,,"PORTAGG"))&lt;/Q&gt;&lt;R&gt;1&lt;/R&gt;&lt;C&gt;1&lt;/C&gt;&lt;D xsi:type="xsd:double"&gt;1.17839960664558&lt;/D&gt;&lt;/FQL&gt;&lt;FQL&gt;&lt;Q&gt;SHY-US^FG_PRICE(-1W)/FG_PRICE_MAVG(-1W,,,,200)&lt;/Q&gt;&lt;R&gt;1&lt;/R&gt;&lt;C&gt;1&lt;/C&gt;&lt;D xsi:type="xsd:double"&gt;1.00734455968034&lt;/D&gt;&lt;/FQL&gt;&lt;FQL&gt;&lt;Q&gt;MS700333^FG_PRICE(NOW)/FG_PRICE(-52AW)&lt;/Q&gt;&lt;R&gt;1&lt;/R&gt;&lt;C&gt;1&lt;/C&gt;&lt;D xsi:type="xsd:double"&gt;1.20010476223795&lt;/D&gt;&lt;/FQL&gt;&lt;FQL&gt;&lt;Q&gt;COALAUT-FDS^FG_PRICE(NOW)/FG_PRICE(-26AW)&lt;/Q&gt;&lt;R&gt;1&lt;/R&gt;&lt;C&gt;1&lt;/C&gt;&lt;D xsi:type="xsd:double"&gt;1.05863563769108&lt;/D&gt;&lt;/FQL&gt;&lt;FQL&gt;&lt;Q&gt;SHY-US^FG_PRICE(-1M)/FG_PRICE_MAVG(-1M,,,,50)&lt;/Q&gt;&lt;R&gt;1&lt;/R&gt;&lt;C&gt;1&lt;/C&gt;&lt;D xsi:type="xsd:double"&gt;1.00764863730125&lt;/D&gt;&lt;/FQL&gt;&lt;FQL&gt;&lt;Q&gt;ACWI-US^FMA_PCT_ABOVE_MAVG(200,-1W,,,,"PORTAGG")/AVG(FMA_PCT_ABOVE_MAVG(200,-1W,-50D,,,"PORTAGG"))&lt;/Q&gt;&lt;R&gt;1&lt;/R&gt;&lt;C&gt;1&lt;/C&gt;&lt;D xsi:type="xsd:double"&gt;1.06304480595497&lt;/D&gt;&lt;/FQL&gt;&lt;FQL&gt;&lt;Q&gt;AH-FDS^FG_PRICE(0)/FG_PRICE_MAVG(0,,,,100)&lt;/Q&gt;&lt;R&gt;1&lt;/R&gt;&lt;C&gt;1&lt;/C&gt;&lt;D xsi:type="xsd:double"&gt;1.04552947078517&lt;/D&gt;&lt;/FQL&gt;&lt;FQL&gt;&lt;Q&gt;BBGCISPE^FG_PRICE(0,,,USD)/FG_PRICE_MAVG(0,,,USD,100)&lt;/Q&gt;&lt;R&gt;1&lt;/R&gt;&lt;C&gt;1&lt;/C&gt;&lt;D xsi:type="xsd:double"&gt;0.98153465615465&lt;/D&gt;&lt;/FQL&gt;&lt;FQL&gt;&lt;Q&gt;RR00-USA^FG_PRICE(NOW)/FG_PRICE(-1AM)&lt;/Q&gt;&lt;R&gt;1&lt;/R&gt;&lt;C&gt;1&lt;/C&gt;&lt;D xsi:type="xsd:double"&gt;0.969932104752667&lt;/D&gt;&lt;/FQL&gt;&lt;FQL&gt;&lt;Q&gt;S00-USA^FG_PRICE(NOW)/FG_PRICE(-13AW)&lt;/Q&gt;&lt;R&gt;1&lt;/R&gt;&lt;C&gt;1&lt;/C&gt;&lt;D xsi:type="xsd:double"&gt;0.936293417882735&lt;/D&gt;&lt;/FQL&gt;&lt;FQL&gt;&lt;Q&gt;MS702788^FG_PRICE(NOW)/FG_PRICE(-13AW)&lt;/Q&gt;&lt;R&gt;1&lt;/R&gt;&lt;C&gt;1&lt;/C&gt;&lt;D xsi:type="xsd:double"&gt;1.02215792484244&lt;/D&gt;&lt;/FQL&gt;&lt;FQL&gt;&lt;Q&gt;MS129788^FG_PRICE(NOW)/FG_PRICE(-26AW)&lt;/Q&gt;&lt;R&gt;1&lt;/R&gt;&lt;C&gt;1&lt;/C&gt;&lt;D xsi:type="xsd:double"&gt;1.13133283339218&lt;/D&gt;&lt;/FQL&gt;&lt;FQL&gt;&lt;Q&gt;MS703757^FG_PRICE(NOW)/FG_PRICE(-1AM)&lt;/Q&gt;&lt;R&gt;1&lt;/R&gt;&lt;C&gt;1&lt;/C&gt;&lt;D xsi:type="xsd:double"&gt;1.06336688933757&lt;/D&gt;&lt;/FQL&gt;&lt;FQL&gt;&lt;Q&gt;MS700463^FG_PRICE(NOW)/FG_PRICE(-13AW)&lt;/Q&gt;&lt;R&gt;1&lt;/R&gt;&lt;C&gt;1&lt;/C&gt;&lt;D xsi:type="xsd:double"&gt;1.05976657894165&lt;/D&gt;&lt;/FQL&gt;&lt;FQL&gt;&lt;Q&gt;SP50^FMA_PCT_ABOVE_MAVG(200,0,,,,"PORTAGG")/AVG(FMA_PCT_ABOVE_MAVG(200,0,-50D,,,"PORTAGG"))&lt;/Q&gt;&lt;R&gt;1&lt;/R&gt;&lt;C&gt;1&lt;/C&gt;&lt;D xsi:type="xsd:double"&gt;1.07055870099348&lt;/D&gt;&lt;/FQL&gt;&lt;FQL&gt;&lt;Q&gt;SP50^FMA_EPS(NTMA,-1W,,,,"PORTAGG","MEANR")/AVG(FMA_EPS(NTMA,-1W,-50D,,,"PORTAGG","MEANR"))&lt;/Q&gt;&lt;R&gt;1&lt;/R&gt;&lt;C&gt;1&lt;/C&gt;&lt;D xsi:type="xsd:double"&gt;1.00523373549933&lt;/D&gt;&lt;/FQL&gt;&lt;FQL&gt;&lt;Q&gt;ACWX-US^FMA_PCT_ABOVE_MAVG(200,0,,,,"PORTAGG")/AVG(FMA_PCT_ABOVE_MAVG(200,0,-50D,,,"PORTAGG"))&lt;/Q&gt;&lt;R&gt;1&lt;/R&gt;&lt;C&gt;1&lt;/C&gt;&lt;D xsi:type="xsd:double"&gt;1.05205500979189&lt;/D&gt;&lt;/FQL&gt;&lt;FQL&gt;&lt;Q&gt;S00-USA^FG_PRICE(NOW)/FG_PRICE(-1AM)&lt;/Q&gt;&lt;R&gt;1&lt;/R&gt;&lt;C&gt;1&lt;/C&gt;&lt;D xsi:type="xsd:double"&gt;0.956607476258889&lt;/D&gt;&lt;/FQL&gt;&lt;FQL&gt;&lt;Q&gt;HHGAS-FDS^FG_PRICE(NOW)/FG_PRICE(-1AM)&lt;/Q&gt;&lt;R&gt;1&lt;/R&gt;&lt;C&gt;1&lt;/C&gt;&lt;D xsi:type="xsd:double"&gt;1.01601731601732&lt;/D&gt;&lt;/FQL&gt;&lt;FQL&gt;&lt;Q&gt;MS700333^FG_PRICE(0)/FG_PRICE_MAVG(0,,,,50)&lt;/Q&gt;&lt;R&gt;1&lt;/R&gt;&lt;C&gt;1&lt;/C&gt;&lt;D xsi:type="xsd:double"&gt;1.02288415875052&lt;/D&gt;&lt;/FQL&gt;&lt;FQL&gt;&lt;Q&gt;QQQ^FMA_PCT_ABOVE_MAVG(200,-1M,,,,"PORTAGG")/AVG(FMA_PCT_ABOVE_MAVG(200,-1M,-200D,,,"PORTAGG"))&lt;/Q&gt;&lt;R&gt;1&lt;/R&gt;&lt;C&gt;1&lt;/C&gt;&lt;D xsi:type="xsd:double"&gt;0.995421561852106&lt;/D&gt;&lt;/FQL&gt;&lt;FQL&gt;&lt;Q&gt;PL00-USA^FG_PRICE(0)/FG_PRICE_MAVG(0,,,,50)&lt;/Q&gt;&lt;R&gt;1&lt;/R&gt;&lt;C&gt;1&lt;/C&gt;&lt;D xsi:type="xsd:double"&gt;1.05444193313325&lt;/D&gt;&lt;/FQL&gt;&lt;FQL&gt;&lt;Q&gt;106038^FG_PRICE(0)/FG_PRICE_MAVG(0,,,,50)&lt;/Q&gt;&lt;R&gt;1&lt;/R&gt;&lt;C&gt;1&lt;/C&gt;&lt;D xsi:type="xsd:double"&gt;1.03742661398932&lt;/D&gt;&lt;/FQL&gt;&lt;FQL&gt;&lt;Q&gt;W00-USA^FG_PRICE(NOW)/FG_PRICE(-13AW)&lt;/Q&gt;&lt;R&gt;1&lt;/R&gt;&lt;C&gt;1&lt;/C&gt;&lt;D xsi:type="xsd:double"&gt;1.05573468799143&lt;/D&gt;&lt;/FQL&gt;&lt;FQL&gt;&lt;Q&gt;TLT-US^FG_PRICE(-1M)/FG_PRICE_MAVG(-1M,,,,200)&lt;/Q&gt;&lt;R&gt;1&lt;/R&gt;&lt;C&gt;1&lt;/C&gt;&lt;D xsi:type="xsd:double"&gt;1.03071364288213&lt;/D&gt;&lt;/FQL&gt;&lt;FQL&gt;&lt;Q&gt;AH-FDS^FG_PRICE(0)/FG_PRICE_MAVG(0,,,,50)&lt;/Q&gt;&lt;R&gt;1&lt;/R&gt;&lt;C&gt;1&lt;/C&gt;&lt;D xsi:type="xsd:double"&gt;1.03253725910497&lt;/D&gt;&lt;/FQL&gt;&lt;FQL&gt;&lt;Q&gt;CVRGNY-FDS^FG_PRICE(0)/FG_PRICE_MAVG(0,,,,200)&lt;/Q&gt;&lt;R&gt;1&lt;/R&gt;&lt;C&gt;1&lt;/C&gt;&lt;D xsi:type="xsd:double"&gt;0.896714967375105&lt;/D&gt;&lt;/FQL&gt;&lt;FQL&gt;&lt;Q&gt;KC00-USA^FG_PRICE(NOW)/FG_PRICE(-52AW)&lt;/Q&gt;&lt;R&gt;1&lt;/R&gt;&lt;C&gt;1&lt;/C&gt;&lt;D xsi:type="xsd:double"&gt;1.54704989896419&lt;/D&gt;&lt;/FQL&gt;&lt;FQL&gt;&lt;Q&gt;PA00-USA^FG_PRICE(NOW)/FG_PRICE(-52AW)&lt;/Q&gt;&lt;R&gt;1&lt;/R&gt;&lt;C&gt;1&lt;/C&gt;&lt;D xsi:type="xsd:double"&gt;0.97597192224622&lt;/D&gt;&lt;/FQL&gt;&lt;FQL&gt;&lt;Q&gt;MS702788^FG_PRICE(NOW)/FG_PRICE(-1AM)&lt;/Q&gt;&lt;R&gt;1&lt;/R&gt;&lt;C&gt;1&lt;/C&gt;&lt;D xsi:type="xsd:double"&gt;1.04621996832941&lt;/D&gt;&lt;/FQL&gt;&lt;FQL&gt;&lt;Q&gt;MS129788^FG_PRICE(NOW)/FG_PRICE(-13AW)&lt;/Q&gt;&lt;R&gt;1&lt;/R&gt;&lt;C&gt;1&lt;/C&gt;&lt;D xsi:type="xsd:double"&gt;1.07849619924382&lt;/D&gt;&lt;/FQL&gt;&lt;FQL&gt;&lt;Q&gt;QQQ^FMA_EPS(NTMA,0,,,,"PORTAGG","MEANR")/AVG(FMA_EPS(NTMA,0,-50D,,,"PORTAGG","MEANR"))&lt;/Q&gt;&lt;R&gt;1&lt;/R&gt;&lt;C&gt;1&lt;/C&gt;&lt;D xsi:type="xsd:double"&gt;1.01502463498286&lt;/D&gt;&lt;/FQL&gt;&lt;FQL&gt;&lt;Q&gt;CVRGNY-FDS^FG_PRICE(NOW)/FG_PRICE(-52AW)&lt;/Q&gt;&lt;R&gt;1&lt;/R&gt;&lt;C&gt;1&lt;/C&gt;&lt;D xsi:type="xsd:double"&gt;0.833204034134988&lt;/D&gt;&lt;/FQL&gt;&lt;FQL&gt;&lt;Q&gt;MS702787^FG_PRICE(0)/FG_PRICE_MAVG(0,,,,50)&lt;/Q&gt;&lt;R&gt;1&lt;/R&gt;&lt;C&gt;1&lt;/C&gt;&lt;D xsi:type="xsd:double"&gt;1.02336697550101&lt;/D&gt;&lt;/FQL&gt;&lt;FQL&gt;&lt;Q&gt;MS702787^FG_PRICE(NOW)/FG_PRICE(-52AW)&lt;/Q&gt;&lt;R&gt;1&lt;/R&gt;&lt;C&gt;1&lt;/C&gt;&lt;D xsi:type="xsd:double"&gt;1.36518634652114&lt;/D&gt;&lt;/FQL&gt;&lt;FQL&gt;&lt;Q&gt;QQQ^FMA_PCT_ABOVE_MAVG(200,-1W,,,,"PORTAGG")/AVG(FMA_PCT_ABOVE_MAVG(200,-1W,-100D,,,"PORTAGG"))&lt;/Q&gt;&lt;R&gt;1&lt;/R&gt;&lt;C&gt;1&lt;/C&gt;&lt;D xsi:type="xsd:double"&gt;1.16461668070767&lt;/D&gt;&lt;/FQL&gt;&lt;FQL&gt;&lt;Q&gt;SPXEKW^FG_PRICE(-1M)/FG_PRICE_MAVG(-1M,,,,200)&lt;/Q&gt;&lt;R&gt;1&lt;/R&gt;&lt;C&gt;1&lt;/C&gt;&lt;D xsi:type="xsd:double"&gt;1.08315649398839&lt;/D&gt;&lt;/FQL&gt;&lt;FQL&gt;&lt;Q&gt;QQQ^FMA_EPS(NTMA,-1M,,,,"PORTAGG","MEANR")/AVG(FMA_EPS(NTMA,-1M,-200D,,,"PORTAGG","MEANR"))&lt;/Q&gt;&lt;R&gt;1&lt;/R&gt;&lt;C&gt;1&lt;/C&gt;&lt;D xsi:type="xsd:double"&gt;1.05550582989556&lt;/D&gt;&lt;/FQL&gt;&lt;FQL&gt;&lt;Q&gt;RR00-USA^FG_PRICE(0)/FG_PRICE_MAVG(0,,,,200)&lt;/Q&gt;&lt;R&gt;1&lt;/R&gt;&lt;C&gt;1&lt;/C&gt;&lt;D xsi:type="xsd:double"&gt;0.89270697679069&lt;/D&gt;&lt;/FQL&gt;&lt;FQL&gt;&lt;Q&gt;FEFS00-SIM^FG_PRICE(0)/FG_PRICE_MAVG(0,,,,200)&lt;/Q&gt;&lt;R&gt;1&lt;/R&gt;&lt;C&gt;1&lt;/C&gt;&lt;D xsi:type="xsd:double"&gt;0.937367311249127&lt;/D&gt;&lt;/FQL&gt;&lt;FQL&gt;&lt;Q&gt;CVRGNY-FDS^FG_PRICE(0)/FG_PRICE_MAVG(0,,,,100)&lt;/Q&gt;&lt;R&gt;1&lt;/R&gt;&lt;C&gt;1&lt;/C&gt;&lt;D xsi:type="xsd:double"&gt;0.928106326072961&lt;/D&gt;&lt;/FQL&gt;&lt;FQL&gt;&lt;Q&gt;BBGCISPA^FG_PRICE(NOW,,,USD)/FG_PRICE(-52AW,,,USD)&lt;/Q&gt;&lt;R&gt;1&lt;/R&gt;&lt;C&gt;1&lt;/C&gt;&lt;D xsi:type="xsd:double"&gt;0.87591244324048&lt;/D&gt;&lt;/FQL&gt;&lt;FQL&gt;&lt;Q&gt;AH-FDS^FG_PRICE(NOW)/FG_PRICE(-52AW)&lt;/Q&gt;&lt;R&gt;1&lt;/R&gt;&lt;C&gt;1&lt;/C&gt;&lt;D xsi:type="xsd:double"&gt;1.18633828996283&lt;/D&gt;&lt;/FQL&gt;&lt;FQL&gt;&lt;Q&gt;MS702788^FG_PRICE(0)/FG_PRICE_MAVG(0,,,,200)&lt;/Q&gt;&lt;R&gt;1&lt;/R&gt;&lt;C&gt;1&lt;/C&gt;&lt;D xsi:type="xsd:double"&gt;1.05444965624617&lt;/D&gt;&lt;/FQL&gt;&lt;FQL&gt;&lt;Q&gt;MS700463^FG_PRICE(0)/FG_PRICE_MAVG(0,,,,100)&lt;/Q&gt;&lt;R&gt;1&lt;/R&gt;&lt;C&gt;1&lt;/C&gt;&lt;D xsi:type="xsd:double"&gt;1.05549196189834&lt;/D&gt;&lt;/FQL&gt;&lt;FQL&gt;&lt;Q&gt;106063^FG_PRICE(NOW)/FG_PRICE(-26AW)&lt;/Q&gt;&lt;R&gt;1&lt;/R&gt;&lt;C&gt;1&lt;/C&gt;&lt;D xsi:type="xsd:double"&gt;1.11081788840223&lt;/D&gt;&lt;/FQL&gt;&lt;FQL&gt;&lt;Q&gt;QQQ^FMA_PCT_ABOVE_MAVG(200,-1M,,,,"PORTAGG")/AVG(FMA_PCT_ABOVE_MAVG(200,-1M,-100D,,,"PORTAGG"))&lt;/Q&gt;&lt;R&gt;1&lt;/R&gt;&lt;C&gt;1&lt;/C&gt;&lt;D xsi:type="xsd:double"&gt;1.10071428571429&lt;/D&gt;&lt;/FQL&gt;&lt;FQL&gt;&lt;Q&gt;SHY-US^FG_PRICE(0)/FG_PRICE_MAVG(0,,,,200)&lt;/Q&gt;&lt;R&gt;1&lt;/R&gt;&lt;C&gt;1&lt;/C&gt;&lt;D xsi:type="xsd:double"&gt;1.00778320031872&lt;/D&gt;&lt;/FQL&gt;&lt;FQL&gt;&lt;Q&gt;SPXEKW^FG_PRICE(-1W)/FG_PRICE_MAVG(-1W,,,,200)&lt;/Q&gt;&lt;R&gt;1&lt;/R&gt;&lt;C&gt;1&lt;/C&gt;&lt;D xsi:type="xsd:double"&gt;1.08550256700233&lt;/D&gt;&lt;/FQL&gt;&lt;FQL&gt;&lt;Q&gt;TLT-US^FG_PRICE(-1M)/FG_PRICE_MAVG(-1M,,,,100)&lt;/Q&gt;&lt;R&gt;1&lt;/R&gt;&lt;C&gt;1&lt;/C&gt;&lt;D xsi:type="xsd:double"&gt;1.03973492093424&lt;/D&gt;&lt;/FQL&gt;&lt;FQL&gt;&lt;Q&gt;SHY-US^FG_PRICE(-1W)/FG_PRICE_MAVG(-1W,,,,100)&lt;/Q&gt;&lt;R&gt;1&lt;/R&gt;&lt;C&gt;1&lt;/C&gt;&lt;D xsi:type="xsd:double"&gt;1.0037149858028&lt;/D&gt;&lt;/FQL&gt;&lt;FQL&gt;&lt;Q&gt;FEFS00-SIM^FG_PRICE(0)/FG_PRICE_MAVG(0,,,,100)&lt;/Q&gt;&lt;R&gt;1&lt;/R&gt;&lt;C&gt;1&lt;/C&gt;&lt;D xsi:type="xsd:double"&gt;1.01302741590511&lt;/D&gt;&lt;/FQL&gt;&lt;FQL&gt;&lt;Q&gt;KC00-USA^FG_PRICE(NOW)/FG_PRICE(-26AW)&lt;/Q&gt;&lt;R&gt;1&lt;/R&gt;&lt;C&gt;1&lt;/C&gt;&lt;D xsi:type="xsd:double"&gt;1.10265255899863&lt;/D&gt;&lt;/FQL&gt;&lt;FQL&gt;&lt;Q&gt;PA00-USA^FG_PRICE(NOW)/FG_PRICE(-26AW)&lt;/Q&gt;&lt;R&gt;1&lt;/R&gt;&lt;C&gt;1&lt;/C&gt;&lt;D xsi:type="xsd:double"&gt;1.05660561184723&lt;/D&gt;&lt;/FQL&gt;&lt;FQL&gt;&lt;Q&gt;MS702788^FG_PRICE(0)/FG_PRICE_MAVG(0,,,,100)&lt;/Q&gt;&lt;R&gt;1&lt;/R&gt;&lt;C&gt;1&lt;/C&gt;&lt;D xsi:type="xsd:double"&gt;1.02608004190168&lt;/D&gt;&lt;/FQL&gt;&lt;FQL&gt;&lt;Q&gt;106063^FG_PRICE(NOW)/FG_PRICE(-13AW)&lt;/Q&gt;&lt;R&gt;1&lt;/R&gt;&lt;C&gt;1&lt;/C&gt;&lt;D xsi:type="xsd:double"&gt;1.03566154257686&lt;/D&gt;&lt;/FQL&gt;&lt;FQL&gt;&lt;Q&gt;MS129788^FG_PRICE(NOW)/FG_PRICE(-1AM)&lt;/Q&gt;&lt;R&gt;1&lt;/R&gt;&lt;C&gt;1&lt;/C&gt;&lt;D xsi:type="xsd:double"&gt;1.03674306210049&lt;/D&gt;&lt;/FQL&gt;&lt;FQL&gt;&lt;Q&gt;MS703025^FG_PRICE(NOW)/FG_PRICE(-13AW)&lt;/Q&gt;&lt;R&gt;1&lt;/R&gt;&lt;C&gt;1&lt;/C&gt;&lt;D xsi:type="xsd:double"&gt;1.08579953668546&lt;/D&gt;&lt;/FQL&gt;&lt;FQL&gt;&lt;Q&gt;MS702787^FG_PRICE(NOW)/FG_PRICE(-26AW)&lt;/Q&gt;&lt;R&gt;1&lt;/R&gt;&lt;C&gt;1&lt;/C&gt;&lt;D xsi:type="xsd:double"&gt;1.15281527059911&lt;/D&gt;&lt;/FQL&gt;&lt;FQL&gt;&lt;Q&gt;QQQ^FMA_PCT_ABOVE_MAVG(200,-1M,,,,"PORTAGG")/AVG(FMA_PCT_ABOVE_MAVG(200,-1M,-50D,,,"PORTAGG"))&lt;/Q&gt;&lt;R&gt;1&lt;/R&gt;&lt;C&gt;1&lt;/C&gt;&lt;D xsi:type="xsd:double"&gt;1.1045197740113&lt;/D&gt;&lt;/FQL&gt;&lt;FQL&gt;&lt;Q&gt;QQQ^FMA_PCT_ABOVE_MAVG(200,-1W,,,,"PORTAGG")/AVG(FMA_PCT_ABOVE_MAVG(200,-1W,-50D,,,"PORTAGG"))&lt;/Q&gt;&lt;R&gt;1&lt;/R&gt;&lt;C&gt;1&lt;/C&gt;&lt;D xsi:type="xsd:double"&gt;1.18412584912406&lt;/D&gt;&lt;/FQL&gt;&lt;FQL&gt;&lt;Q&gt;SHY-US^FG_PRICE(0)/FG_PRICE_MAVG(0,,,,100)&lt;/Q&gt;&lt;R&gt;1&lt;/R&gt;&lt;C&gt;1&lt;/C&gt;&lt;D xsi:type="xsd:double"&gt;1.00360173816676&lt;/D&gt;&lt;/FQL&gt;&lt;FQL&gt;&lt;Q&gt;SP50^FMA_PCT_ABOVE_MAVG(200,-1M,,,,"PORTAGG")&lt;/Q&gt;&lt;R&gt;1&lt;/R&gt;&lt;C&gt;1&lt;/C&gt;&lt;D xsi:type="xsd:double"&gt;78.2&lt;/D&gt;&lt;/FQL&gt;&lt;FQL&gt;&lt;Q&gt;SPXEKW^FG_PRICE(-1M)/FG_PRICE_MAVG(-1M,,,,100)&lt;/Q&gt;&lt;R&gt;1&lt;/R&gt;&lt;C&gt;1&lt;/C&gt;&lt;D xsi:type="xsd:double"&gt;1.05681736587349&lt;/D&gt;&lt;/FQL&gt;&lt;FQL&gt;&lt;Q&gt;SPXEKW^FG_PRICE(-1W)/FG_PRICE_MAVG(-1W,,,,100)&lt;/Q&gt;&lt;R&gt;1&lt;/R&gt;&lt;C&gt;1&lt;/C&gt;&lt;D xsi:type="xsd:double"&gt;1.0599938248978&lt;/D&gt;&lt;/FQL&gt;&lt;FQL&gt;&lt;Q&gt;LLN4K^FG_PRICE(-1M)/FG_PRICE_MAVG(-1M,,,,200)&lt;/Q&gt;&lt;R&gt;1&lt;/R&gt;&lt;C&gt;1&lt;/C&gt;&lt;D xsi:type="xsd:double"&gt;1.03916762604047&lt;/D&gt;&lt;/FQL&gt;&lt;FQL&gt;&lt;Q&gt;SPXEKW^FG_PRICE(-1M)/FG_PRICE_MAVG(-1M,,,,50)&lt;/Q&gt;&lt;R&gt;1&lt;/R&gt;&lt;C&gt;1&lt;/C&gt;&lt;D xsi:type="xsd:double"&gt;1.04350723116486&lt;/D&gt;&lt;/FQL&gt;&lt;FQL&gt;&lt;Q&gt;SPXEKW^FG_PRICE(-1W)/FG_PRICE_MAVG(-1W,,,,50)&lt;/Q&gt;&lt;R&gt;1&lt;/R&gt;&lt;C&gt;1&lt;/C&gt;&lt;D xsi:type="xsd:double"&gt;1.0375554173515&lt;/D&gt;&lt;/FQL&gt;&lt;FQL&gt;&lt;Q&gt;SHY-US^FG_PRICE(0)/FG_PRICE_MAVG(0,,,,50)&lt;/Q&gt;&lt;R&gt;1&lt;/R&gt;&lt;C&gt;1&lt;/C&gt;&lt;D xsi:type="xsd:double"&gt;0.997379448597341&lt;/D&gt;&lt;/FQL&gt;&lt;FQL&gt;&lt;Q&gt;106062^FG_PRICE(NOW)/FG_PRICE(-13AW)&lt;/Q&gt;&lt;R&gt;1&lt;/R&gt;&lt;C&gt;1&lt;/C&gt;&lt;D xsi:type="xsd:double"&gt;1.06537769867166&lt;/D&gt;&lt;/FQL&gt;&lt;FQL&gt;&lt;Q&gt;MS700463^FG_PRICE(NOW)/FG_PRICE(-1AM)&lt;/Q&gt;&lt;R&gt;1&lt;/R&gt;&lt;C&gt;1&lt;/C&gt;&lt;D xsi:type="xsd:double"&gt;1.04055620545622&lt;/D&gt;&lt;/FQL&gt;&lt;FQL&gt;&lt;Q&gt;RR00-USA^FG_PRICE(0)/FG_PRICE_MAVG(0,,,,100)&lt;/Q&gt;&lt;R&gt;1&lt;/R&gt;&lt;C&gt;1&lt;/C&gt;&lt;D xsi:type="xsd:double"&gt;0.965229225853987&lt;/D&gt;&lt;/FQL&gt;&lt;FQL&gt;&lt;Q&gt;CVRGNY-FDS^FG_PRICE(0)/FG_PRICE_MAVG(0,,,,50)&lt;/Q&gt;&lt;R&gt;1&lt;/R&gt;&lt;C&gt;1&lt;/C&gt;&lt;D xsi:type="xsd:double"&gt;0.988504266030981&lt;/D&gt;&lt;/FQL&gt;&lt;FQL&gt;&lt;Q&gt;BBGCISPA^FG_PRICE(NOW,,,USD)/FG_PRICE(-26AW,,,USD)&lt;/Q&gt;&lt;R&gt;1&lt;/R&gt;&lt;C&gt;1&lt;/C&gt;&lt;D xsi:type="xsd:double"&gt;0.957715706369546&lt;/D&gt;&lt;/FQL&gt;&lt;FQL&gt;&lt;Q&gt;AH-FDS^FG_PRICE(NOW)/FG_PRICE(-26AW)&lt;/Q&gt;&lt;R&gt;1&lt;/R&gt;&lt;C&gt;1&lt;/C&gt;&lt;D xsi:type="xsd:double"&gt;0.965034965034965&lt;/D&gt;&lt;/FQL&gt;&lt;FQL&gt;&lt;Q&gt;CVRGNY-FDS^FG_PRICE(NOW)/FG_PRICE(-26AW)&lt;/Q&gt;&lt;R&gt;1&lt;/R&gt;&lt;C&gt;1&lt;/C&gt;&lt;D xsi:type="xsd:double"&gt;0.800298062593145&lt;/D&gt;&lt;/FQL&gt;&lt;FQL&gt;&lt;Q&gt;MS700463^FG_PRICE(0)/FG_PRICE_MAVG(0,,,,50)&lt;/Q&gt;&lt;R&gt;1&lt;/R&gt;&lt;C&gt;1&lt;/C&gt;&lt;D xsi:type="xsd:double"&gt;1.03702861410894&lt;/D&gt;&lt;/FQL&gt;&lt;FQL&gt;&lt;Q&gt;QQQ^FMA_PCT_ABOVE_MAVG(50,0,,,,"PORTAGG")/AVG(FMA_PCT_ABOVE_MAVG(50,0,-200D,,,"PORTAGG"))&lt;/Q&gt;&lt;R&gt;1&lt;/R&gt;&lt;C&gt;1&lt;/C&gt;&lt;D xsi:type="xsd:double"&gt;1.11395912712158&lt;/D&gt;&lt;/FQL&gt;&lt;FQL&gt;&lt;Q&gt;SP50^FMA_PCT_ABOVE_MAVG(200,0,,,,"PORTAGG")/AVG(FMA_PCT_ABOVE_MAVG(200,0,-100D,,,"PORTAGG"))&lt;/Q&gt;&lt;R&gt;1&lt;/R&gt;&lt;C&gt;1&lt;/C&gt;&lt;D xsi:type="xsd:double"&gt;1.10453945771029&lt;/D&gt;&lt;/FQL&gt;&lt;FQL&gt;&lt;Q&gt;ACWI-US^FMA_PCT_ABOVE_MAVG(50,-1M,,,,"PORTAGG")/AVG(FMA_PCT_ABOVE_MAVG(50,-1M,-200D,,,"PORTAGG"))&lt;/Q&gt;&lt;R&gt;1&lt;/R&gt;&lt;C&gt;1&lt;/C&gt;&lt;D xsi:type="xsd:double"&gt;1.1458018565769&lt;/D&gt;&lt;/FQL&gt;&lt;FQL&gt;&lt;Q&gt;ZNS00-SGE^FG_PRICE(0)/FG_PRICE_MAVG(0,,,,200)&lt;/Q&gt;&lt;R&gt;1&lt;/R&gt;&lt;C&gt;1&lt;/C&gt;&lt;D xsi:type="xsd:double"&gt;1.09890593506025&lt;/D&gt;&lt;/FQL&gt;&lt;FQL&gt;&lt;Q&gt;CC00-USA^FG_PRICE(NOW)/FG_PRICE(-26AW)&lt;/Q&gt;&lt;R&gt;1&lt;/R&gt;&lt;C&gt;1&lt;/C&gt;&lt;D xsi:type="xsd:double"&gt;0.648459994764855&lt;/D&gt;&lt;/FQL&gt;&lt;FQL&gt;&lt;Q&gt;PA00-USA^FG_PRICE(NOW)/FG_PRICE(-13AW)&lt;/Q&gt;&lt;R&gt;1&lt;/R&gt;&lt;C&gt;1&lt;/C&gt;&lt;D xsi:type="xsd:double"&gt;1.20192840518675&lt;/D&gt;&lt;/FQL&gt;&lt;FQL&gt;&lt;Q&gt;HO00-USA^FG_PRICE(NOW)/FG_PRICE(-52AW)&lt;/Q&gt;&lt;R&gt;1&lt;/R&gt;&lt;C&gt;1&lt;/C&gt;&lt;D xsi:type="xsd:double"&gt;0.704561014265762&lt;/D&gt;&lt;/FQL&gt;&lt;FQL&gt;&lt;Q&gt;MS702788^FG_PRICE(0)/FG_PRICE_MAVG(0,,,,50)&lt;/Q&gt;&lt;R&gt;1&lt;/R&gt;&lt;C&gt;1&lt;/C&gt;&lt;D xsi:type="xsd:double"&gt;1.01698216405616&lt;/D&gt;&lt;/FQL&gt;&lt;FQL&gt;&lt;Q&gt;106039^FG_PRICE(0)/FG_PRICE_MAVG(0,,,,100)&lt;/Q&gt;&lt;R&gt;1&lt;/R&gt;&lt;C&gt;1&lt;/C&gt;&lt;D xsi:type="xsd:double"&gt;1.05439424231206&lt;/D&gt;&lt;/FQL&gt;&lt;FQL&gt;&lt;Q&gt;106063^FG_PRICE(NOW)/FG_PRICE(-1AM)&lt;/Q&gt;&lt;R&gt;1&lt;/R&gt;&lt;C&gt;1&lt;/C&gt;&lt;D xsi:type="xsd:double"&gt;1.05737696081895&lt;/D&gt;&lt;/FQL&gt;&lt;FQL&gt;&lt;Q&gt;MS700191^FG_PRICE(NOW)/FG_PRICE(-52AW)&lt;/Q&gt;&lt;R&gt;1&lt;/R&gt;&lt;C&gt;1&lt;/C&gt;&lt;D xsi:type="xsd:double"&gt;1.32158747718352&lt;/D&gt;&lt;/FQL&gt;&lt;FQL&gt;&lt;Q&gt;MS703025^FG_PRICE(NOW)/FG_PRICE(-1AM)&lt;/Q&gt;&lt;R&gt;1&lt;/R&gt;&lt;C&gt;1&lt;/C&gt;&lt;D xsi:type="xsd:double"&gt;1.07123846666921&lt;/D&gt;&lt;/FQL&gt;&lt;FQL&gt;&lt;Q&gt;LLN4K^FG_PRICE(-1W)/FG_PRICE_MAVG(-1W,,,,100)&lt;/Q&gt;&lt;R&gt;1&lt;/R&gt;&lt;C&gt;1&lt;/C&gt;&lt;D xsi:type="xsd:double"&gt;1.04069212747075&lt;/D&gt;&lt;/FQL&gt;&lt;FQL&gt;&lt;Q&gt;105825^FG_PRICE(0)/FG_PRICE_MAVG(0,,,,200)&lt;/Q&gt;&lt;R&gt;1&lt;/R&gt;&lt;C&gt;1&lt;/C&gt;&lt;D xsi:type="xsd:double"&gt;1.1107401481146&lt;/D&gt;&lt;/FQL&gt;&lt;FQL&gt;&lt;Q&gt;FEFS00-SIM^FG_PRICE(NOW)/FG_PRICE(-13AW)&lt;/Q&gt;&lt;R&gt;1&lt;/R&gt;&lt;C&gt;1&lt;/C&gt;&lt;D xsi:type="xsd:double"&gt;0.960820895522388&lt;/D&gt;&lt;/FQL&gt;&lt;FQL&gt;&lt;Q&gt;OILB-FDS^FG_PRICE(NOW)/FG_PRICE(-26AW)&lt;/Q&gt;&lt;R&gt;1&lt;/R&gt;&lt;C&gt;1&lt;/C&gt;&lt;D xsi:type="xsd:double"&gt;0.836980181005843&lt;/D&gt;&lt;/FQL&gt;&lt;FQL&gt;&lt;Q&gt;ACWI-US^FMA_PCT_ABOVE_MAVG(50,-1M,,,,"PORTAGG")/AVG(FMA_PCT_ABOVE_MAVG(50,-1M,-50D,,,"PORTAGG"))&lt;/Q&gt;&lt;R&gt;1&lt;/R&gt;&lt;C&gt;1&lt;/C&gt;&lt;D xsi:type="xsd:double"&gt;1.19728593467172&lt;/D&gt;&lt;/FQL&gt;&lt;FQL&gt;&lt;Q&gt;HO00-USA^FG_PRICE(0)/FG_PRICE_MAVG(0,,,,200)&lt;/Q&gt;&lt;R&gt;1&lt;/R&gt;&lt;C&gt;1&lt;/C&gt;&lt;D xsi:type="xsd:double"&gt;0.86774007692865&lt;/D&gt;&lt;/FQL&gt;&lt;FQL&gt;&lt;Q&gt;BBGCISPA^FG_PRICE(NOW,,,USD)/FG_PRICE(-13AW,,,USD)&lt;/Q&gt;&lt;R&gt;1&lt;/R&gt;&lt;C&gt;1&lt;/C&gt;&lt;D xsi:type="xsd:double"&gt;1.02797145935397&lt;/D&gt;&lt;/FQL&gt;&lt;FQL&gt;&lt;Q&gt;AH-FDS^FG_PRICE(NOW)/FG_PRICE(-13AW)&lt;/Q&gt;&lt;R&gt;1&lt;/R&gt;&lt;C&gt;1&lt;/C&gt;&lt;D xsi:type="xsd:double"&gt;1.10423875432526&lt;/D&gt;&lt;/FQL&gt;&lt;FQL&gt;&lt;Q&gt;MS702787^FG_PRICE(NOW)/FG_PRICE(-13AW)&lt;/Q&gt;&lt;R&gt;1&lt;/R&gt;&lt;C&gt;1&lt;/C&gt;&lt;D xsi:type="xsd:double"&gt;1.04218983192027&lt;/D&gt;&lt;/FQL&gt;&lt;FQL&gt;&lt;Q&gt;LLN4K^FG_PRICE(-1W)/FG_PRICE_MAVG(-1W,,,,50)&lt;/Q&gt;&lt;R&gt;1&lt;/R&gt;&lt;C&gt;1&lt;/C&gt;&lt;D xsi:type="xsd:double"&gt;1.04373735280908&lt;/D&gt;&lt;/FQL&gt;&lt;FQL&gt;&lt;Q&gt;SP50^FG_PRICE(-1M)/FG_PRICE_MAVG(-1M,,,,50)&lt;/Q&gt;&lt;R&gt;1&lt;/R&gt;&lt;C&gt;1&lt;/C&gt;&lt;D xsi:type="xsd:double"&gt;1.02638515250035&lt;/D&gt;&lt;/FQL&gt;&lt;FQL&gt;&lt;Q&gt;106062^FG_PRICE(NOW)/FG_PRICE(-1AM)&lt;/Q&gt;&lt;R&gt;1&lt;/R&gt;&lt;C&gt;1&lt;/C&gt;&lt;D xsi:type="xsd:double"&gt;1.07976241010385&lt;/D&gt;&lt;/FQL&gt;&lt;FQL&gt;&lt;Q&gt;ACWX-US^FMA_EPS(NTMA,0,,,,"PORTAGG","MEANR")/AVG(FMA_EPS(NTMA,0,-200D,,,"PORTAGG","MEANR"))&lt;/Q&gt;&lt;R&gt;1&lt;/R&gt;&lt;C&gt;1&lt;/C&gt;&lt;D xsi:type="xsd:double"&gt;1.02918573487926&lt;/D&gt;&lt;/FQL&gt;&lt;FQL&gt;&lt;Q&gt;KC00-USA^FG_PRICE(0)/FG_PRICE_MAVG(0,,,,200)&lt;/Q&gt;&lt;R&gt;1&lt;/R&gt;&lt;C&gt;1&lt;/C&gt;&lt;D xsi:type="xsd:double"&gt;1.17039132827816&lt;/D&gt;&lt;/FQL&gt;&lt;FQL&gt;&lt;Q&gt;ZNS00-SGE^FG_PRICE(0)/FG_PRICE_MAVG(0,,,,100)&lt;/Q&gt;&lt;R&gt;1&lt;/R&gt;&lt;C&gt;1&lt;/C&gt;&lt;D xsi:type="xsd:double"&gt;1.04672097990187&lt;/D&gt;&lt;/FQL&gt;&lt;FQL&gt;&lt;Q&gt;CC00-USA^FG_PRICE(NOW)/FG_PRICE(-13AW)&lt;/Q&gt;&lt;R&gt;1&lt;/R&gt;&lt;C&gt;1&lt;/C&gt;&lt;D xsi:type="xsd:double"&gt;0.966575627519834&lt;/D&gt;&lt;/FQL&gt;&lt;FQL&gt;&lt;Q&gt;PA00-USA^FG_PRICE(NOW)/FG_PRICE(-1AM)&lt;/Q&gt;&lt;R&gt;1&lt;/R&gt;&lt;C&gt;1&lt;/C&gt;&lt;D xsi:type="xsd:double"&gt;1.0168776371308&lt;/D&gt;&lt;/FQL&gt;&lt;FQL&gt;&lt;Q&gt;HO00-USA^FG_PRICE(NOW)/FG_PRICE(-26AW)&lt;/Q&gt;&lt;R&gt;1&lt;/R&gt;&lt;C&gt;1&lt;/C&gt;&lt;D xsi:type="xsd:double"&gt;0.848506260299593&lt;/D&gt;&lt;/FQL&gt;&lt;FQL&gt;&lt;Q&gt;106063^FG_PRICE(0)/FG_PRICE_MAVG(0,,,,200)&lt;/Q&gt;&lt;R&gt;1&lt;/R&gt;&lt;C&gt;1&lt;/C&gt;&lt;D xsi:type="xsd:double"&gt;1.06637880692599&lt;/D&gt;&lt;/FQL&gt;&lt;FQL&gt;&lt;Q&gt;106039^FG_PRICE(0)/FG_PRICE_MAVG(0,,,,50)&lt;/Q&gt;&lt;R&gt;1&lt;/R&gt;&lt;C&gt;1&lt;/C&gt;&lt;D xsi:type="xsd:double"&gt;1.03354889072073&lt;/D&gt;&lt;/FQL&gt;&lt;FQL&gt;&lt;Q&gt;106062^FG_PRICE(NOW)/FG_PRICE(-52AW)&lt;/Q&gt;&lt;R&gt;1&lt;/R&gt;&lt;C&gt;1&lt;/C&gt;&lt;D xsi:type="xsd:double"&gt;1.28669152795343&lt;/D&gt;&lt;/FQL&gt;&lt;FQL&gt;&lt;Q&gt;SP50^FG_PRICE(-1W)/FG_PRICE_MAVG(-1W,,,,200)&lt;/Q&gt;&lt;R&gt;1&lt;/R&gt;&lt;C&gt;1&lt;/C&gt;&lt;D xsi:type="xsd:double"&gt;1.1014328838658&lt;/D&gt;&lt;/FQL&gt;&lt;FQL&gt;&lt;Q&gt;106062^FG_PRICE(NOW)/FG_PRICE(-26AW)&lt;/Q&gt;&lt;R&gt;1&lt;/R&gt;&lt;C&gt;1&lt;/C&gt;&lt;D xsi:type="xsd:double"&gt;1.17470708625289&lt;/D&gt;&lt;/FQL&gt;&lt;FQL&gt;&lt;Q&gt;QQQ^FMA_PCT_ABOVE_MAVG(200,-1M,,,,"PORTAGG")&lt;/Q&gt;&lt;R&gt;1&lt;/R&gt;&lt;C&gt;1&lt;/C&gt;&lt;D xsi:type="xsd:double"&gt;67.6470588235294&lt;/D&gt;&lt;/FQL&gt;&lt;FQL&gt;&lt;Q&gt;VIX^FG_PRICE(-1W,,,USD)&lt;/Q&gt;&lt;R&gt;1&lt;/R&gt;&lt;C&gt;1&lt;/C&gt;&lt;D xsi:type="xsd:double"&gt;20.46&lt;/D&gt;&lt;/FQL&gt;&lt;FQL&gt;&lt;Q&gt;SP50^FMA_PCT_ABOVE_MAVG(50,-1W,,,,"PORTAGG")/AVG(FMA_PCT_ABOVE_MAVG(50,-1W,-200D,,,"PORTAGG"))&lt;/Q&gt;&lt;R&gt;1&lt;/R&gt;&lt;C&gt;1&lt;/C&gt;&lt;D xsi:type="xsd:double"&gt;1.17192719767357&lt;/D&gt;&lt;/FQL&gt;&lt;FQL&gt;&lt;Q&gt;ACWI-US^FMA_PCT_ABOVE_MAVG(200,-1M,,,,"PORTAGG")/AVG(FMA_PCT_ABOVE_MAVG(200,-1M,-100D,,,"PORTAGG"))&lt;/Q&gt;&lt;R&gt;1&lt;/R&gt;&lt;C&gt;1&lt;/C&gt;&lt;D xsi:type="xsd:double"&gt;1.03433766970208&lt;/D&gt;&lt;/FQL&gt;&lt;FQL&gt;&lt;Q&gt;ACWX-US^FMA_EPS(NTMA,0,,,,"PORTAGG","MEANR")/AVG(FMA_EPS(NTMA,0,-100D,,,"PORTAGG","MEANR"))&lt;/Q&gt;&lt;R&gt;1&lt;/R&gt;&lt;C&gt;1&lt;/C&gt;&lt;D xsi:type="xsd:double"&gt;1.00651985392763&lt;/D&gt;&lt;/FQL&gt;&lt;FQL&gt;&lt;Q&gt;HO00-USA^FG_PRICE(0)/FG_PRICE_MAVG(0,,,,100)&lt;/Q&gt;&lt;R&gt;1&lt;/R&gt;&lt;C&gt;1&lt;/C&gt;&lt;D xsi:type="xsd:double"&gt;0.921475537211288&lt;/D&gt;&lt;/FQL&gt;&lt;FQL&gt;&lt;Q&gt;BBGCISPA^FG_PRICE(NOW,,,USD)/FG_PRICE(-1AM,,,USD)&lt;/Q&gt;&lt;R&gt;1&lt;/R&gt;&lt;C&gt;1&lt;/C&gt;&lt;D xsi:type="xsd:double"&gt;0.990510249203895&lt;/D&gt;&lt;/FQL&gt;&lt;FQL&gt;&lt;Q&gt;CC00-USA^FG_PRICE(NOW)/FG_PRICE(-1AM)&lt;/Q&gt;&lt;R&gt;1&lt;/R&gt;&lt;C&gt;1&lt;/C&gt;&lt;D xsi:type="xsd:double"&gt;0.951113386229844&lt;/D&gt;&lt;/FQL&gt;&lt;FQL&gt;&lt;Q&gt;105825^FG_PRICE(0)/FG_PRICE_MAVG(0,,,,100)&lt;/Q&gt;&lt;R&gt;1&lt;/R&gt;&lt;C&gt;1&lt;/C&gt;&lt;D xsi:type="xsd:double"&gt;1.05224573423228&lt;/D&gt;&lt;/FQL&gt;&lt;FQL&gt;&lt;Q&gt;MS702787^FG_PRICE(NOW)/FG_PRICE(-1AM)&lt;/Q&gt;&lt;R&gt;1&lt;/R&gt;&lt;C&gt;1&lt;/C&gt;&lt;D xsi:type="xsd:double"&gt;1.0336928760502&lt;/D&gt;&lt;/FQL&gt;&lt;FQL&gt;&lt;Q&gt;MS700191^FG_PRICE(NOW)/FG_PRICE(-13AW)&lt;/Q&gt;&lt;R&gt;1&lt;/R&gt;&lt;C&gt;1&lt;/C&gt;&lt;D xsi:type="xsd:double"&gt;1.06121569454685&lt;/D&gt;&lt;/FQL&gt;&lt;FQL&gt;&lt;Q&gt;LLN4K^FG_PRICE(-1M)/FG_PRICE_MAVG(-1M,,,,100)&lt;/Q&gt;&lt;R&gt;1&lt;/R&gt;&lt;C&gt;1&lt;/C&gt;&lt;D xsi:type="xsd:double"&gt;1.02353324755898&lt;/D&gt;&lt;/FQL&gt;&lt;FQL&gt;&lt;Q&gt;QQQ^FG_PRICE(-1W)/FG_PRICE_MAVG(-1W,,,,200)&lt;/Q&gt;&lt;R&gt;1&lt;/R&gt;&lt;C&gt;1&lt;/C&gt;&lt;D xsi:type="xsd:double"&gt;1.09162286102899&lt;/D&gt;&lt;/FQL&gt;&lt;FQL&gt;&lt;Q&gt;SP50^FG_PRICE(-1M)/FG_PRICE_MAVG(-1M,,,,200)&lt;/Q&gt;&lt;R&gt;1&lt;/R&gt;&lt;C&gt;1&lt;/C&gt;&lt;D xsi:type="xsd:double"&gt;1.10149666571242&lt;/D&gt;&lt;/FQL&gt;&lt;FQL&gt;&lt;Q&gt;106063^FG_PRICE(0)/FG_PRICE_MAVG(0,,,,100)&lt;/Q&gt;&lt;R&gt;1&lt;/R&gt;&lt;C&gt;1&lt;/C&gt;&lt;D xsi:type="xsd:double"&gt;1.03632161675762&lt;/D&gt;&lt;/FQL&gt;&lt;FQL&gt;&lt;Q&gt;MS703025^FG_PRICE(0)/FG_PRICE_MAVG(0,,,,100)&lt;/Q&gt;&lt;R&gt;1&lt;/R&gt;&lt;C&gt;1&lt;/C&gt;&lt;D xsi:type="xsd:double"&gt;1.07006745468899&lt;/D&gt;&lt;/FQL&gt;&lt;FQL&gt;&lt;Q&gt;QQQ^FG_PRICE(-1M)/FG_PRICE_MAVG(-1M,,,,200)&lt;/Q&gt;&lt;R&gt;1&lt;/R&gt;&lt;C&gt;1&lt;/C&gt;&lt;D xsi:type="xsd:double"&gt;1.08259730794303&lt;/D&gt;&lt;/FQL&gt;&lt;FQL&gt;&lt;Q&gt;QQQ^FMA_PCT_ABOVE_MAVG(200,0,,,,"PORTAGG")/AVG(FMA_PCT_ABOVE_MAVG(200,0,-200D,,,"PORTAGG"))&lt;/Q&gt;&lt;R&gt;1&lt;/R&gt;&lt;C&gt;1&lt;/C&gt;&lt;D xsi:type="xsd:double"&gt;0.972010550996482&lt;/D&gt;&lt;/FQL&gt;&lt;FQL&gt;&lt;Q&gt;KC00-USA^FG_PRICE(0)/FG_PRICE_MAVG(0,,,,100)&lt;/Q&gt;&lt;R&gt;1&lt;/R&gt;&lt;C&gt;1&lt;/C&gt;&lt;D xsi:type="xsd:double"&gt;1.06206014075496&lt;/D&gt;&lt;/FQL&gt;&lt;FQL&gt;&lt;Q&gt;HO00-USA^FG_PRICE(0)/FG_PRICE_MAVG(0,,,,50)&lt;/Q&gt;&lt;R&gt;1&lt;/R&gt;&lt;C&gt;1&lt;/C&gt;&lt;D xsi:type="xsd:double"&gt;0.967703240060229&lt;/D&gt;&lt;/FQL&gt;&lt;FQL&gt;&lt;Q&gt;FEFS00-SIM^FG_PRICE(NOW)/FG_PRICE(-52AW)&lt;/Q&gt;&lt;R&gt;1&lt;/R&gt;&lt;C&gt;1&lt;/C&gt;&lt;D xsi:type="xsd:double"&gt;0.877865848461604&lt;/D&gt;&lt;/FQL&gt;&lt;FQL&gt;&lt;Q&gt;SI00-USA^FG_PRICE(NOW)/FG_PRICE(-52AW)&lt;/Q&gt;&lt;R&gt;1&lt;/R&gt;&lt;C&gt;1&lt;/C&gt;&lt;D xsi:type="xsd:double"&gt;1.44337130858835&lt;/D&gt;&lt;/FQL&gt;&lt;FQL&gt;&lt;Q&gt;HO00-USA^FG_PRICE(NOW)/FG_PRICE(-13AW)&lt;/Q&gt;&lt;R&gt;1&lt;/R&gt;&lt;C&gt;1&lt;/C&gt;&lt;D xsi:type="xsd:double"&gt;0.888059116750161&lt;/D&gt;&lt;/FQL&gt;&lt;FQL&gt;&lt;Q&gt;106038^FG_PRICE(0)/FG_PRICE_MAVG(0,,,,200)&lt;/Q&gt;&lt;R&gt;1&lt;/R&gt;&lt;C&gt;1&lt;/C&gt;&lt;D xsi:type="xsd:double"&gt;1.08916546509188&lt;/D&gt;&lt;/FQL&gt;&lt;FQL&gt;&lt;Q&gt;SP50^FMA_EPS(NTMA,-1W,,,,"PORTAGG","MEANR")/AVG(FMA_EPS(NTMA,-1W,-200D,,,"PORTAGG","MEANR"))&lt;/Q&gt;&lt;R&gt;1&lt;/R&gt;&lt;C&gt;1&lt;/C&gt;&lt;D xsi:type="xsd:double"&gt;1.04497299322503&lt;/D&gt;&lt;/FQL&gt;&lt;FQL&gt;&lt;Q&gt;ACWX-US^FG_PRICE(-1M)/FG_PRICE_MAVG(-1M,,,,100)&lt;/Q&gt;&lt;R&gt;1&lt;/R&gt;&lt;C&gt;1&lt;/C&gt;&lt;D xsi:type="xsd:double"&gt;1.03930725278003&lt;/D&gt;&lt;/FQL&gt;&lt;FQL&gt;&lt;Q&gt;ACWX-US^FMA_EPS(NTMA,0,,,,"PORTAGG","MEANR")/AVG(FMA_EPS(NTMA,0,-50D,,,"PORTAGG","MEANR"))&lt;/Q&gt;&lt;R&gt;1&lt;/R&gt;&lt;C&gt;1&lt;/C&gt;&lt;D xsi:type="xsd:double"&gt;0.987039101124721&lt;/D&gt;&lt;/FQL&gt;&lt;FQL&gt;&lt;Q&gt;PL00-USA^FG_PRICE(0)/FG_PRICE_MAVG(0,,,,200)&lt;/Q&gt;&lt;R&gt;1&lt;/R&gt;&lt;C&gt;1&lt;/C&gt;&lt;D xsi:type="xsd:double"&gt;1.06655700926796&lt;/D&gt;&lt;/FQL&gt;&lt;FQL&gt;&lt;Q&gt;BBGCISPI^FG_PRICE(NOW,,,USD)/FG_PRICE(-52AW,,,USD)&lt;/Q&gt;&lt;R&gt;1&lt;/R&gt;&lt;C&gt;1&lt;/C&gt;&lt;D xsi:type="xsd:double"&gt;1.16236355492371&lt;/D&gt;&lt;/FQL&gt;&lt;FQL&gt;&lt;Q&gt;C00-USA^FG_PRICE(NOW)/FG_PRICE(-52AW)&lt;/Q&gt;&lt;R&gt;1&lt;/R&gt;&lt;C&gt;1&lt;/C&gt;&lt;D xsi:type="xsd:double"&gt;0.81533803468275&lt;/D&gt;&lt;/FQL&gt;&lt;FQL&gt;&lt;Q&gt;HO00-USA^FG_PRICE(NOW)/FG_PRICE(-1AM)&lt;/Q&gt;&lt;R&gt;1&lt;/R&gt;&lt;C&gt;1&lt;/C&gt;&lt;D xsi:type="xsd:double"&gt;1.00250142093762&lt;/D&gt;&lt;/FQL&gt;&lt;FQL&gt;&lt;Q&gt;106039^FG_PRICE(NOW)/FG_PRICE(-52AW)&lt;/Q&gt;&lt;R&gt;1&lt;/R&gt;&lt;C&gt;1&lt;/C&gt;&lt;D xsi:type="xsd:double"&gt;1.27028728197781&lt;/D&gt;&lt;/FQL&gt;&lt;FQL&gt;&lt;Q&gt;MS700191^FG_PRICE(NOW)/FG_PRICE(-1AM)&lt;/Q&gt;&lt;R&gt;1&lt;/R&gt;&lt;C&gt;1&lt;/C&gt;&lt;D xsi:type="xsd:double"&gt;1.03220838862572&lt;/D&gt;&lt;/FQL&gt;&lt;FQL&gt;&lt;Q&gt;QQQ^FG_PRICE(-1M)/FG_PRICE_MAVG(-1M,,,,100)&lt;/Q&gt;&lt;R&gt;1&lt;/R&gt;&lt;C&gt;1&lt;/C&gt;&lt;D xsi:type="xsd:double"&gt;1.03380806555663&lt;/D&gt;&lt;/FQL&gt;&lt;FQL&gt;&lt;Q&gt;QQQ^FG_PRICE(-1W)/FG_PRICE_MAVG(-1W,,,,100)&lt;/Q&gt;&lt;R&gt;1&lt;/R&gt;&lt;C&gt;1&lt;/C&gt;&lt;D xsi:type="xsd:double"&gt;1.04309688309898&lt;/D&gt;&lt;/FQL&gt;&lt;FQL&gt;&lt;Q&gt;SP50^FG_PRICE(-1M)/FG_PRICE_MAVG(-1M,,,,100)&lt;/Q&gt;&lt;R&gt;1&lt;/R&gt;&lt;C&gt;1&lt;/C&gt;&lt;D xsi:type="xsd:double"&gt;1.05288391099287&lt;/D&gt;&lt;/FQL&gt;&lt;FQL&gt;&lt;Q&gt;SP50^FG_PRICE(-1W)/FG_PRICE_MAVG(-1W,,,,100)&lt;/Q&gt;&lt;R&gt;1&lt;/R&gt;&lt;C&gt;1&lt;/C&gt;&lt;D xsi:type="xsd:double"&gt;1.05409642052092&lt;/D&gt;&lt;/FQL&gt;&lt;FQL&gt;&lt;Q&gt;106038^FG_PRICE(0)/FG_PRICE_MAVG(0,,,,100)&lt;/Q&gt;&lt;R&gt;1&lt;/R&gt;&lt;C&gt;1&lt;/C&gt;&lt;D xsi:type="xsd:double"&gt;1.04385982060093&lt;/D&gt;&lt;/FQL&gt;&lt;FQL&gt;&lt;Q&gt;KC00-USA^FG_PRICE(0)/FG_PRICE_MAVG(0,,,,50)&lt;/Q&gt;&lt;R&gt;1&lt;/R&gt;&lt;C&gt;1&lt;/C&gt;&lt;D xsi:type="xsd:double"&gt;1.02045267963021&lt;/D&gt;&lt;/FQL&gt;&lt;FQL&gt;&lt;Q&gt;PL00-USA^FG_PRICE(0)/FG_PRICE_MAVG(0,,,,100)&lt;/Q&gt;&lt;R&gt;1&lt;/R&gt;&lt;C&gt;1&lt;/C&gt;&lt;D xsi:type="xsd:double"&gt;1.04617464632251&lt;/D&gt;&lt;/FQL&gt;&lt;FQL&gt;&lt;Q&gt;WTI-FDS^FG_PRICE(0)/FG_PRICE_MAVG(0,,,,50)&lt;/Q&gt;&lt;R&gt;1&lt;/R&gt;&lt;C&gt;1&lt;/C&gt;&lt;D xsi:type="xsd:double"&gt;0.96437569434777&lt;/D&gt;&lt;/FQL&gt;&lt;FQL&gt;&lt;Q&gt;FEFS00-SIM^FG_PRICE(NOW)/FG_PRICE(-26AW)&lt;/Q&gt;&lt;R&gt;1&lt;/R&gt;&lt;C&gt;1&lt;/C&gt;&lt;D xsi:type="xsd:double"&gt;0.928848408332582&lt;/D&gt;&lt;/FQL&gt;&lt;FQL&gt;&lt;Q&gt;SI00-USA^FG_PRICE(NOW)/FG_PRICE(-26AW)&lt;/Q&gt;&lt;R&gt;1&lt;/R&gt;&lt;C&gt;1&lt;/C&gt;&lt;D xsi:type="xsd:double"&gt;1.17615445975109&lt;/D&gt;&lt;/FQL&gt;&lt;FQL&gt;&lt;Q&gt;MS703025^FG_PRICE(0)/FG_PRICE_MAVG(0,,,,50)&lt;/Q&gt;&lt;R&gt;1&lt;/R&gt;&lt;C&gt;1&lt;/C&gt;&lt;D xsi:type="xsd:double"&gt;1.05833529359512&lt;/D&gt;&lt;/FQL&gt;&lt;FQL&gt;&lt;Q&gt;106038^FG_PRICE(NOW)/FG_PRICE(-13AW)&lt;/Q&gt;&lt;R&gt;1&lt;/R&gt;&lt;C&gt;1&lt;/C&gt;&lt;D xsi:type="xsd:double"&gt;1.04504149102633&lt;/D&gt;&lt;/FQL&gt;&lt;FQL&gt;&lt;Q&gt;ACWX-US^FG_PRICE(-1M)/FG_PRICE_MAVG(-1M,,,,50)&lt;/Q&gt;&lt;R&gt;1&lt;/R&gt;&lt;C&gt;1&lt;/C&gt;&lt;D xsi:type="xsd:double"&gt;1.03419234679113&lt;/D&gt;&lt;/FQL&gt;&lt;FQL&gt;&lt;Q&gt;ACWX-US^FG_PRICE(0)/FG_PRICE_MAVG(0,,,,200)&lt;/Q&gt;&lt;R&gt;1&lt;/R&gt;&lt;C&gt;1&lt;/C&gt;&lt;D xsi:type="xsd:double"&gt;1.05728755128266&lt;/D&gt;&lt;/FQL&gt;&lt;FQL&gt;&lt;Q&gt;BBGCISPI^FG_PRICE(NOW,,,USD)/FG_PRICE(-26AW,,,USD)&lt;/Q&gt;&lt;R&gt;1&lt;/R&gt;&lt;C&gt;1&lt;/C&gt;&lt;D xsi:type="xsd:double"&gt;0.971029862902545&lt;/D&gt;&lt;/FQL&gt;&lt;FQL&gt;&lt;Q&gt;C00-USA^FG_PRICE(NOW)/FG_PRICE(-26AW)&lt;/Q&gt;&lt;R&gt;1&lt;/R&gt;&lt;C&gt;1&lt;/C&gt;&lt;D xsi:type="xsd:double"&gt;0.911963874007455&lt;/D&gt;&lt;/FQL&gt;&lt;FQL&gt;&lt;Q&gt;GC00-USA^FG_PRICE(NOW)/FG_PRICE(-52AW)&lt;/Q&gt;&lt;R&gt;1&lt;/R&gt;&lt;C&gt;1&lt;/C&gt;&lt;D xsi:type="xsd:double"&gt;1.37214204655849&lt;/D&gt;&lt;/FQL&gt;&lt;FQL&gt;&lt;Q&gt;WTI-FDS^FG_PRICE(NOW)/FG_PRICE(-52AW)&lt;/Q&gt;&lt;R&gt;1&lt;/R&gt;&lt;C&gt;1&lt;/C&gt;&lt;D xsi:type="xsd:double"&gt;0.79286355475763&lt;/D&gt;&lt;/FQL&gt;&lt;FQL&gt;&lt;Q&gt;106062^FG_PRICE(0)/FG_PRICE_MAVG(0,,,,200)&lt;/Q&gt;&lt;R&gt;1&lt;/R&gt;&lt;C&gt;1&lt;/C&gt;&lt;D xsi:type="xsd:double"&gt;1.11084160195888&lt;/D&gt;&lt;/FQL&gt;&lt;FQL&gt;&lt;Q&gt;MS702789^FG_PRICE(NOW)/FG_PRICE(-52AW)&lt;/Q&gt;&lt;R&gt;1&lt;/R&gt;&lt;C&gt;1&lt;/C&gt;&lt;D xsi:type="xsd:double"&gt;1.40566525087753&lt;/D&gt;&lt;/FQL&gt;&lt;FQL&gt;&lt;Q&gt;QQQ^FG_PRICE(-1M)/FG_PRICE_MAVG(-1M,,,,50)&lt;/Q&gt;&lt;R&gt;1&lt;/R&gt;&lt;C&gt;1&lt;/C&gt;&lt;D xsi:type="xsd:double"&gt;1.00493574167368&lt;/D&gt;&lt;/FQL&gt;&lt;FQL&gt;&lt;Q&gt;QQQ^FG_PRICE(-1W)/FG_PRICE_MAVG(-1W,,,,50)&lt;/Q&gt;&lt;R&gt;1&lt;/R&gt;&lt;C&gt;1&lt;/C&gt;&lt;D xsi:type="xsd:double"&gt;1.04525999507624&lt;/D&gt;&lt;/FQL&gt;&lt;FQL&gt;&lt;Q&gt;CC00-USA^FG_PRICE(0)/FG_PRICE_MAVG(0,,,,200)&lt;/Q&gt;&lt;R&gt;1&lt;/R&gt;&lt;C&gt;1&lt;/C&gt;&lt;D xsi:type="xsd:double"&gt;0.977598558665427&lt;/D&gt;&lt;/FQL&gt;&lt;FQL&gt;&lt;Q&gt;ACWX-US^FG_PRICE(0)/FG_PRICE_MAVG(0,,,,100)&lt;/Q&gt;&lt;R&gt;1&lt;/R&gt;&lt;C&gt;1&lt;/C&gt;&lt;D xsi:type="xsd:double"&gt;1.03354059120721&lt;/D&gt;&lt;/FQL&gt;&lt;FQL&gt;&lt;Q&gt;C00-USA^FG_PRICE(NOW)/FG_PRICE(-13AW)&lt;/Q&gt;&lt;R&gt;1&lt;/R&gt;&lt;C&gt;1&lt;/C&gt;&lt;D xsi:type="xsd:double"&gt;0.998146994898833&lt;/D&gt;&lt;/FQL&gt;&lt;FQL&gt;&lt;Q&gt;GC00-USA^FG_PRICE(NOW)/FG_PRICE(-26AW)&lt;/Q&gt;&lt;R&gt;1&lt;/R&gt;&lt;C&gt;1&lt;/C&gt;&lt;D xsi:type="xsd:double"&gt;1.1337310869402&lt;/D&gt;&lt;/FQL&gt;&lt;FQL&gt;&lt;Q&gt;WTI-FDS^FG_PRICE(NOW)/FG_PRICE(-26AW)&lt;/Q&gt;&lt;R&gt;1&lt;/R&gt;&lt;C&gt;1&lt;/C&gt;&lt;D xsi:type="xsd:double"&gt;0.843298722997971&lt;/D&gt;&lt;/FQL&gt;&lt;FQL&gt;&lt;Q&gt;106062^FG_PRICE(0)/FG_PRICE_MAVG(0,,,,100)&lt;/Q&gt;&lt;R&gt;1&lt;/R&gt;&lt;C&gt;1&lt;/C&gt;&lt;D xsi:type="xsd:double"&gt;1.06386836806526&lt;/D&gt;&lt;/FQL&gt;&lt;FQL&gt;&lt;Q&gt;MS701087^FG_PRICE(NOW)/FG_PRICE(-26AW)&lt;/Q&gt;&lt;R&gt;1&lt;/R&gt;&lt;C&gt;1&lt;/C&gt;&lt;D xsi:type="xsd:double"&gt;1.11500445131368&lt;/D&gt;&lt;/FQL&gt;&lt;FQL&gt;&lt;Q&gt;MS702789^FG_PRICE(NOW)/FG_PRICE(-26AW)&lt;/Q&gt;&lt;R&gt;1&lt;/R&gt;&lt;C&gt;1&lt;/C&gt;&lt;D xsi:type="xsd:double"&gt;1.18995578928431&lt;/D&gt;&lt;/FQL&gt;&lt;FQL&gt;&lt;Q&gt;CC00-USA^FG_PRICE(0)/FG_PRICE_MAVG(0,,,,100)&lt;/Q&gt;&lt;R&gt;1&lt;/R&gt;&lt;C&gt;1&lt;/C&gt;&lt;D xsi:type="xsd:double"&gt;0.937071557048162&lt;/D&gt;&lt;/FQL&gt;&lt;FQL&gt;&lt;Q&gt;PA00-USA^FG_PRICE(0)/FG_PRICE_MAVG(0,,,,200)&lt;/Q&gt;&lt;R&gt;1&lt;/R&gt;&lt;C&gt;1&lt;/C&gt;&lt;D xsi:type="xsd:double"&gt;1.11222514742186&lt;/D&gt;&lt;/FQL&gt;&lt;FQL&gt;&lt;Q&gt;OILB-FDS^FG_PRICE(0)/FG_PRICE_MAVG(0,,,,100)&lt;/Q&gt;&lt;R&gt;1&lt;/R&gt;&lt;C&gt;1&lt;/C&gt;&lt;D xsi:type="xsd:double"&gt;0.922301233732543&lt;/D&gt;&lt;/FQL&gt;&lt;FQL&gt;&lt;Q&gt;BBGCISPM^FG_PRICE(NOW,,,USD)/FG_PRICE(-13AW,,,USD)&lt;/Q&gt;&lt;R&gt;1&lt;/R&gt;&lt;C&gt;1&lt;/C&gt;&lt;D xsi:type="xsd:double"&gt;1.12033313237644&lt;/D&gt;&lt;/FQL&gt;&lt;FQL&gt;&lt;Q&gt;FEFS00-SIM^FG_PRICE(NOW)/FG_PRICE(-1AM)&lt;/Q&gt;&lt;R&gt;1&lt;/R&gt;&lt;C&gt;1&lt;/C&gt;&lt;D xsi:type="xsd:double"&gt;1.12531410466514&lt;/D&gt;&lt;/FQL&gt;&lt;FQL&gt;&lt;Q&gt;MS703755^FG_PRICE(0)/FG_PRICE_MAVG(</t>
        </r>
      </text>
    </comment>
    <comment ref="A50" authorId="0" shapeId="0" xr:uid="{0900B450-7B68-4740-83B6-0AFA76F4B373}">
      <text>
        <r>
          <rPr>
            <b/>
            <sz val="9"/>
            <color indexed="81"/>
            <rFont val="Tahoma"/>
            <charset val="1"/>
          </rPr>
          <t>0,,,,200)&lt;/Q&gt;&lt;R&gt;1&lt;/R&gt;&lt;C&gt;1&lt;/C&gt;&lt;D xsi:type="xsd:double"&gt;1.09526247549691&lt;/D&gt;&lt;/FQL&gt;&lt;FQL&gt;&lt;Q&gt;MS703757^FG_PRICE(NOW)/FG_PRICE(-52AW)&lt;/Q&gt;&lt;R&gt;1&lt;/R&gt;&lt;C&gt;1&lt;/C&gt;&lt;D xsi:type="xsd:double"&gt;1.33115016350867&lt;/D&gt;&lt;/FQL&gt;&lt;FQL&gt;&lt;Q&gt;106039^FG_PRICE(NOW)/FG_PRICE(-1AM)&lt;/Q&gt;&lt;R&gt;1&lt;/R&gt;&lt;C&gt;1&lt;/C&gt;&lt;D xsi:type="xsd:double"&gt;1.03640828489238&lt;/D&gt;&lt;/FQL&gt;&lt;FQL&gt;&lt;Q&gt;QQQ^FMA_PCT_ABOVE_MAVG(50,0,,,,"PORTAGG")/AVG(FMA_PCT_ABOVE_MAVG(50,0,-50D,,,"PORTAGG"))&lt;/Q&gt;&lt;R&gt;1&lt;/R&gt;&lt;C&gt;1&lt;/C&gt;&lt;D xsi:type="xsd:double"&gt;1.06284597850863&lt;/D&gt;&lt;/FQL&gt;&lt;FQL&gt;&lt;Q&gt;MS700191^FG_PRICE(0)/FG_PRICE_MAVG(0,,,,200)&lt;/Q&gt;&lt;R&gt;1&lt;/R&gt;&lt;C&gt;1&lt;/C&gt;&lt;D xsi:type="xsd:double"&gt;1.09098314744482&lt;/D&gt;&lt;/FQL&gt;&lt;FQL&gt;&lt;Q&gt;CC00-USA^FG_PRICE(0)/FG_PRICE_MAVG(0,,,,50)&lt;/Q&gt;&lt;R&gt;1&lt;/R&gt;&lt;C&gt;1&lt;/C&gt;&lt;D xsi:type="xsd:double"&gt;0.992528723381579&lt;/D&gt;&lt;/FQL&gt;&lt;FQL&gt;&lt;Q&gt;BBGCISPM^FG_PRICE(NOW,,,USD)/FG_PRICE(-1AM,,,USD)&lt;/Q&gt;&lt;R&gt;1&lt;/R&gt;&lt;C&gt;1&lt;/C&gt;&lt;D xsi:type="xsd:double"&gt;1.05850248367858&lt;/D&gt;&lt;/FQL&gt;&lt;FQL&gt;&lt;Q&gt;GC00-USA^FG_PRICE(NOW)/FG_PRICE(-13AW)&lt;/Q&gt;&lt;R&gt;1&lt;/R&gt;&lt;C&gt;1&lt;/C&gt;&lt;D xsi:type="xsd:double"&gt;1.14067779486318&lt;/D&gt;&lt;/FQL&gt;&lt;FQL&gt;&lt;Q&gt;WTI-FDS^FG_PRICE(NOW)/FG_PRICE(-13AW)&lt;/Q&gt;&lt;R&gt;1&lt;/R&gt;&lt;C&gt;1&lt;/C&gt;&lt;D xsi:type="xsd:double"&gt;0.867739162470834&lt;/D&gt;&lt;/FQL&gt;&lt;FQL&gt;&lt;Q&gt;106062^FG_PRICE(0)/FG_PRICE_MAVG(0,,,,50)&lt;/Q&gt;&lt;R&gt;1&lt;/R&gt;&lt;C&gt;1&lt;/C&gt;&lt;D xsi:type="xsd:double"&gt;1.05003809617278&lt;/D&gt;&lt;/FQL&gt;&lt;FQL&gt;&lt;Q&gt;MS129788^FG_PRICE(0)/FG_PRICE_MAVG(0,,,,200)&lt;/Q&gt;&lt;R&gt;1&lt;/R&gt;&lt;C&gt;1&lt;/C&gt;&lt;D xsi:type="xsd:double"&gt;1.09342908790784&lt;/D&gt;&lt;/FQL&gt;&lt;FQL&gt;&lt;Q&gt;MS701087^FG_PRICE(NOW)/FG_PRICE(-13AW)&lt;/Q&gt;&lt;R&gt;1&lt;/R&gt;&lt;C&gt;1&lt;/C&gt;&lt;D xsi:type="xsd:double"&gt;1.04118248774241&lt;/D&gt;&lt;/FQL&gt;&lt;FQL&gt;&lt;Q&gt;MS702789^FG_PRICE(NOW)/FG_PRICE(-13AW)&lt;/Q&gt;&lt;R&gt;1&lt;/R&gt;&lt;C&gt;1&lt;/C&gt;&lt;D xsi:type="xsd:double"&gt;1.06477305662553&lt;/D&gt;&lt;/FQL&gt;&lt;FQL&gt;&lt;Q&gt;QQQ^FMA_PCT_ABOVE_MAVG(200,-1W,,,,"PORTAGG")&lt;/Q&gt;&lt;R&gt;1&lt;/R&gt;&lt;C&gt;1&lt;/C&gt;&lt;D xsi:type="xsd:double"&gt;70.5882352941177&lt;/D&gt;&lt;/FQL&gt;&lt;FQL&gt;&lt;Q&gt;QQQ^FMA_PCT_ABOVE_MAVG(50,0,,,,"PORTAGG")/AVG(FMA_PCT_ABOVE_MAVG(50,0,-100D,,,"PORTAGG"))&lt;/Q&gt;&lt;R&gt;1&lt;/R&gt;&lt;C&gt;1&lt;/C&gt;&lt;D xsi:type="xsd:double"&gt;1.11179910560715&lt;/D&gt;&lt;/FQL&gt;&lt;FQL&gt;&lt;Q&gt;SP50^FMA_PCT_ABOVE_MAVG(200,-1W,,,,"PORTAGG")&lt;/Q&gt;&lt;R&gt;1&lt;/R&gt;&lt;C&gt;1&lt;/C&gt;&lt;D xsi:type="xsd:double"&gt;76.6&lt;/D&gt;&lt;/FQL&gt;&lt;FQL&gt;&lt;Q&gt;SP50^FMA_PCT_ABOVE_MAVG(200,0,,,,"PORTAGG")/AVG(FMA_PCT_ABOVE_MAVG(200,0,-200D,,,"PORTAGG"))&lt;/Q&gt;&lt;R&gt;1&lt;/R&gt;&lt;C&gt;1&lt;/C&gt;&lt;D xsi:type="xsd:double"&gt;1.08033423840644&lt;/D&gt;&lt;/FQL&gt;&lt;FQL&gt;&lt;Q&gt;MS703757^FG_PRICE(NOW)/FG_PRICE(-13AW)&lt;/Q&gt;&lt;R&gt;1&lt;/R&gt;&lt;C&gt;1&lt;/C&gt;&lt;D xsi:type="xsd:double"&gt;1.04098121520129&lt;/D&gt;&lt;/FQL&gt;&lt;FQL&gt;&lt;Q&gt;QQQ^FMA_PCT_ABOVE_MAVG(200,0,,,,"PORTAGG")/AVG(FMA_PCT_ABOVE_MAVG(200,0,-100D,,,"PORTAGG"))&lt;/Q&gt;&lt;R&gt;1&lt;/R&gt;&lt;C&gt;1&lt;/C&gt;&lt;D xsi:type="xsd:double"&gt;1.06281887755102&lt;/D&gt;&lt;/FQL&gt;&lt;FQL&gt;&lt;Q&gt;PA00-USA^FG_PRICE(0)/FG_PRICE_MAVG(0,,,,100)&lt;/Q&gt;&lt;R&gt;1&lt;/R&gt;&lt;C&gt;1&lt;/C&gt;&lt;D xsi:type="xsd:double"&gt;1.12663740947127&lt;/D&gt;&lt;/FQL&gt;&lt;FQL&gt;&lt;Q&gt;OILB-FDS^FG_PRICE(0)/FG_PRICE_MAVG(0,,,,50)&lt;/Q&gt;&lt;R&gt;1&lt;/R&gt;&lt;C&gt;1&lt;/C&gt;&lt;D xsi:type="xsd:double"&gt;0.96356749456625&lt;/D&gt;&lt;/FQL&gt;&lt;FQL&gt;&lt;Q&gt;W00-USA^FG_PRICE(NOW)/FG_PRICE(-52AW)&lt;/Q&gt;&lt;R&gt;1&lt;/R&gt;&lt;C&gt;1&lt;/C&gt;&lt;D xsi:type="xsd:double"&gt;0.977815702913564&lt;/D&gt;&lt;/FQL&gt;&lt;FQL&gt;&lt;Q&gt;ZNS00-SGE^FG_PRICE(NOW)/FG_PRICE(-52AW)&lt;/Q&gt;&lt;R&gt;1&lt;/R&gt;&lt;C&gt;1&lt;/C&gt;&lt;D xsi:type="xsd:double"&gt;1.19018112488084&lt;/D&gt;&lt;/FQL&gt;&lt;FQL&gt;&lt;Q&gt;GC00-USA^FG_PRICE(NOW)/FG_PRICE(-1AM)&lt;/Q&gt;&lt;R&gt;1&lt;/R&gt;&lt;C&gt;1&lt;/C&gt;&lt;D xsi:type="xsd:double"&gt;1.05310555593637&lt;/D&gt;&lt;/FQL&gt;&lt;FQL&gt;&lt;Q&gt;106038^FG_PRICE(NOW)/FG_PRICE(-52AW)&lt;/Q&gt;&lt;R&gt;1&lt;/R&gt;&lt;C&gt;1&lt;/C&gt;&lt;D xsi:type="xsd:double"&gt;1.37851223732242&lt;/D&gt;&lt;/FQL&gt;&lt;FQL&gt;&lt;Q&gt;MS701087^FG_PRICE(NOW)/FG_PRICE(-1AM)&lt;/Q&gt;&lt;R&gt;1&lt;/R&gt;&lt;C&gt;1&lt;/C&gt;&lt;D xsi:type="xsd:double"&gt;1.05944221366871&lt;/D&gt;&lt;/FQL&gt;&lt;FQL&gt;&lt;Q&gt;MS702789^FG_PRICE(NOW)/FG_PRICE(-1AM)&lt;/Q&gt;&lt;R&gt;1&lt;/R&gt;&lt;C&gt;1&lt;/C&gt;&lt;D xsi:type="xsd:double"&gt;1.03800620899795&lt;/D&gt;&lt;/FQL&gt;&lt;FQL&gt;&lt;Q&gt;MS136064^FG_PRICE(NOW)/FG_PRICE(-52AW)&lt;/Q&gt;&lt;R&gt;1&lt;/R&gt;&lt;C&gt;1&lt;/C&gt;&lt;D xsi:type="xsd:double"&gt;1.20955745526665&lt;/D&gt;&lt;/FQL&gt;&lt;FQL&gt;&lt;Q&gt;BBGCISPE^FG_PRICE(NOW,,,USD)/FG_PRICE(-52AW,,,USD)&lt;/Q&gt;&lt;R&gt;1&lt;/R&gt;&lt;C&gt;1&lt;/C&gt;&lt;D xsi:type="xsd:double"&gt;0.81235657158365&lt;/D&gt;&lt;/FQL&gt;&lt;FQL&gt;&lt;Q&gt;MS703757^FG_PRICE(0)/FG_PRICE_MAVG(0,,,,200)&lt;/Q&gt;&lt;R&gt;1&lt;/R&gt;&lt;C&gt;1&lt;/C&gt;&lt;D xsi:type="xsd:double"&gt;1.09941999407597&lt;/D&gt;&lt;/FQL&gt;&lt;FQL&gt;&lt;Q&gt;MS129788^FG_PRICE(0)/FG_PRICE_MAVG(0,,,,100)&lt;/Q&gt;&lt;R&gt;1&lt;/R&gt;&lt;C&gt;1&lt;/C&gt;&lt;D xsi:type="xsd:double"&gt;1.06597946190236&lt;/D&gt;&lt;/FQL&gt;&lt;FQL&gt;&lt;Q&gt;SB00-USA^FG_PRICE(0)/FG_PRICE_MAVG(0,,,,200)&lt;/Q&gt;&lt;R&gt;1&lt;/R&gt;&lt;C&gt;1&lt;/C&gt;&lt;D xsi:type="xsd:double"&gt;1.07739462857087&lt;/D&gt;&lt;/FQL&gt;&lt;FQL&gt;&lt;Q&gt;BBGCISPA^FG_PRICE(0,,,USD)/FG_PRICE_MAVG(0,,,USD,200)&lt;/Q&gt;&lt;R&gt;1&lt;/R&gt;&lt;C&gt;1&lt;/C&gt;&lt;D xsi:type="xsd:double"&gt;0.971313608007162&lt;/D&gt;&lt;/FQL&gt;&lt;FQL&gt;&lt;Q&gt;W00-USA^FG_PRICE(NOW)/FG_PRICE(-26AW)&lt;/Q&gt;&lt;R&gt;1&lt;/R&gt;&lt;C&gt;1&lt;/C&gt;&lt;D xsi:type="xsd:double"&gt;1.01102779339629&lt;/D&gt;&lt;/FQL&gt;&lt;FQL&gt;&lt;Q&gt;ZNS00-SGE^FG_PRICE(NOW)/FG_PRICE(-26AW)&lt;/Q&gt;&lt;R&gt;1&lt;/R&gt;&lt;C&gt;1&lt;/C&gt;&lt;D xsi:type="xsd:double"&gt;1.10756265247283&lt;/D&gt;&lt;/FQL&gt;&lt;FQL&gt;&lt;Q&gt;COALAUT-FDS^FG_PRICE(NOW)/FG_PRICE(-52AW)&lt;/Q&gt;&lt;R&gt;1&lt;/R&gt;&lt;C&gt;1&lt;/C&gt;&lt;D xsi:type="xsd:double"&gt;0.856773558195359&lt;/D&gt;&lt;/FQL&gt;&lt;FQL&gt;&lt;Q&gt;OILB-FDS^FG_PRICE(NOW)/FG_PRICE(-52AW)&lt;/Q&gt;&lt;R&gt;1&lt;/R&gt;&lt;C&gt;1&lt;/C&gt;&lt;D xsi:type="xsd:double"&gt;0.792751736111111&lt;/D&gt;&lt;/FQL&gt;&lt;FQL&gt;&lt;Q&gt;106038^FG_PRICE(NOW)/FG_PRICE(-26AW)&lt;/Q&gt;&lt;R&gt;1&lt;/R&gt;&lt;C&gt;1&lt;/C&gt;&lt;D xsi:type="xsd:double"&gt;1.16944801164285&lt;/D&gt;&lt;/FQL&gt;&lt;FQL&gt;&lt;Q&gt;MS700463^FG_PRICE(NOW)/FG_PRICE(-26AW)&lt;/Q&gt;&lt;R&gt;1&lt;/R&gt;&lt;C&gt;1&lt;/C&gt;&lt;D xsi:type="xsd:double"&gt;1.18126811320079&lt;/D&gt;&lt;/FQL&gt;&lt;FQL&gt;&lt;Q&gt;MS129788^FG_PRICE(0)/FG_PRICE_MAVG(0,,,,50)&lt;/Q&gt;&lt;R&gt;1&lt;/R&gt;&lt;C&gt;1&lt;/C&gt;&lt;D xsi:type="xsd:double"&gt;1.03636730593253&lt;/D&gt;&lt;/FQL&gt;&lt;FQL&gt;&lt;Q&gt;^ECON_EXPR_DATA('RETURNS(SPEC_ID[DXY.Z:FG_PRICE_IDX,DIST=NONE,CONV=NONE], -1AY)',-1W,-1W,D)&lt;/Q&gt;&lt;R&gt;1&lt;/R&gt;&lt;C&gt;1&lt;/C&gt;&lt;D xsi:type="xsd:double"&gt;-3.13865039915651&lt;/D&gt;&lt;/FQL&gt;&lt;FQL&gt;&lt;Q&gt;SB00-USA^FG_PRICE(0)/FG_PRICE_MAVG(0,,,,100)&lt;/Q&gt;&lt;R&gt;1&lt;/R&gt;&lt;C&gt;1&lt;/C&gt;&lt;D xsi:type="xsd:double"&gt;1.11956307763751&lt;/D&gt;&lt;/FQL&gt;&lt;FQL&gt;&lt;Q&gt;SI00-USA^FG_PRICE(0)/FG_PRICE_MAVG(0,,,,200)&lt;/Q&gt;&lt;R&gt;1&lt;/R&gt;&lt;C&gt;1&lt;/C&gt;&lt;D xsi:type="xsd:double"&gt;1.19770000083609&lt;/D&gt;&lt;/FQL&gt;&lt;FQL&gt;&lt;Q&gt;BBGCISPE^FG_PRICE(NOW,,,USD)/FG_PRICE(-26AW,,,USD)&lt;/Q&gt;&lt;R&gt;1&lt;/R&gt;&lt;C&gt;1&lt;/C&gt;&lt;D xsi:type="xsd:double"&gt;0.937504256142147&lt;/D&gt;&lt;/FQL&gt;&lt;FQL&gt;&lt;Q&gt;MS703757^FG_PRICE(0)/FG_PRICE_MAVG(0,,,,100)&lt;/Q&gt;&lt;R&gt;1&lt;/R&gt;&lt;C&gt;1&lt;/C&gt;&lt;D xsi:type="xsd:double"&gt;1.04305335147951&lt;/D&gt;&lt;/FQL&gt;&lt;FQL&gt;&lt;Q&gt;SI00-USA^FG_PRICE(0)/FG_PRICE_MAVG(0,,,,100)&lt;/Q&gt;&lt;R&gt;1&lt;/R&gt;&lt;C&gt;1&lt;/C&gt;&lt;D xsi:type="xsd:double"&gt;1.10745927169741&lt;/D&gt;&lt;/FQL&gt;&lt;FQL&gt;&lt;Q&gt;HG00-USA^FG_PRICE(NOW)/FG_PRICE(-26AW)&lt;/Q&gt;&lt;R&gt;1&lt;/R&gt;&lt;C&gt;1&lt;/C&gt;&lt;D xsi:type="xsd:double"&gt;0.976542567729685&lt;/D&gt;&lt;/FQL&gt;&lt;FQL&gt;&lt;Q&gt;SP50^FMA_EPS(NTMA,-1M,,,,"PORTAGG","MEANR")/AVG(FMA_EPS(NTMA,-1M,-100D,,,"PORTAGG","MEANR"))&lt;/Q&gt;&lt;R&gt;1&lt;/R&gt;&lt;C&gt;1&lt;/C&gt;&lt;D xsi:type="xsd:double"&gt;1.01726621577951&lt;/D&gt;&lt;/FQL&gt;&lt;/Schema&gt;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<sst xmlns="http://schemas.openxmlformats.org/spreadsheetml/2006/main" count="515" uniqueCount="222">
  <si>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</si>
  <si>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</si>
  <si>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</si>
  <si>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</si>
  <si>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</si>
  <si>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</si>
  <si>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</si>
  <si>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</si>
  <si>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</si>
  <si>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</si>
  <si>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</si>
  <si>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</si>
  <si>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</si>
  <si>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</si>
  <si>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</si>
  <si>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</si>
  <si>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</si>
  <si>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</si>
  <si>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</si>
  <si>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</si>
  <si>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</si>
  <si>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</si>
  <si>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</si>
  <si>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</si>
  <si>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</si>
  <si>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</si>
  <si>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</si>
  <si>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</si>
  <si>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</si>
  <si>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</si>
  <si>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</si>
  <si>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</si>
  <si>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</si>
  <si>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</si>
  <si>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</si>
  <si>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</si>
  <si>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</si>
  <si>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</si>
  <si>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</si>
  <si>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</si>
  <si>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</si>
  <si>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</si>
  <si>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</si>
  <si>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</si>
  <si>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</si>
  <si>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</si>
  <si>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</si>
  <si>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</si>
  <si>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</si>
  <si>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</si>
  <si>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</si>
  <si>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</si>
  <si>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</si>
  <si>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</si>
  <si>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</si>
  <si>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</si>
  <si>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</si>
  <si>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</si>
  <si>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</si>
  <si>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</si>
  <si>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</si>
  <si>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</si>
  <si>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</si>
  <si>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</si>
  <si>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</si>
  <si>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</si>
  <si>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</si>
  <si>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</si>
  <si>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</si>
  <si>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</si>
  <si>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</si>
  <si>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</si>
  <si>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</si>
  <si>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</si>
  <si>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</si>
  <si>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</si>
  <si>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</si>
  <si>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</si>
  <si>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</si>
  <si>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</si>
  <si>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</si>
  <si>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</si>
  <si>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</si>
  <si>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</si>
  <si>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</si>
  <si>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</si>
  <si>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</si>
  <si>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</si>
  <si>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</si>
  <si>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</si>
  <si>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</si>
  <si>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</si>
  <si>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</si>
  <si>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</si>
  <si>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</si>
  <si>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</si>
  <si>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</si>
  <si>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</si>
  <si>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</si>
  <si>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</si>
  <si>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</si>
  <si>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</si>
  <si>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</si>
  <si>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</si>
  <si>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</si>
  <si>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</si>
  <si>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</si>
  <si>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</si>
  <si>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</si>
  <si>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</si>
  <si>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</si>
  <si>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</si>
  <si>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</si>
  <si>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</si>
  <si>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</si>
  <si>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</si>
  <si>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</si>
  <si>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</si>
  <si>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</si>
  <si>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</si>
  <si>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</si>
  <si>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</si>
  <si>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</si>
  <si>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</si>
  <si>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</si>
  <si>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</si>
  <si>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</si>
  <si>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</si>
  <si>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</si>
  <si>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</si>
  <si>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</si>
  <si>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</si>
  <si>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</si>
  <si>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</si>
  <si>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</si>
  <si>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</si>
  <si>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</si>
  <si>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</si>
  <si>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</si>
  <si>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</si>
  <si>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</si>
  <si>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</si>
  <si>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</si>
  <si>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</si>
  <si>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</si>
  <si>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</si>
  <si>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</si>
  <si>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</si>
  <si>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</si>
  <si>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</si>
  <si>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</si>
  <si>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</si>
  <si>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</si>
  <si>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</si>
  <si>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</si>
  <si>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</si>
  <si>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</si>
  <si>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</si>
  <si>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</si>
  <si>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</si>
  <si>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</si>
  <si>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</si>
  <si>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</si>
  <si>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</si>
  <si>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</si>
  <si>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</si>
  <si>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</si>
  <si>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</si>
  <si>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</si>
  <si>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</si>
  <si>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</si>
  <si>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</si>
  <si>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</si>
  <si>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</si>
  <si>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</si>
  <si>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</si>
  <si>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</si>
  <si>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</si>
  <si>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</si>
  <si>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</si>
  <si>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</si>
  <si>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</si>
  <si>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</si>
  <si>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</si>
  <si>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</si>
  <si>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</si>
  <si>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</si>
  <si>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</si>
  <si>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</si>
  <si>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</si>
  <si>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</si>
  <si>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</si>
  <si>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</si>
  <si>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</si>
  <si>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</si>
  <si>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</si>
  <si>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</si>
  <si>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</si>
  <si>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</si>
  <si>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</si>
  <si>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</si>
  <si>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</si>
  <si>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</si>
  <si>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</si>
  <si>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</si>
  <si>
    <t>Trend (Momentum/Liquidity/EPS)</t>
  </si>
  <si>
    <t>Short Term Price Action</t>
  </si>
  <si>
    <t>Too Much Greed/Fear?</t>
  </si>
  <si>
    <t>Above/Below 200DMA</t>
  </si>
  <si>
    <t>Positive - Above 50DMA</t>
  </si>
  <si>
    <t>Cautious - Above 200DMA but Below 50DMA</t>
  </si>
  <si>
    <t>Negative - Below 50DMA and Below 200</t>
  </si>
  <si>
    <t>Market</t>
  </si>
  <si>
    <t>Outperformer</t>
  </si>
  <si>
    <t>12M Outperformer &amp; 1-3M Outperformer</t>
  </si>
  <si>
    <t>Average 12M &amp; 1-3M Returns</t>
  </si>
  <si>
    <t>Outperformer &amp; Losing</t>
  </si>
  <si>
    <t>12M Outperformer &amp; 1-3M Underperformer</t>
  </si>
  <si>
    <t>Underperformer</t>
  </si>
  <si>
    <t>12M Underperformer &amp; 1-3M Underperformer</t>
  </si>
  <si>
    <t>Underperformer &amp; Gaining</t>
  </si>
  <si>
    <t>12M Underperformer &amp; 1-3M Outperformer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</si>
</sst>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106.73214603623012</c:v>
                </c:pt>
                <c:pt idx="1">
                  <c:v>106.01585933167044</c:v>
                </c:pt>
                <c:pt idx="2">
                  <c:v>104.4358485638756</c:v>
                </c:pt>
                <c:pt idx="3">
                  <c:v>104.37024869917511</c:v>
                </c:pt>
                <c:pt idx="4">
                  <c:v>107.56042507699399</c:v>
                </c:pt>
                <c:pt idx="5">
                  <c:v>107.57814277525921</c:v>
                </c:pt>
                <c:pt idx="6">
                  <c:v>106.54319489327735</c:v>
                </c:pt>
                <c:pt idx="7">
                  <c:v>106.10870262420792</c:v>
                </c:pt>
                <c:pt idx="8">
                  <c:v>105.6205526207001</c:v>
                </c:pt>
                <c:pt idx="9">
                  <c:v>106.81303894318799</c:v>
                </c:pt>
                <c:pt idx="10">
                  <c:v>106.14345124236885</c:v>
                </c:pt>
                <c:pt idx="11">
                  <c:v>104.0547099192042</c:v>
                </c:pt>
                <c:pt idx="12">
                  <c:v>104.12980780526873</c:v>
                </c:pt>
                <c:pt idx="13">
                  <c:v>103.11637420598574</c:v>
                </c:pt>
                <c:pt idx="14">
                  <c:v>103.72815664205741</c:v>
                </c:pt>
                <c:pt idx="15">
                  <c:v>103.84640599744812</c:v>
                </c:pt>
                <c:pt idx="16">
                  <c:v>104.84509841422587</c:v>
                </c:pt>
                <c:pt idx="17">
                  <c:v>102.61415384964502</c:v>
                </c:pt>
                <c:pt idx="18">
                  <c:v>102.51912372099889</c:v>
                </c:pt>
                <c:pt idx="19">
                  <c:v>100.96667543609527</c:v>
                </c:pt>
                <c:pt idx="20">
                  <c:v>100.23222909832764</c:v>
                </c:pt>
                <c:pt idx="21">
                  <c:v>100.58173463423753</c:v>
                </c:pt>
                <c:pt idx="22">
                  <c:v>98.309433265005495</c:v>
                </c:pt>
                <c:pt idx="23">
                  <c:v>97.349645275510142</c:v>
                </c:pt>
                <c:pt idx="24">
                  <c:v>97.213076076117389</c:v>
                </c:pt>
                <c:pt idx="25">
                  <c:v>97.432625210964559</c:v>
                </c:pt>
                <c:pt idx="26">
                  <c:v>97.411062967736072</c:v>
                </c:pt>
                <c:pt idx="27">
                  <c:v>96.07818673013729</c:v>
                </c:pt>
                <c:pt idx="28">
                  <c:v>95.437017011773236</c:v>
                </c:pt>
                <c:pt idx="29">
                  <c:v>96.504037767677914</c:v>
                </c:pt>
                <c:pt idx="30">
                  <c:v>95.989455795982337</c:v>
                </c:pt>
                <c:pt idx="31">
                  <c:v>97.712707350740715</c:v>
                </c:pt>
                <c:pt idx="32">
                  <c:v>98.232372612979674</c:v>
                </c:pt>
                <c:pt idx="33">
                  <c:v>99.773301816498787</c:v>
                </c:pt>
                <c:pt idx="34">
                  <c:v>102.85052096311374</c:v>
                </c:pt>
                <c:pt idx="35">
                  <c:v>101.62086527161982</c:v>
                </c:pt>
                <c:pt idx="36">
                  <c:v>100.96317706013662</c:v>
                </c:pt>
                <c:pt idx="37">
                  <c:v>101.38416904387606</c:v>
                </c:pt>
                <c:pt idx="38">
                  <c:v>100.86476739020584</c:v>
                </c:pt>
                <c:pt idx="39">
                  <c:v>101.07840516565267</c:v>
                </c:pt>
                <c:pt idx="40">
                  <c:v>99.966340361436579</c:v>
                </c:pt>
                <c:pt idx="41">
                  <c:v>99.733711735778797</c:v>
                </c:pt>
                <c:pt idx="42">
                  <c:v>99.054196353428338</c:v>
                </c:pt>
                <c:pt idx="43">
                  <c:v>100.32650580227276</c:v>
                </c:pt>
                <c:pt idx="44">
                  <c:v>99.690595360456442</c:v>
                </c:pt>
                <c:pt idx="45">
                  <c:v>99.341696060800345</c:v>
                </c:pt>
                <c:pt idx="46">
                  <c:v>97.355438570914785</c:v>
                </c:pt>
                <c:pt idx="47">
                  <c:v>97.822398998888829</c:v>
                </c:pt>
                <c:pt idx="48">
                  <c:v>97.094999428663954</c:v>
                </c:pt>
                <c:pt idx="49">
                  <c:v>97.356494823524883</c:v>
                </c:pt>
                <c:pt idx="50">
                  <c:v>97.929915073452136</c:v>
                </c:pt>
                <c:pt idx="51">
                  <c:v>95.540927924139638</c:v>
                </c:pt>
                <c:pt idx="52">
                  <c:v>94.396914417764464</c:v>
                </c:pt>
                <c:pt idx="53">
                  <c:v>91.978723974163628</c:v>
                </c:pt>
                <c:pt idx="54">
                  <c:v>94.601258830881619</c:v>
                </c:pt>
                <c:pt idx="55">
                  <c:v>99.229211180200352</c:v>
                </c:pt>
                <c:pt idx="56">
                  <c:v>102.2163400813439</c:v>
                </c:pt>
                <c:pt idx="57">
                  <c:v>101.60064065926547</c:v>
                </c:pt>
                <c:pt idx="58">
                  <c:v>101.91670418048267</c:v>
                </c:pt>
                <c:pt idx="59">
                  <c:v>102.95025906193037</c:v>
                </c:pt>
                <c:pt idx="60">
                  <c:v>102.51183195884164</c:v>
                </c:pt>
                <c:pt idx="61">
                  <c:v>103.92931292213871</c:v>
                </c:pt>
                <c:pt idx="62">
                  <c:v>104.11628383718731</c:v>
                </c:pt>
                <c:pt idx="63">
                  <c:v>104.64395539112346</c:v>
                </c:pt>
                <c:pt idx="64">
                  <c:v>103.38274731910346</c:v>
                </c:pt>
                <c:pt idx="65">
                  <c:v>103.48065118779711</c:v>
                </c:pt>
                <c:pt idx="66">
                  <c:v>103.69271214904232</c:v>
                </c:pt>
                <c:pt idx="67">
                  <c:v>104.64401011145148</c:v>
                </c:pt>
                <c:pt idx="68">
                  <c:v>105.61471670817144</c:v>
                </c:pt>
                <c:pt idx="69">
                  <c:v>105.3352064809949</c:v>
                </c:pt>
                <c:pt idx="70">
                  <c:v>104.82892845672281</c:v>
                </c:pt>
                <c:pt idx="71">
                  <c:v>105.4485338574972</c:v>
                </c:pt>
                <c:pt idx="72">
                  <c:v>104.55860054005711</c:v>
                </c:pt>
                <c:pt idx="73">
                  <c:v>104.23265830436051</c:v>
                </c:pt>
                <c:pt idx="74">
                  <c:v>104.80641654606849</c:v>
                </c:pt>
                <c:pt idx="75">
                  <c:v>105.09283323263938</c:v>
                </c:pt>
                <c:pt idx="76">
                  <c:v>105.19319610496186</c:v>
                </c:pt>
                <c:pt idx="77">
                  <c:v>105.6982869707978</c:v>
                </c:pt>
                <c:pt idx="78">
                  <c:v>103.43507073761496</c:v>
                </c:pt>
                <c:pt idx="79">
                  <c:v>101.45192699712902</c:v>
                </c:pt>
                <c:pt idx="80">
                  <c:v>101.66385377006023</c:v>
                </c:pt>
                <c:pt idx="81">
                  <c:v>100.81014429407978</c:v>
                </c:pt>
                <c:pt idx="82">
                  <c:v>100.88650021300327</c:v>
                </c:pt>
                <c:pt idx="83">
                  <c:v>100.62756196167113</c:v>
                </c:pt>
                <c:pt idx="84">
                  <c:v>101.2173623815637</c:v>
                </c:pt>
                <c:pt idx="85">
                  <c:v>100.54768229019228</c:v>
                </c:pt>
                <c:pt idx="86">
                  <c:v>100.92051144681892</c:v>
                </c:pt>
                <c:pt idx="87">
                  <c:v>99.591675222663341</c:v>
                </c:pt>
                <c:pt idx="88">
                  <c:v>101.07078267106465</c:v>
                </c:pt>
                <c:pt idx="89">
                  <c:v>103.69721580481955</c:v>
                </c:pt>
                <c:pt idx="90">
                  <c:v>103.30461014464829</c:v>
                </c:pt>
                <c:pt idx="91">
                  <c:v>106.9704910320889</c:v>
                </c:pt>
                <c:pt idx="92">
                  <c:v>106.10664278819121</c:v>
                </c:pt>
                <c:pt idx="93">
                  <c:v>105.34536884947103</c:v>
                </c:pt>
                <c:pt idx="94">
                  <c:v>104.7664205462043</c:v>
                </c:pt>
                <c:pt idx="95">
                  <c:v>104.52909639413141</c:v>
                </c:pt>
                <c:pt idx="96">
                  <c:v>106.37757821975345</c:v>
                </c:pt>
                <c:pt idx="97">
                  <c:v>107.18612441782908</c:v>
                </c:pt>
                <c:pt idx="98">
                  <c:v>107.49750533991666</c:v>
                </c:pt>
                <c:pt idx="99">
                  <c:v>107.9573700399831</c:v>
                </c:pt>
                <c:pt idx="100">
                  <c:v>108.35560103567356</c:v>
                </c:pt>
                <c:pt idx="101">
                  <c:v>106.90147704710314</c:v>
                </c:pt>
                <c:pt idx="102">
                  <c:v>106.52925171837261</c:v>
                </c:pt>
                <c:pt idx="103">
                  <c:v>106.46913729841127</c:v>
                </c:pt>
                <c:pt idx="104">
                  <c:v>107.38018576504751</c:v>
                </c:pt>
                <c:pt idx="105">
                  <c:v>108.27277492172344</c:v>
                </c:pt>
                <c:pt idx="106">
                  <c:v>107.99291551094908</c:v>
                </c:pt>
                <c:pt idx="107">
                  <c:v>106.86405338422068</c:v>
                </c:pt>
                <c:pt idx="108">
                  <c:v>107.03170848967582</c:v>
                </c:pt>
                <c:pt idx="109">
                  <c:v>107.39344915916934</c:v>
                </c:pt>
                <c:pt idx="110">
                  <c:v>107.38507207566602</c:v>
                </c:pt>
                <c:pt idx="111">
                  <c:v>107.38088418061396</c:v>
                </c:pt>
                <c:pt idx="112">
                  <c:v>106.62278231273476</c:v>
                </c:pt>
                <c:pt idx="113">
                  <c:v>106.50687939884284</c:v>
                </c:pt>
                <c:pt idx="114">
                  <c:v>105.9633058268564</c:v>
                </c:pt>
                <c:pt idx="115">
                  <c:v>106.69339149448676</c:v>
                </c:pt>
                <c:pt idx="116">
                  <c:v>106.47015609511475</c:v>
                </c:pt>
                <c:pt idx="117">
                  <c:v>106.58194848185319</c:v>
                </c:pt>
                <c:pt idx="118">
                  <c:v>105.23342010758543</c:v>
                </c:pt>
                <c:pt idx="119">
                  <c:v>105.76285350271104</c:v>
                </c:pt>
                <c:pt idx="120">
                  <c:v>106.3241682713131</c:v>
                </c:pt>
                <c:pt idx="121">
                  <c:v>106.6297226231315</c:v>
                </c:pt>
                <c:pt idx="122">
                  <c:v>106.35043697963437</c:v>
                </c:pt>
                <c:pt idx="123">
                  <c:v>105.71034294083672</c:v>
                </c:pt>
                <c:pt idx="124">
                  <c:v>105.14737255348143</c:v>
                </c:pt>
                <c:pt idx="125">
                  <c:v>104.13588274999874</c:v>
                </c:pt>
                <c:pt idx="126">
                  <c:v>102.79750655246637</c:v>
                </c:pt>
                <c:pt idx="127">
                  <c:v>103.22987855473714</c:v>
                </c:pt>
                <c:pt idx="128">
                  <c:v>102.73214029938039</c:v>
                </c:pt>
                <c:pt idx="129">
                  <c:v>103.88511209843436</c:v>
                </c:pt>
                <c:pt idx="130">
                  <c:v>104.24127541485647</c:v>
                </c:pt>
                <c:pt idx="131">
                  <c:v>103.13819942695639</c:v>
                </c:pt>
                <c:pt idx="132">
                  <c:v>105.57817807773759</c:v>
                </c:pt>
                <c:pt idx="133">
                  <c:v>104.78416326933704</c:v>
                </c:pt>
                <c:pt idx="134">
                  <c:v>103.91874376068878</c:v>
                </c:pt>
                <c:pt idx="135">
                  <c:v>104.65683815208386</c:v>
                </c:pt>
                <c:pt idx="136">
                  <c:v>104.15506911823549</c:v>
                </c:pt>
                <c:pt idx="137">
                  <c:v>102.41995726134566</c:v>
                </c:pt>
                <c:pt idx="138">
                  <c:v>103.82720368851365</c:v>
                </c:pt>
                <c:pt idx="139">
                  <c:v>103.37611720893797</c:v>
                </c:pt>
                <c:pt idx="140">
                  <c:v>103.71522330507482</c:v>
                </c:pt>
                <c:pt idx="141">
                  <c:v>101.23504611793106</c:v>
                </c:pt>
                <c:pt idx="142">
                  <c:v>101.20638593218885</c:v>
                </c:pt>
                <c:pt idx="143">
                  <c:v>101.65974512688884</c:v>
                </c:pt>
                <c:pt idx="144">
                  <c:v>101.90471125073175</c:v>
                </c:pt>
                <c:pt idx="145">
                  <c:v>101.47360297848326</c:v>
                </c:pt>
                <c:pt idx="146">
                  <c:v>102.92023582277825</c:v>
                </c:pt>
                <c:pt idx="147">
                  <c:v>103.12294957655762</c:v>
                </c:pt>
                <c:pt idx="148">
                  <c:v>101.96990379612902</c:v>
                </c:pt>
                <c:pt idx="149">
                  <c:v>102.29567477756208</c:v>
                </c:pt>
                <c:pt idx="150">
                  <c:v>101.94991325328692</c:v>
                </c:pt>
                <c:pt idx="151">
                  <c:v>102.12928468710794</c:v>
                </c:pt>
                <c:pt idx="152">
                  <c:v>101.20241540289327</c:v>
                </c:pt>
                <c:pt idx="153">
                  <c:v>100.80825843864956</c:v>
                </c:pt>
                <c:pt idx="154">
                  <c:v>99.097893346353445</c:v>
                </c:pt>
                <c:pt idx="155">
                  <c:v>99.364772237058858</c:v>
                </c:pt>
                <c:pt idx="156">
                  <c:v>99.469220143337282</c:v>
                </c:pt>
                <c:pt idx="157">
                  <c:v>98.311087648926019</c:v>
                </c:pt>
                <c:pt idx="158">
                  <c:v>97.680452191700013</c:v>
                </c:pt>
                <c:pt idx="159">
                  <c:v>99.478855405002193</c:v>
                </c:pt>
                <c:pt idx="160">
                  <c:v>99.326401417434425</c:v>
                </c:pt>
                <c:pt idx="161">
                  <c:v>98.524051083574619</c:v>
                </c:pt>
                <c:pt idx="162">
                  <c:v>99.01161306563057</c:v>
                </c:pt>
                <c:pt idx="163">
                  <c:v>100.44155058998315</c:v>
                </c:pt>
                <c:pt idx="164">
                  <c:v>99.547656383696761</c:v>
                </c:pt>
                <c:pt idx="165">
                  <c:v>99.537712916804125</c:v>
                </c:pt>
                <c:pt idx="166">
                  <c:v>100.75069095379131</c:v>
                </c:pt>
                <c:pt idx="167">
                  <c:v>100.20721549655769</c:v>
                </c:pt>
                <c:pt idx="168">
                  <c:v>99.403819311998689</c:v>
                </c:pt>
                <c:pt idx="169">
                  <c:v>99.198920847542297</c:v>
                </c:pt>
                <c:pt idx="170">
                  <c:v>98.455810240577321</c:v>
                </c:pt>
                <c:pt idx="171">
                  <c:v>97.936653972920169</c:v>
                </c:pt>
                <c:pt idx="172">
                  <c:v>97.206081452632432</c:v>
                </c:pt>
                <c:pt idx="173">
                  <c:v>97.278724787520645</c:v>
                </c:pt>
                <c:pt idx="174">
                  <c:v>97.009671540701788</c:v>
                </c:pt>
                <c:pt idx="175">
                  <c:v>96.413788029372114</c:v>
                </c:pt>
                <c:pt idx="176">
                  <c:v>96.177364743827312</c:v>
                </c:pt>
                <c:pt idx="177">
                  <c:v>95.657731927298457</c:v>
                </c:pt>
                <c:pt idx="178">
                  <c:v>95.522771728244862</c:v>
                </c:pt>
                <c:pt idx="179">
                  <c:v>94.071971483557789</c:v>
                </c:pt>
                <c:pt idx="180">
                  <c:v>92.665440349902227</c:v>
                </c:pt>
                <c:pt idx="181">
                  <c:v>93.278956086141193</c:v>
                </c:pt>
                <c:pt idx="182">
                  <c:v>94.754143054132825</c:v>
                </c:pt>
                <c:pt idx="183">
                  <c:v>95.888827899246962</c:v>
                </c:pt>
                <c:pt idx="184">
                  <c:v>96.559841357614786</c:v>
                </c:pt>
                <c:pt idx="185">
                  <c:v>96.031400219746573</c:v>
                </c:pt>
                <c:pt idx="186">
                  <c:v>96.469152372187637</c:v>
                </c:pt>
                <c:pt idx="187">
                  <c:v>95.126745189465865</c:v>
                </c:pt>
                <c:pt idx="188">
                  <c:v>94.32233773221084</c:v>
                </c:pt>
                <c:pt idx="189">
                  <c:v>94.906311279230493</c:v>
                </c:pt>
                <c:pt idx="190">
                  <c:v>94.710678012919004</c:v>
                </c:pt>
                <c:pt idx="191">
                  <c:v>93.02888991867502</c:v>
                </c:pt>
                <c:pt idx="192">
                  <c:v>94.018395243653515</c:v>
                </c:pt>
                <c:pt idx="193">
                  <c:v>93.984439226687428</c:v>
                </c:pt>
                <c:pt idx="194">
                  <c:v>93.503136566857165</c:v>
                </c:pt>
                <c:pt idx="195">
                  <c:v>93.937072994652766</c:v>
                </c:pt>
                <c:pt idx="196">
                  <c:v>93.168013608358436</c:v>
                </c:pt>
                <c:pt idx="197">
                  <c:v>93.496858606521741</c:v>
                </c:pt>
                <c:pt idx="198">
                  <c:v>93.805820624673217</c:v>
                </c:pt>
                <c:pt idx="199">
                  <c:v>92.80699979480876</c:v>
                </c:pt>
                <c:pt idx="200">
                  <c:v>91.310212355960445</c:v>
                </c:pt>
                <c:pt idx="201">
                  <c:v>92.299245189877382</c:v>
                </c:pt>
                <c:pt idx="202">
                  <c:v>92.892154663071707</c:v>
                </c:pt>
                <c:pt idx="203">
                  <c:v>91.954515090160271</c:v>
                </c:pt>
                <c:pt idx="204">
                  <c:v>91.291468902726265</c:v>
                </c:pt>
                <c:pt idx="205">
                  <c:v>92.492926913961483</c:v>
                </c:pt>
                <c:pt idx="206">
                  <c:v>92.229691381016281</c:v>
                </c:pt>
                <c:pt idx="207">
                  <c:v>91.825563879765468</c:v>
                </c:pt>
                <c:pt idx="208">
                  <c:v>89.738559053646895</c:v>
                </c:pt>
                <c:pt idx="209">
                  <c:v>92.881100848512787</c:v>
                </c:pt>
                <c:pt idx="210">
                  <c:v>92.46384656724959</c:v>
                </c:pt>
                <c:pt idx="211">
                  <c:v>91.498661318157218</c:v>
                </c:pt>
                <c:pt idx="212">
                  <c:v>92.437870394845902</c:v>
                </c:pt>
                <c:pt idx="213">
                  <c:v>93.710977608771188</c:v>
                </c:pt>
                <c:pt idx="214">
                  <c:v>94.597283800445481</c:v>
                </c:pt>
                <c:pt idx="215">
                  <c:v>94.783089928082731</c:v>
                </c:pt>
                <c:pt idx="216">
                  <c:v>94.316700193651599</c:v>
                </c:pt>
                <c:pt idx="217">
                  <c:v>93.41989906485972</c:v>
                </c:pt>
                <c:pt idx="218">
                  <c:v>92.475777858593233</c:v>
                </c:pt>
                <c:pt idx="219">
                  <c:v>93.608116049453031</c:v>
                </c:pt>
                <c:pt idx="220">
                  <c:v>96.047056204233343</c:v>
                </c:pt>
                <c:pt idx="221">
                  <c:v>96.491934622550318</c:v>
                </c:pt>
                <c:pt idx="222">
                  <c:v>97.142305715817713</c:v>
                </c:pt>
                <c:pt idx="223">
                  <c:v>96.032996568369214</c:v>
                </c:pt>
                <c:pt idx="224">
                  <c:v>97.295550980127871</c:v>
                </c:pt>
                <c:pt idx="225">
                  <c:v>97.230333348096934</c:v>
                </c:pt>
                <c:pt idx="226">
                  <c:v>99.249969658424789</c:v>
                </c:pt>
                <c:pt idx="227">
                  <c:v>97.525467764538888</c:v>
                </c:pt>
                <c:pt idx="228">
                  <c:v>97.771302292497538</c:v>
                </c:pt>
                <c:pt idx="229">
                  <c:v>98.186297008357812</c:v>
                </c:pt>
                <c:pt idx="230">
                  <c:v>98.164376600905015</c:v>
                </c:pt>
                <c:pt idx="231">
                  <c:v>97.695624965069982</c:v>
                </c:pt>
                <c:pt idx="232">
                  <c:v>99.27604819871253</c:v>
                </c:pt>
                <c:pt idx="233">
                  <c:v>97.802873880869981</c:v>
                </c:pt>
                <c:pt idx="234">
                  <c:v>97.545544020109972</c:v>
                </c:pt>
                <c:pt idx="235">
                  <c:v>97.140030250835068</c:v>
                </c:pt>
                <c:pt idx="236">
                  <c:v>97.08518042611135</c:v>
                </c:pt>
                <c:pt idx="237">
                  <c:v>95.198097074708784</c:v>
                </c:pt>
                <c:pt idx="238">
                  <c:v>97.077460597077078</c:v>
                </c:pt>
                <c:pt idx="239">
                  <c:v>99.165130884735419</c:v>
                </c:pt>
                <c:pt idx="240">
                  <c:v>98.212482136407829</c:v>
                </c:pt>
                <c:pt idx="241">
                  <c:v>97.502468176186497</c:v>
                </c:pt>
                <c:pt idx="242">
                  <c:v>97.711575369997092</c:v>
                </c:pt>
                <c:pt idx="243">
                  <c:v>98.529840671677363</c:v>
                </c:pt>
                <c:pt idx="244">
                  <c:v>98.051200450405005</c:v>
                </c:pt>
                <c:pt idx="245">
                  <c:v>96.416559085316038</c:v>
                </c:pt>
                <c:pt idx="246">
                  <c:v>96.24243486982536</c:v>
                </c:pt>
                <c:pt idx="247">
                  <c:v>98.402156685408073</c:v>
                </c:pt>
                <c:pt idx="248">
                  <c:v>97.13043055823897</c:v>
                </c:pt>
                <c:pt idx="249">
                  <c:v>97.665398842074779</c:v>
                </c:pt>
                <c:pt idx="250">
                  <c:v>98.896983629655168</c:v>
                </c:pt>
                <c:pt idx="251">
                  <c:v>100.47355909707733</c:v>
                </c:pt>
                <c:pt idx="252">
                  <c:v>99.19274816276122</c:v>
                </c:pt>
                <c:pt idx="253">
                  <c:v>99.990905070751921</c:v>
                </c:pt>
                <c:pt idx="254">
                  <c:v>98.921707582596738</c:v>
                </c:pt>
                <c:pt idx="255">
                  <c:v>96.70370691998221</c:v>
                </c:pt>
                <c:pt idx="256">
                  <c:v>99.130109668789018</c:v>
                </c:pt>
                <c:pt idx="257">
                  <c:v>97.409838733490346</c:v>
                </c:pt>
                <c:pt idx="258">
                  <c:v>99.01749090938948</c:v>
                </c:pt>
                <c:pt idx="259">
                  <c:v>97.503196353763613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79"/>
  <sheetViews>
    <sheetView tabSelected="1" topLeftCell="B47" zoomScaleNormal="100" workbookViewId="0">
      <selection activeCell="B80" sqref="B80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 cm="1">
        <f t="array" ref="C5">_xll.FDS(A5,"FG_PRICE(0)/FG_PRICE_MAVG(0,,,,50)")-1</f>
        <v>3.93384721307799E-2</v>
      </c>
      <c r="D5" s="19" cm="1">
        <f t="array" ref="D5">_xll.FDS(A5,"FG_PRICE(0)/FG_PRICE_MAVG(0,,,,100)")-1</f>
        <v>5.7885063961720107E-2</v>
      </c>
      <c r="E5" s="19" cm="1">
        <f t="array" ref="E5">_xll.FDS(A5,"FG_PRICE(0)/FG_PRICE_MAVG(0,,,,200)")-1</f>
        <v>0.10514027497210998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4.1363366300839921E-2</v>
      </c>
      <c r="M5" s="19" cm="1">
        <f t="array" ref="M5">_xll.FDS(A5,"FG_PRICE(-1W)/FG_PRICE_MAVG(-1W,,,,100)")-1</f>
        <v>5.4096420520920008E-2</v>
      </c>
      <c r="N5" s="19" cm="1">
        <f t="array" ref="N5">_xll.FDS(A5,"FG_PRICE(-1W)/FG_PRICE_MAVG(-1W,,,,200)")-1</f>
        <v>0.10143288386580007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2.6385152500350006E-2</v>
      </c>
      <c r="V5" s="19" cm="1">
        <f t="array" ref="V5">_xll.FDS(A5,"FG_PRICE(-1M)/FG_PRICE_MAVG(-1M,,,,100)")-1</f>
        <v>5.2883910992870042E-2</v>
      </c>
      <c r="W5" s="19" cm="1">
        <f t="array" ref="W5">_xll.FDS(A5,"FG_PRICE(-1M)/FG_PRICE_MAVG(-1M,,,,200)")-1</f>
        <v>0.10149666571242011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 cm="1">
        <f t="array" ref="C6">_xll.FDS(A6,"FG_PRICE(0)/FG_PRICE_MAVG(0,,,,50)")-1</f>
        <v>3.8522437551449906E-2</v>
      </c>
      <c r="D6" s="7" cm="1">
        <f t="array" ref="D6">_xll.FDS(A6,"FG_PRICE(0)/FG_PRICE_MAVG(0,,,,100)")-1</f>
        <v>6.6298953829150076E-2</v>
      </c>
      <c r="E6" s="7" cm="1">
        <f t="array" ref="E6">_xll.FDS(A6,"FG_PRICE(0)/FG_PRICE_MAVG(0,,,,200)")-1</f>
        <v>9.3001780741400086E-2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3.7555417351500031E-2</v>
      </c>
      <c r="M6" s="7" cm="1">
        <f t="array" ref="M6">_xll.FDS(A6,"FG_PRICE(-1W)/FG_PRICE_MAVG(-1W,,,,100)")-1</f>
        <v>5.999382489780003E-2</v>
      </c>
      <c r="N6" s="7" cm="1">
        <f t="array" ref="N6">_xll.FDS(A6,"FG_PRICE(-1W)/FG_PRICE_MAVG(-1W,,,,200)")-1</f>
        <v>8.5502567002329943E-2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4.3507231164860105E-2</v>
      </c>
      <c r="V6" s="7" cm="1">
        <f t="array" ref="V6">_xll.FDS(A6,"FG_PRICE(-1M)/FG_PRICE_MAVG(-1M,,,,100)")-1</f>
        <v>5.6817365873490067E-2</v>
      </c>
      <c r="W6" s="7" cm="1">
        <f t="array" ref="W6">_xll.FDS(A6,"FG_PRICE(-1M)/FG_PRICE_MAVG(-1M,,,,200)")-1</f>
        <v>8.3156493988389979E-2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2.2897204424199957E-2</v>
      </c>
      <c r="D7" s="19">
        <f>FactsetData!$L$2/AVERAGE(FactsetData!$L$3:$L$102)-1</f>
        <v>2.2744600689862837E-2</v>
      </c>
      <c r="E7" s="19">
        <f>FactsetData!$L$2/AVERAGE(FactsetData!$L$3:$L$202)-1</f>
        <v>4.386039318012358E-2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FactsetData!$L$7/AVERAGE(FactsetData!$L$8:$L$57)-1</f>
        <v>1.0424947679258167E-2</v>
      </c>
      <c r="M7" s="19">
        <f>FactsetData!$L$7/AVERAGE(FactsetData!$L$8:$L$107)-1</f>
        <v>1.1963985288194978E-2</v>
      </c>
      <c r="N7" s="19">
        <f>FactsetData!$L$7/AVERAGE(FactsetData!$L$8:$L$207)-1</f>
        <v>3.2039479314611485E-2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FactsetData!$L$24/AVERAGE(FactsetData!$L$25:$L$74)-1</f>
        <v>2.6772772135088552E-3</v>
      </c>
      <c r="V7" s="19">
        <f>FactsetData!$L$24/AVERAGE(FactsetData!$L$25:$L$124)-1</f>
        <v>1.5779411326988013E-2</v>
      </c>
      <c r="W7" s="19">
        <f>FactsetData!$L$24/AVERAGE(FactsetData!$L$25:$L$224)-1</f>
        <v>3.493714159420036E-2</v>
      </c>
      <c r="X7" s="13">
        <f t="shared" si="3"/>
        <v>1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INVESTED</v>
      </c>
    </row>
    <row r="8" spans="1:29" x14ac:dyDescent="0.3">
      <c r="B8" s="5" t="s">
        <v>33</v>
      </c>
      <c r="C8" s="19" cm="1">
        <f t="array" ref="C8">_xll.FDS("SP50","FMA_PCT_ABOVE_MAVG(200,0,,,,""PORTAGG"")/AVG(FMA_PCT_ABOVE_MAVG(200,0,-50D,,,""PORTAGG""))")-1</f>
        <v>7.055870099348005E-2</v>
      </c>
      <c r="D8" s="19" cm="1">
        <f t="array" ref="D8">_xll.FDS("SP50","FMA_PCT_ABOVE_MAVG(200,0,,,,""PORTAGG"")/AVG(FMA_PCT_ABOVE_MAVG(200,0,-100D,,,""PORTAGG""))")-1</f>
        <v>0.10453945771029005</v>
      </c>
      <c r="E8" s="19" cm="1">
        <f t="array" ref="E8">_xll.FDS("SP50","FMA_PCT_ABOVE_MAVG(200,0,,,,""PORTAGG"")/AVG(FMA_PCT_ABOVE_MAVG(200,0,-200D,,,""PORTAGG""))")-1</f>
        <v>8.0334238406440051E-2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0.78599999999999992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5.0754458161869964E-2</v>
      </c>
      <c r="M8" s="19" cm="1">
        <f t="array" ref="M8">_xll.FDS("SP50","FMA_PCT_ABOVE_MAVG(200,-1W,,,,""PORTAGG"")/AVG(FMA_PCT_ABOVE_MAVG(200,-1W,-100D,,,""PORTAGG""))")-1</f>
        <v>8.200863602644004E-2</v>
      </c>
      <c r="N8" s="19" cm="1">
        <f t="array" ref="N8">_xll.FDS("SP50","FMA_PCT_ABOVE_MAVG(200,-1W,,,,""PORTAGG"")/AVG(FMA_PCT_ABOVE_MAVG(200,-1W,-200D,,,""PORTAGG""))")-1</f>
        <v>5.4858638365919976E-2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0.7659999999999999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9.4516713321260104E-2</v>
      </c>
      <c r="V8" s="19" cm="1">
        <f t="array" ref="V8">_xll.FDS("SP50","FMA_PCT_ABOVE_MAVG(200,-1M,,,,""PORTAGG"")/AVG(FMA_PCT_ABOVE_MAVG(200,-1M,-100D,,,""PORTAGG""))")-1</f>
        <v>0.12495061459071999</v>
      </c>
      <c r="W8" s="19" cm="1">
        <f t="array" ref="W8">_xll.FDS("SP50","FMA_PCT_ABOVE_MAVG(200,-1M,,,,""PORTAGG"")/AVG(FMA_PCT_ABOVE_MAVG(200,-1M,-200D,,,""PORTAGG""))")-1</f>
        <v>7.9824031706960064E-2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0.78200000000000003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 cm="1">
        <f t="array" ref="C9">_xll.FDS("SP50","FMA_PCT_ABOVE_MAVG(50,0,,,,""PORTAGG"")/AVG(FMA_PCT_ABOVE_MAVG(50,0,-50D,,,""PORTAGG""))")-1</f>
        <v>3.5646050548610031E-2</v>
      </c>
      <c r="D9" s="19" cm="1">
        <f t="array" ref="D9">_xll.FDS("SP50","FMA_PCT_ABOVE_MAVG(50,0,,,,""PORTAGG"")/AVG(FMA_PCT_ABOVE_MAVG(50,0,-100D,,,""PORTAGG""))")-1</f>
        <v>0.17839960664557997</v>
      </c>
      <c r="E9" s="19" cm="1">
        <f t="array" ref="E9">_xll.FDS("SP50","FMA_PCT_ABOVE_MAVG(50,0,,,,""PORTAGG"")/AVG(FMA_PCT_ABOVE_MAVG(50,0,-200D,,,""PORTAGG""))")-1</f>
        <v>0.17243476175455008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0.78599999999999992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3.6225266362249986E-2</v>
      </c>
      <c r="M9" s="19" cm="1">
        <f t="array" ref="M9">_xll.FDS("SP50","FMA_PCT_ABOVE_MAVG(50,-1W,,,,""PORTAGG"")/AVG(FMA_PCT_ABOVE_MAVG(50,-1W,-100D,,,""PORTAGG""))")-1</f>
        <v>0.18439791703816</v>
      </c>
      <c r="N9" s="19" cm="1">
        <f t="array" ref="N9">_xll.FDS("SP50","FMA_PCT_ABOVE_MAVG(50,-1W,,,,""PORTAGG"")/AVG(FMA_PCT_ABOVE_MAVG(50,-1W,-200D,,,""PORTAGG""))")-1</f>
        <v>0.1719271976735699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0.7659999999999999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0.17915750296058008</v>
      </c>
      <c r="V9" s="19" cm="1">
        <f t="array" ref="V9">_xll.FDS("SP50","FMA_PCT_ABOVE_MAVG(50,-1M,,,,""PORTAGG"")/AVG(FMA_PCT_ABOVE_MAVG(50,-1M,-100D,,,""PORTAGG""))")-1</f>
        <v>0.41045961101253003</v>
      </c>
      <c r="W9" s="19" cm="1">
        <f t="array" ref="W9">_xll.FDS("SP50","FMA_PCT_ABOVE_MAVG(50,-1M,,,,""PORTAGG"")/AVG(FMA_PCT_ABOVE_MAVG(50,-1M,-200D,,,""PORTAGG""))")-1</f>
        <v>0.33295755286691997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0.78200000000000003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-1.9764561428110672E-2</v>
      </c>
      <c r="D10" s="19">
        <f>FactsetData!J2/AVERAGE(FactsetData!J3:J102)-1</f>
        <v>-4.3800075258218718E-2</v>
      </c>
      <c r="E10" s="19">
        <f>FactsetData!J2/AVERAGE(FactsetData!J3:J202)-1</f>
        <v>-6.4618847692129111E-2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-4.410372533220297E-3</v>
      </c>
      <c r="M10" s="7">
        <f>FactsetData!J7/AVERAGE(FactsetData!J8:J107)-1</f>
        <v>-2.983433631372312E-2</v>
      </c>
      <c r="N10" s="7">
        <f>FactsetData!J7/AVERAGE(FactsetData!J8:J207)-1</f>
        <v>-5.1312310713044873E-2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-2.0224928665432573E-2</v>
      </c>
      <c r="V10" s="7">
        <f>FactsetData!J24/AVERAGE(FactsetData!J25:J124)-1</f>
        <v>-2.9803487223287295E-2</v>
      </c>
      <c r="W10" s="7">
        <f>FactsetData!J24/AVERAGE(FactsetData!J25:J224)-1</f>
        <v>-5.2787342560992712E-2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8.11410186993482E-2</v>
      </c>
      <c r="D11" s="19">
        <f>FactsetData!I2/AVERAGE(FactsetData!I3:I102)-1</f>
        <v>7.1152646319056156E-2</v>
      </c>
      <c r="E11" s="19">
        <f>FactsetData!I2/AVERAGE(FactsetData!I3:I202)-1</f>
        <v>0.10060361796385964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8.8003590193368675E-2</v>
      </c>
      <c r="M11" s="7">
        <f>FactsetData!I7/AVERAGE(FactsetData!I8:I107)-1</f>
        <v>6.7618117065521233E-2</v>
      </c>
      <c r="N11" s="7">
        <f>FactsetData!I7/AVERAGE(FactsetData!I8:I207)-1</f>
        <v>0.10015553859762427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FactsetData!I24/AVERAGE(FactsetData!I25:I74)-1</f>
        <v>-1.528043973722093E-2</v>
      </c>
      <c r="V11" s="7">
        <f>FactsetData!I24/AVERAGE(FactsetData!I25:I124)-1</f>
        <v>-2.6088198656070039E-2</v>
      </c>
      <c r="W11" s="7">
        <f>FactsetData!I24/AVERAGE(FactsetData!I25:I224)-1</f>
        <v>1.5720313477779246E-2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4.4037922872139479E-2</v>
      </c>
      <c r="D12" s="37">
        <f>FactsetData!$K$2/AVERAGE(FactsetData!$K$3:$K$102)-1</f>
        <v>5.498280663479771E-2</v>
      </c>
      <c r="E12" s="37">
        <f>FactsetData!$K$2/AVERAGE(FactsetData!$K$3:$K$202)-1</f>
        <v>9.7862532069366015E-2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4.60654506308662E-2</v>
      </c>
      <c r="M12" s="37">
        <f>FactsetData!$K$7/AVERAGE(FactsetData!$K$8:$K$107)-1</f>
        <v>5.1016367150274577E-2</v>
      </c>
      <c r="N12" s="37">
        <f>FactsetData!$K$7/AVERAGE(FactsetData!$K$8:$K$207)-1</f>
        <v>9.4520117406920123E-2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1.1257695721523353E-2</v>
      </c>
      <c r="V12" s="37">
        <f>FactsetData!$K$24/AVERAGE(FactsetData!$K$25:$K$124)-1</f>
        <v>2.2657978921807542E-2</v>
      </c>
      <c r="W12" s="37">
        <f>FactsetData!$K$24/AVERAGE(FactsetData!$K$25:$K$224)-1</f>
        <v>6.7229369034533804E-2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 cm="1">
        <f t="array" ref="C14">_xll.FDS("SP50","FMA_EPS(NTMA,0,,,,""PORTAGG"",""MEANR"")/AVG(FMA_EPS(NTMA,0,-50D,,,""PORTAGG"",""MEANR""))")-1</f>
        <v>5.8176411799899519E-3</v>
      </c>
      <c r="D14" s="19" cm="1">
        <f t="array" ref="D14">_xll.FDS("SP50","FMA_EPS(NTMA,0,,,,""PORTAGG"",""MEANR"")/AVG(FMA_EPS(NTMA,0,-100D,,,""PORTAGG"",""MEANR""))")-1</f>
        <v>1.6708599806380064E-2</v>
      </c>
      <c r="E14" s="19" cm="1">
        <f t="array" ref="E14">_xll.FDS("SP50","FMA_EPS(NTMA,0,,,,""PORTAGG"",""MEANR"")/AVG(FMA_EPS(NTMA,0,-200D,,,""PORTAGG"",""MEANR""))")-1</f>
        <v>4.5017872381380108E-2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5.2337354993299279E-3</v>
      </c>
      <c r="M14" s="7" cm="1">
        <f t="array" ref="M14">_xll.FDS("SP50","FMA_EPS(NTMA,-1W,,,,""PORTAGG"",""MEANR"")/AVG(FMA_EPS(NTMA,-1W,-100D,,,""PORTAGG"",""MEANR""))")-1</f>
        <v>1.6375015396230097E-2</v>
      </c>
      <c r="N14" s="7" cm="1">
        <f t="array" ref="N14">_xll.FDS("SP50","FMA_EPS(NTMA,-1W,,,,""PORTAGG"",""MEANR"")/AVG(FMA_EPS(NTMA,-1W,-200D,,,""PORTAGG"",""MEANR""))")-1</f>
        <v>4.4972993225030011E-2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5.4779890484799587E-3</v>
      </c>
      <c r="V14" s="7" cm="1">
        <f t="array" ref="V14">_xll.FDS("SP50","FMA_EPS(NTMA,-1M,,,,""PORTAGG"",""MEANR"")/AVG(FMA_EPS(NTMA,-1M,-100D,,,""PORTAGG"",""MEANR""))")-1</f>
        <v>1.7266215779510041E-2</v>
      </c>
      <c r="W14" s="7" cm="1">
        <f t="array" ref="W14">_xll.FDS("SP50","FMA_EPS(NTMA,-1M,,,,""PORTAGG"",""MEANR"")/AVG(FMA_EPS(NTMA,-1M,-200D,,,""PORTAGG"",""MEANR""))")-1</f>
        <v>4.7177769655710078E-2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2.245262139572235E-2</v>
      </c>
      <c r="D15" s="19">
        <f>FactsetData!Z2/AVERAGE(FactsetData!Z3:Z102)-1</f>
        <v>5.1376371216157457E-2</v>
      </c>
      <c r="E15" s="19">
        <f>FactsetData!Z2/AVERAGE(FactsetData!Z3:Z202)-1</f>
        <v>9.2558590844034727E-2</v>
      </c>
      <c r="F15" s="47">
        <f t="shared" si="5"/>
        <v>1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INVESTED</v>
      </c>
      <c r="L15" s="19">
        <f>FactsetData!$Z$7/AVERAGE(FactsetData!$Z$8:$Z$57)-1</f>
        <v>1.0227321164242298E-3</v>
      </c>
      <c r="M15" s="19">
        <f>FactsetData!$Z$7/AVERAGE(FactsetData!$Z$8:$Z$107)-1</f>
        <v>2.9429615616545224E-2</v>
      </c>
      <c r="N15" s="19">
        <f>FactsetData!$Z$7/AVERAGE(FactsetData!$Z$8:$Z$207)-1</f>
        <v>7.2577772115226535E-2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FactsetData!$Z$24/AVERAGE(FactsetData!$Z$25:$Z$74)-1</f>
        <v>2.7752581108237973E-2</v>
      </c>
      <c r="V15" s="19">
        <f>FactsetData!$Z$24/AVERAGE(FactsetData!$Z$25:$Z$124)-1</f>
        <v>4.3938424378549001E-2</v>
      </c>
      <c r="W15" s="19">
        <f>FactsetData!$Z$24/AVERAGE(FactsetData!$Z$25:$Z$224)-1</f>
        <v>9.3703400515709578E-2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-0.1769937355076745</v>
      </c>
      <c r="D16" s="58">
        <f>FactsetData!B2/AVERAGE(FactsetData!B3:B102)-1</f>
        <v>-0.1662259015969606</v>
      </c>
      <c r="E16" s="58">
        <f>FactsetData!B2/AVERAGE(FactsetData!B3:B202)-1</f>
        <v>-0.2078265956366705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0.42741935483871002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-0.22982800605261511</v>
      </c>
      <c r="M16" s="58">
        <f>FactsetData!B7/AVERAGE(FactsetData!B8:B107)-1</f>
        <v>-0.21477865377706518</v>
      </c>
      <c r="N16" s="58">
        <f>FactsetData!B7/AVERAGE(FactsetData!B8:B207)-1</f>
        <v>-0.24304810458423842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0.41011235955056202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-0.10073004412922659</v>
      </c>
      <c r="V16" s="58">
        <f>FactsetData!B24/AVERAGE(FactsetData!B24:B124)-1</f>
        <v>-0.11357482562461862</v>
      </c>
      <c r="W16" s="58">
        <f>FactsetData!B24/AVERAGE(FactsetData!B24:B224)-1</f>
        <v>-0.12956855635887665</v>
      </c>
      <c r="X16" s="20">
        <f t="shared" si="7"/>
        <v>0</v>
      </c>
      <c r="Y16" s="20">
        <f t="shared" si="7"/>
        <v>0</v>
      </c>
      <c r="Z16" s="20">
        <f t="shared" si="7"/>
        <v>0</v>
      </c>
      <c r="AA16" s="37">
        <f>FactsetData!B24</f>
        <v>0.47720364741641302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-3.8541311381717014E-2</v>
      </c>
      <c r="D18" s="23" cm="1">
        <f t="array" ref="D18">_xll.FDS(A18,"FG_PRICE(0)/FG_PRICE_MAVG(0,,,,100)")-1</f>
        <v>-1.6305313177390035E-2</v>
      </c>
      <c r="E18" s="23" cm="1">
        <f t="array" ref="E18">_xll.FDS(A18,"FG_PRICE(0)/FG_PRICE_MAVG(0,,,,200)")-1</f>
        <v>-2.2722301336109973E-3</v>
      </c>
      <c r="F18" s="47">
        <f t="shared" ref="F18:H19" si="8">IF(C18&gt;0,1,0)</f>
        <v>0</v>
      </c>
      <c r="G18" s="13">
        <f t="shared" si="8"/>
        <v>0</v>
      </c>
      <c r="H18" s="13">
        <f t="shared" si="8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-4.2879410977570975E-2</v>
      </c>
      <c r="M18" s="23" cm="1">
        <f t="array" ref="M18">_xll.FDS(A18,"FG_PRICE(-1W)/FG_PRICE_MAVG(-1W,,,,100)")-1</f>
        <v>-1.6457799531636952E-2</v>
      </c>
      <c r="N18" s="23" cm="1">
        <f t="array" ref="N18">_xll.FDS(A18,"FG_PRICE(-1W)/FG_PRICE_MAVG(-1W,,,,200)")-1</f>
        <v>-5.37648676046798E-3</v>
      </c>
      <c r="O18" s="13">
        <f t="shared" ref="O18:Q19" si="9">IF(L18&gt;0,1,0)</f>
        <v>0</v>
      </c>
      <c r="P18" s="13">
        <f t="shared" si="9"/>
        <v>0</v>
      </c>
      <c r="Q18" s="13">
        <f t="shared" si="9"/>
        <v>0</v>
      </c>
      <c r="R18" s="19"/>
      <c r="S18" s="40" t="str">
        <f>IF(N18&gt;0,"INVESTED","CASH")</f>
        <v>CASH</v>
      </c>
      <c r="T18" s="15" t="str">
        <f>IF(AND(S18="INVESTED",L18&lt;0),"CAUTIOUS",IF(AND(S18="CASH",L18&lt;0),"CASH",IF(AND(S18="CASH",L18&gt;0),"IMPROVING","INVESTED")))</f>
        <v>CASH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-2.6205514026590437E-3</v>
      </c>
      <c r="D19" s="24" cm="1">
        <f t="array" ref="D19">_xll.FDS(A19,"FG_PRICE(0)/FG_PRICE_MAVG(0,,,,100)")-1</f>
        <v>3.6017381667599047E-3</v>
      </c>
      <c r="E19" s="24" cm="1">
        <f t="array" ref="E19">_xll.FDS(A19,"FG_PRICE(0)/FG_PRICE_MAVG(0,,,,200)")-1</f>
        <v>7.7832003187199295E-3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-3.2460318227049978E-3</v>
      </c>
      <c r="M19" s="24" cm="1">
        <f t="array" ref="M19">_xll.FDS(A19,"FG_PRICE(-1W)/FG_PRICE_MAVG(-1W,,,,100)")-1</f>
        <v>3.7149858028000526E-3</v>
      </c>
      <c r="N19" s="24" cm="1">
        <f t="array" ref="N19">_xll.FDS(A19,"FG_PRICE(-1W)/FG_PRICE_MAVG(-1W,,,,200)")-1</f>
        <v>7.3445596803400903E-3</v>
      </c>
      <c r="O19" s="20">
        <f t="shared" si="9"/>
        <v>0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CAUTIOUS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0.90800000000000003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0.90400000000000003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0.86199999999999999</v>
      </c>
      <c r="AB21" s="15" t="str">
        <f>IF(AA21&lt;25%,"INTESTED",IF(AA21&gt;75%,"CASH","NO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0.91900000000000004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0.90800000000000003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0.84699999999999998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2.6181818181818182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2.6181818181818182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2.2925764192139741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18.03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20.46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75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0.875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0.72727272727272729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0.66666666666666663</v>
      </c>
      <c r="S29" s="71">
        <f>COUNTIF(CashSignals!S14:S16,"INVESTED")/3</f>
        <v>0.66666666666666663</v>
      </c>
      <c r="AB29" s="71">
        <f>COUNTIF(CashSignals!AB14:AB16,"INVESTED")/3</f>
        <v>0.66666666666666663</v>
      </c>
    </row>
    <row r="30" spans="1:29" x14ac:dyDescent="0.3">
      <c r="B30" s="65" t="s">
        <v>64</v>
      </c>
      <c r="F30" s="5"/>
      <c r="J30" s="18">
        <f>COUNTIF(CashSignals!J18:J19,"INVESTED")/2</f>
        <v>0.5</v>
      </c>
      <c r="K30" s="66">
        <f>(COUNTIF(CashSignals!K18:K19,"INVESTED")+COUNTIF(CashSignals!K5:K12,"IMPROVING"))/2</f>
        <v>0</v>
      </c>
      <c r="S30" s="71">
        <f>COUNTIF(CashSignals!S18:S19,"INVESTED")/2</f>
        <v>0.5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  <row r="58" spans="2:6" x14ac:dyDescent="0.3">
      <c r="B58" s="4" t="s">
        <v>205</v>
      </c>
      <c r="C58" s="4" t="s">
        <v>206</v>
      </c>
      <c r="D58" s="4" t="s">
        <v>207</v>
      </c>
      <c r="E58" s="4" t="s">
        <v>93</v>
      </c>
    </row>
    <row r="59" spans="2:6" x14ac:dyDescent="0.3">
      <c r="B59" s="4">
        <v>1</v>
      </c>
      <c r="C59" s="4">
        <v>0</v>
      </c>
      <c r="D59" s="4">
        <v>0</v>
      </c>
      <c r="E59" s="4" t="s">
        <v>74</v>
      </c>
    </row>
    <row r="60" spans="2:6" x14ac:dyDescent="0.3">
      <c r="B60" s="4">
        <v>1</v>
      </c>
      <c r="C60" s="4">
        <v>1</v>
      </c>
      <c r="D60" s="4">
        <v>-1</v>
      </c>
      <c r="E60" s="4" t="s">
        <v>74</v>
      </c>
    </row>
    <row r="61" spans="2:6" x14ac:dyDescent="0.3">
      <c r="B61" s="4">
        <v>1</v>
      </c>
      <c r="C61" s="4">
        <v>-1</v>
      </c>
      <c r="D61" s="4">
        <v>-1</v>
      </c>
      <c r="E61" s="4" t="s">
        <v>73</v>
      </c>
    </row>
    <row r="62" spans="2:6" x14ac:dyDescent="0.3">
      <c r="B62" s="4">
        <v>1</v>
      </c>
      <c r="C62" s="4">
        <v>0</v>
      </c>
      <c r="D62" s="4">
        <v>1</v>
      </c>
      <c r="E62" s="4" t="s">
        <v>74</v>
      </c>
    </row>
    <row r="63" spans="2:6" x14ac:dyDescent="0.3">
      <c r="B63" s="4">
        <v>0</v>
      </c>
      <c r="C63" s="4">
        <v>0</v>
      </c>
      <c r="D63" s="4">
        <v>1</v>
      </c>
      <c r="E63" s="4" t="s">
        <v>74</v>
      </c>
    </row>
    <row r="64" spans="2:6" x14ac:dyDescent="0.3">
      <c r="B64" s="4">
        <v>0</v>
      </c>
      <c r="C64" s="4">
        <v>0</v>
      </c>
      <c r="D64" s="4">
        <v>0</v>
      </c>
      <c r="E64" s="4" t="s">
        <v>73</v>
      </c>
    </row>
    <row r="65" spans="2:5" x14ac:dyDescent="0.3">
      <c r="B65" s="4">
        <v>0</v>
      </c>
      <c r="C65" s="4">
        <v>0</v>
      </c>
      <c r="D65" s="4">
        <v>-1</v>
      </c>
      <c r="E65" s="4" t="s">
        <v>87</v>
      </c>
    </row>
    <row r="66" spans="2:5" x14ac:dyDescent="0.3">
      <c r="B66" s="4">
        <v>-1</v>
      </c>
      <c r="C66" s="4">
        <v>0</v>
      </c>
      <c r="D66" s="4">
        <v>0</v>
      </c>
      <c r="E66" s="4" t="s">
        <v>87</v>
      </c>
    </row>
    <row r="67" spans="2:5" x14ac:dyDescent="0.3">
      <c r="B67" s="4">
        <v>-1</v>
      </c>
      <c r="C67" s="4">
        <v>1</v>
      </c>
      <c r="D67" s="4">
        <v>1</v>
      </c>
      <c r="E67" s="4" t="s">
        <v>74</v>
      </c>
    </row>
    <row r="70" spans="2:5" x14ac:dyDescent="0.3">
      <c r="B70" s="4" t="s">
        <v>127</v>
      </c>
      <c r="C70" s="4" t="s">
        <v>208</v>
      </c>
    </row>
    <row r="71" spans="2:5" x14ac:dyDescent="0.3">
      <c r="B71" s="4" t="s">
        <v>206</v>
      </c>
      <c r="C71" s="4" t="s">
        <v>209</v>
      </c>
    </row>
    <row r="72" spans="2:5" x14ac:dyDescent="0.3">
      <c r="C72" s="4" t="s">
        <v>210</v>
      </c>
    </row>
    <row r="73" spans="2:5" x14ac:dyDescent="0.3">
      <c r="C73" s="4" t="s">
        <v>211</v>
      </c>
    </row>
    <row r="74" spans="2:5" x14ac:dyDescent="0.3">
      <c r="B74" s="4" t="s">
        <v>204</v>
      </c>
    </row>
    <row r="75" spans="2:5" x14ac:dyDescent="0.3">
      <c r="B75" s="4" t="s">
        <v>212</v>
      </c>
      <c r="C75" s="4" t="s">
        <v>215</v>
      </c>
    </row>
    <row r="76" spans="2:5" x14ac:dyDescent="0.3">
      <c r="B76" s="4" t="s">
        <v>213</v>
      </c>
      <c r="C76" s="4" t="s">
        <v>214</v>
      </c>
    </row>
    <row r="77" spans="2:5" x14ac:dyDescent="0.3">
      <c r="B77" s="4" t="s">
        <v>216</v>
      </c>
      <c r="C77" s="4" t="s">
        <v>217</v>
      </c>
    </row>
    <row r="78" spans="2:5" x14ac:dyDescent="0.3">
      <c r="B78" s="4" t="s">
        <v>218</v>
      </c>
      <c r="C78" s="4" t="s">
        <v>219</v>
      </c>
    </row>
    <row r="79" spans="2:5" x14ac:dyDescent="0.3">
      <c r="B79" s="4" t="s">
        <v>220</v>
      </c>
      <c r="C79" s="4" t="s">
        <v>221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1" operator="containsText" text="IMPROVING">
      <formula>NOT(ISERROR(SEARCH("IMPROVING",E45)))</formula>
    </cfRule>
    <cfRule type="containsText" dxfId="170" priority="2" operator="containsText" text="CAUTIOUS">
      <formula>NOT(ISERROR(SEARCH("CAUTIOUS",E45)))</formula>
    </cfRule>
    <cfRule type="containsText" dxfId="169" priority="3" operator="containsText" text="INVESTED">
      <formula>NOT(ISERROR(SEARCH("INVESTED",E45)))</formula>
    </cfRule>
    <cfRule type="containsText" dxfId="168" priority="4" operator="containsText" text="CASH">
      <formula>NOT(ISERROR(SEARCH("CASH",E45)))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68" operator="containsText" text="IMPROVING">
      <formula>NOT(ISERROR(SEARCH("IMPROVING",I5)))</formula>
    </cfRule>
    <cfRule type="containsText" dxfId="166" priority="69" operator="containsText" text="CAUTIOUS">
      <formula>NOT(ISERROR(SEARCH("CAUTIOUS",I5)))</formula>
    </cfRule>
    <cfRule type="containsText" dxfId="165" priority="70" operator="containsText" text="INVESTED">
      <formula>NOT(ISERROR(SEARCH("INVESTED",I5)))</formula>
    </cfRule>
    <cfRule type="containsText" dxfId="164" priority="71" operator="containsText" text="CASH">
      <formula>NOT(ISERROR(SEARCH("CASH",I5)))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7">
      <colorScale>
        <cfvo type="min"/>
        <cfvo type="max"/>
        <color rgb="FFFCFCFF"/>
        <color rgb="FF63BE7B"/>
      </colorScale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0" operator="containsText" text="IMPROVING">
      <formula>NOT(ISERROR(SEARCH("IMPROVING",O14)))</formula>
    </cfRule>
    <cfRule type="containsText" dxfId="145" priority="11" operator="containsText" text="CAUTIOUS">
      <formula>NOT(ISERROR(SEARCH("CAUTIOUS",O14)))</formula>
    </cfRule>
    <cfRule type="containsText" dxfId="144" priority="12" operator="containsText" text="INVESTED">
      <formula>NOT(ISERROR(SEARCH("INVESTED",O14)))</formula>
    </cfRule>
    <cfRule type="containsText" dxfId="143" priority="13" operator="containsText" text="CASH">
      <formula>NOT(ISERROR(SEARCH("CASH",O14)))</formula>
    </cfRule>
  </conditionalFormatting>
  <conditionalFormatting sqref="O21:AC22">
    <cfRule type="containsText" dxfId="142" priority="34" operator="containsText" text="IMPROVING">
      <formula>NOT(ISERROR(SEARCH("IMPROVING",O21)))</formula>
    </cfRule>
    <cfRule type="containsText" dxfId="141" priority="35" operator="containsText" text="CAUTIOUS">
      <formula>NOT(ISERROR(SEARCH("CAUTIOUS",O21)))</formula>
    </cfRule>
    <cfRule type="containsText" dxfId="140" priority="36" operator="containsText" text="INVESTED">
      <formula>NOT(ISERROR(SEARCH("INVESTED",O21)))</formula>
    </cfRule>
    <cfRule type="containsText" dxfId="139" priority="37" operator="containsText" text="CASH">
      <formula>NOT(ISERROR(SEARCH("CASH",O21)))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0" operator="containsText" text="IMPROVING">
      <formula>NOT(ISERROR(SEARCH("IMPROVING",R26)))</formula>
    </cfRule>
    <cfRule type="containsText" dxfId="133" priority="51" operator="containsText" text="CAUTIOUS">
      <formula>NOT(ISERROR(SEARCH("CAUTIOUS",R26)))</formula>
    </cfRule>
    <cfRule type="containsText" dxfId="132" priority="52" operator="containsText" text="INVESTED">
      <formula>NOT(ISERROR(SEARCH("INVESTED",R26)))</formula>
    </cfRule>
    <cfRule type="containsText" dxfId="131" priority="53" operator="containsText" text="CASH">
      <formula>NOT(ISERROR(SEARCH("CASH",R26)))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4">
      <colorScale>
        <cfvo type="min"/>
        <cfvo type="max"/>
        <color rgb="FFFCFCFF"/>
        <color rgb="FF63BE7B"/>
      </colorScale>
    </cfRule>
    <cfRule type="colorScale" priority="15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29" workbookViewId="0">
      <selection activeCell="F47" sqref="F4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 cm="1">
        <f t="array" ref="C5">_xll.FDS(A5,"FG_PRICE(0)/FG_PRICE_MAVG(0,,,,50)")-1</f>
        <v>3.6261503305339948E-2</v>
      </c>
      <c r="D5" s="19" cm="1">
        <f t="array" ref="D5">_xll.FDS(A5,"FG_PRICE(0)/FG_PRICE_MAVG(0,,,,100)")-1</f>
        <v>4.1432356496869938E-2</v>
      </c>
      <c r="E5" s="19" cm="1">
        <f t="array" ref="E5">_xll.FDS(A5,"FG_PRICE(0)/FG_PRICE_MAVG(0,,,,200)")-1</f>
        <v>8.8877983544279893E-2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4.5259995076240012E-2</v>
      </c>
      <c r="M5" s="19" cm="1">
        <f t="array" ref="M5">_xll.FDS(A5,"FG_PRICE(-1W)/FG_PRICE_MAVG(-1W,,,,100)")-1</f>
        <v>4.3096883098979966E-2</v>
      </c>
      <c r="N5" s="19" cm="1">
        <f t="array" ref="N5">_xll.FDS(A5,"FG_PRICE(-1W)/FG_PRICE_MAVG(-1W,,,,200)")-1</f>
        <v>9.1622861028989977E-2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4.9357416736799387E-3</v>
      </c>
      <c r="V5" s="19" cm="1">
        <f t="array" ref="V5">_xll.FDS(A5,"FG_PRICE(-1M)/FG_PRICE_MAVG(-1M,,,,100)")-1</f>
        <v>3.3808065556629963E-2</v>
      </c>
      <c r="W5" s="19" cm="1">
        <f t="array" ref="W5">_xll.FDS(A5,"FG_PRICE(-1M)/FG_PRICE_MAVG(-1M,,,,200)")-1</f>
        <v>8.2597307943029996E-2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95</v>
      </c>
      <c r="B6" s="5" t="s">
        <v>102</v>
      </c>
      <c r="C6" s="6" cm="1">
        <f t="array" ref="C6">_xll.FDS(A6,"FG_PRICE(0)/FG_PRICE_MAVG(0,,,,50)")-1</f>
        <v>3.0732074221609951E-2</v>
      </c>
      <c r="D6" s="7" cm="1">
        <f t="array" ref="D6">_xll.FDS(A6,"FG_PRICE(0)/FG_PRICE_MAVG(0,,,,100)")-1</f>
        <v>3.5306781016160027E-2</v>
      </c>
      <c r="E6" s="7" cm="1">
        <f t="array" ref="E6">_xll.FDS(A6,"FG_PRICE(0)/FG_PRICE_MAVG(0,,,,200)")-1</f>
        <v>4.6142931083180017E-2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4.3737352809080088E-2</v>
      </c>
      <c r="M6" s="7" cm="1">
        <f t="array" ref="M6">_xll.FDS(A6,"FG_PRICE(-1W)/FG_PRICE_MAVG(-1W,,,,100)")-1</f>
        <v>4.0692127470749906E-2</v>
      </c>
      <c r="N6" s="7" cm="1">
        <f t="array" ref="N6">_xll.FDS(A6,"FG_PRICE(-1W)/FG_PRICE_MAVG(-1W,,,,200)")-1</f>
        <v>5.1847967226100078E-2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1.4922458563860097E-2</v>
      </c>
      <c r="V6" s="7" cm="1">
        <f t="array" ref="V6">_xll.FDS(A6,"FG_PRICE(-1M)/FG_PRICE_MAVG(-1M,,,,100)")-1</f>
        <v>2.3533247558980008E-2</v>
      </c>
      <c r="W6" s="7" cm="1">
        <f t="array" ref="W6">_xll.FDS(A6,"FG_PRICE(-1M)/FG_PRICE_MAVG(-1M,,,,200)")-1</f>
        <v>3.9167626040470083E-2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2.0344539598686984E-2</v>
      </c>
      <c r="D7" s="19">
        <f>FactsetData!$P$2/AVERAGE(FactsetData!$P$3:$P$102)-1</f>
        <v>7.6010009499523079E-3</v>
      </c>
      <c r="E7" s="19">
        <f>FactsetData!$P$2/AVERAGE(FactsetData!$P$3:$P$202)-1</f>
        <v>3.0172797453442479E-2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FactsetData!$P$7/AVERAGE(FactsetData!$P$8:$P$57)-1</f>
        <v>1.4843615746954253E-2</v>
      </c>
      <c r="M7" s="19">
        <f>FactsetData!$P$7/AVERAGE(FactsetData!$P$8:$P$107)-1</f>
        <v>2.3513843150524405E-3</v>
      </c>
      <c r="N7" s="19">
        <f>FactsetData!$P$7/AVERAGE(FactsetData!$P$8:$P$207)-1</f>
        <v>2.4460538111618302E-2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FactsetData!$P$24/AVERAGE(FactsetData!$P$25:$P$74)-1</f>
        <v>-1.1179278861661146E-2</v>
      </c>
      <c r="V7" s="19">
        <f>FactsetData!$P$24/AVERAGE(FactsetData!$P$25:$P$124)-1</f>
        <v>-4.9476157272317911E-3</v>
      </c>
      <c r="W7" s="19">
        <f>FactsetData!$P$24/AVERAGE(FactsetData!$P$25:$P$224)-1</f>
        <v>1.5313614371531559E-2</v>
      </c>
      <c r="X7" s="13">
        <f t="shared" si="3"/>
        <v>0</v>
      </c>
      <c r="Y7" s="13">
        <f t="shared" si="3"/>
        <v>0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7.4026802807910075E-2</v>
      </c>
      <c r="D8" s="19" cm="1">
        <f t="array" ref="D8">_xll.FDS("QQQ","FMA_PCT_ABOVE_MAVG(200,0,,,,""PORTAGG"")/AVG(FMA_PCT_ABOVE_MAVG(200,0,-100D,,,""PORTAGG""))")-1</f>
        <v>6.2818877551019892E-2</v>
      </c>
      <c r="E8" s="19" cm="1">
        <f t="array" ref="E8">_xll.FDS("QQQ","FMA_PCT_ABOVE_MAVG(200,0,,,,""PORTAGG"")/AVG(FMA_PCT_ABOVE_MAVG(200,0,-200D,,,""PORTAGG""))")-1</f>
        <v>-2.7989449003517963E-2</v>
      </c>
      <c r="F8" s="47">
        <f t="shared" si="0"/>
        <v>1</v>
      </c>
      <c r="G8" s="13">
        <f t="shared" si="0"/>
        <v>1</v>
      </c>
      <c r="H8" s="13">
        <f t="shared" si="0"/>
        <v>0</v>
      </c>
      <c r="I8" s="19" cm="1">
        <f t="array" ref="I8">_xll.FDS("QQQ","FMA_PCT_ABOVE_MAVG(200,0,,,,""PORTAGG"")")/100</f>
        <v>0.64705882352941202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_xll.FDS("QQQ","FMA_PCT_ABOVE_MAVG(200,-1W,,,,""PORTAGG"")/AVG(FMA_PCT_ABOVE_MAVG(200,-1W,-50D,,,""PORTAGG""))")-1</f>
        <v>0.18412584912406005</v>
      </c>
      <c r="M8" s="19" cm="1">
        <f t="array" ref="M8">_xll.FDS("QQQ","FMA_PCT_ABOVE_MAVG(200,-1W,,,,""PORTAGG"")/AVG(FMA_PCT_ABOVE_MAVG(200,-1W,-100D,,,""PORTAGG""))")-1</f>
        <v>0.1646166807076701</v>
      </c>
      <c r="N8" s="19" cm="1">
        <f t="array" ref="N8">_xll.FDS("QQQ","FMA_PCT_ABOVE_MAVG(200,-1W,,,,""PORTAGG"")/AVG(FMA_PCT_ABOVE_MAVG(200,-1W,-200D,,,""PORTAGG""))")-1</f>
        <v>6.0175794455709974E-2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_xll.FDS("QQQ","FMA_PCT_ABOVE_MAVG(200,-1W,,,,""PORTAGG"")")/100</f>
        <v>0.70588235294117696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_xll.FDS("QQQ","FMA_PCT_ABOVE_MAVG(200,-1M,,,,""PORTAGG"")/AVG(FMA_PCT_ABOVE_MAVG(200,-1M,-50D,,,""PORTAGG""))")-1</f>
        <v>0.10451977401129997</v>
      </c>
      <c r="V8" s="19" cm="1">
        <f t="array" ref="V8">_xll.FDS("QQQ","FMA_PCT_ABOVE_MAVG(200,-1M,,,,""PORTAGG"")/AVG(FMA_PCT_ABOVE_MAVG(200,-1M,-100D,,,""PORTAGG""))")-1</f>
        <v>0.10071428571428998</v>
      </c>
      <c r="W8" s="19" cm="1">
        <f t="array" ref="W8">_xll.FDS("QQQ","FMA_PCT_ABOVE_MAVG(200,-1M,,,,""PORTAGG"")/AVG(FMA_PCT_ABOVE_MAVG(200,-1M,-200D,,,""PORTAGG""))")-1</f>
        <v>-4.5784381478940483E-3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0.67647058823529405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6.2845978508629941E-2</v>
      </c>
      <c r="D9" s="19" cm="1">
        <f t="array" ref="D9">_xll.FDS("QQQ","FMA_PCT_ABOVE_MAVG(50,0,,,,""PORTAGG"")/AVG(FMA_PCT_ABOVE_MAVG(50,0,-100D,,,""PORTAGG""))")-1</f>
        <v>0.1117991056071499</v>
      </c>
      <c r="E9" s="19" cm="1">
        <f t="array" ref="E9">_xll.FDS("QQQ","FMA_PCT_ABOVE_MAVG(50,0,,,,""PORTAGG"")/AVG(FMA_PCT_ABOVE_MAVG(50,0,-200D,,,""PORTAGG""))")-1</f>
        <v>0.11395912712158007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0.64705882352941202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0.23184152604549002</v>
      </c>
      <c r="M9" s="19" cm="1">
        <f t="array" ref="M9">_xll.FDS("QQQ","FMA_PCT_ABOVE_MAVG(50,-1W,,,,""PORTAGG"")/AVG(FMA_PCT_ABOVE_MAVG(50,-1W,-100D,,,""PORTAGG""))")-1</f>
        <v>0.28140427866155004</v>
      </c>
      <c r="N9" s="19" cm="1">
        <f t="array" ref="N9">_xll.FDS("QQQ","FMA_PCT_ABOVE_MAVG(50,-1W,,,,""PORTAGG"")/AVG(FMA_PCT_ABOVE_MAVG(50,-1W,-200D,,,""PORTAGG""))")-1</f>
        <v>0.27715790413282004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0.70588235294117696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0.18689581095595997</v>
      </c>
      <c r="V9" s="19" cm="1">
        <f t="array" ref="V9">_xll.FDS("QQQ","FMA_PCT_ABOVE_MAVG(50,-1M,,,,""PORTAGG"")/AVG(FMA_PCT_ABOVE_MAVG(50,-1M,-100D,,,""PORTAGG""))")-1</f>
        <v>0.18535655960805997</v>
      </c>
      <c r="W9" s="19" cm="1">
        <f t="array" ref="W9">_xll.FDS("QQQ","FMA_PCT_ABOVE_MAVG(50,-1M,,,,""PORTAGG"")/AVG(FMA_PCT_ABOVE_MAVG(50,-1M,-200D,,,""PORTAGG""))")-1</f>
        <v>0.1538052721088401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_xll.FDS("QQQ","FMA_PCT_ABOVE_MAVG(200,-1M,,,,""PORTAGG"")")/100</f>
        <v>0.67647058823529405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103</v>
      </c>
      <c r="C10" s="19">
        <f>FactsetData!N2/AVERAGE(FactsetData!N3:N52)-1</f>
        <v>-2.2570807139422167E-2</v>
      </c>
      <c r="D10" s="19">
        <f>FactsetData!N2/AVERAGE(FactsetData!N3:N102)-1</f>
        <v>-5.9203895170249932E-2</v>
      </c>
      <c r="E10" s="19">
        <f>FactsetData!N2/AVERAGE(FactsetData!N3:N202)-1</f>
        <v>-7.8465256642266001E-2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FactsetData!N7/AVERAGE(FactsetData!N8:N57)-1</f>
        <v>-3.7823313917517698E-4</v>
      </c>
      <c r="M10" s="7">
        <f>FactsetData!N7/AVERAGE(FactsetData!N8:N107)-1</f>
        <v>-4.0238257767135632E-2</v>
      </c>
      <c r="N10" s="7">
        <f>FactsetData!N7/AVERAGE(FactsetData!N8:N207)-1</f>
        <v>-5.9813232037283393E-2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-3.4497070123282736E-2</v>
      </c>
      <c r="V10" s="7">
        <f>FactsetData!N24/AVERAGE(FactsetData!N25:N124)-1</f>
        <v>-5.0660063095916863E-2</v>
      </c>
      <c r="W10" s="7">
        <f>FactsetData!N24/AVERAGE(FactsetData!N25:N224)-1</f>
        <v>-7.2180163506579409E-2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7.7684457121720119E-2</v>
      </c>
      <c r="D11" s="19">
        <f>FactsetData!M2/AVERAGE(FactsetData!M3:M102)-1</f>
        <v>5.3412423932380326E-2</v>
      </c>
      <c r="E11" s="19">
        <f>FactsetData!M2/AVERAGE(FactsetData!M3:M202)-1</f>
        <v>8.3759043938198996E-2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9.2005780563941375E-2</v>
      </c>
      <c r="M11" s="7">
        <f>FactsetData!M7/AVERAGE(FactsetData!M8:M107)-1</f>
        <v>5.5649035969167926E-2</v>
      </c>
      <c r="N11" s="7">
        <f>FactsetData!M7/AVERAGE(FactsetData!M8:M207)-1</f>
        <v>8.9759898246726255E-2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FactsetData!M24/AVERAGE(FactsetData!M25:M74)-1</f>
        <v>-3.0257991167314646E-2</v>
      </c>
      <c r="V11" s="7">
        <f>FactsetData!M24/AVERAGE(FactsetData!M25:M124)-1</f>
        <v>-4.7577991974675382E-2</v>
      </c>
      <c r="W11" s="7">
        <f>FactsetData!M24/AVERAGE(FactsetData!M25:M224)-1</f>
        <v>-5.6473553307929691E-3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9"/>
      <c r="AB11" s="40" t="str">
        <f>IF(Z11&gt;0,"INVESTED","CASH")</f>
        <v>CASH</v>
      </c>
      <c r="AC11" s="15" t="str">
        <f t="shared" si="4"/>
        <v>CASH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4.0946204721889146E-2</v>
      </c>
      <c r="D12" s="37">
        <f>FactsetData!$O$2/AVERAGE(FactsetData!$O$3:$O$102)-1</f>
        <v>3.8160774091661853E-2</v>
      </c>
      <c r="E12" s="37">
        <f>FactsetData!$O$2/AVERAGE(FactsetData!$O$3:$O$202)-1</f>
        <v>8.1599407106993871E-2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5.0086469730435068E-2</v>
      </c>
      <c r="M12" s="37">
        <f>FactsetData!$O$7/AVERAGE(FactsetData!$O$8:$O$107)-1</f>
        <v>3.9813304275803318E-2</v>
      </c>
      <c r="N12" s="37">
        <f>FactsetData!$O$7/AVERAGE(FactsetData!$O$8:$O$207)-1</f>
        <v>8.4627876948923486E-2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FactsetData!$O$24/AVERAGE(FactsetData!$O$25:$O$74)-1</f>
        <v>-3.7137044060657765E-3</v>
      </c>
      <c r="V12" s="37">
        <f>FactsetData!$O$24/AVERAGE(FactsetData!$O$25:$O$124)-1</f>
        <v>4.3396107426851849E-4</v>
      </c>
      <c r="W12" s="37">
        <f>FactsetData!$O$24/AVERAGE(FactsetData!$O$25:$O$224)-1</f>
        <v>4.5128819402673104E-2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1.5024634982859997E-2</v>
      </c>
      <c r="D14" s="19" cm="1">
        <f t="array" ref="D14">_xll.FDS("QQQ","FMA_EPS(NTMA,0,,,,""PORTAGG"",""MEANR"")/AVG(FMA_EPS(NTMA,0,-100D,,,""PORTAGG"",""MEANR""))")-1</f>
        <v>2.8222660283210077E-2</v>
      </c>
      <c r="E14" s="19" cm="1">
        <f t="array" ref="E14">_xll.FDS("QQQ","FMA_EPS(NTMA,0,,,,""PORTAGG"",""MEANR"")/AVG(FMA_EPS(NTMA,0,-200D,,,""PORTAGG"",""MEANR""))")-1</f>
        <v>6.562704706332001E-2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1.5546662461259908E-2</v>
      </c>
      <c r="M14" s="7" cm="1">
        <f t="array" ref="M14">_xll.FDS("QQQ","FMA_EPS(NTMA,-1W,,,,""PORTAGG"",""MEANR"")/AVG(FMA_EPS(NTMA,-1W,-100D,,,""PORTAGG"",""MEANR""))")-1</f>
        <v>2.8573099500569965E-2</v>
      </c>
      <c r="N14" s="7" cm="1">
        <f t="array" ref="N14">_xll.FDS("QQQ","FMA_EPS(NTMA,-1W,,,,""PORTAGG"",""MEANR"")/AVG(FMA_EPS(NTMA,-1W,-200D,,,""PORTAGG"",""MEANR""))")-1</f>
        <v>6.6203371433819935E-2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7.5012001535998962E-3</v>
      </c>
      <c r="V14" s="7" cm="1">
        <f t="array" ref="V14">_xll.FDS("QQQ","FMA_EPS(NTMA,-1M,,,,""PORTAGG"",""MEANR"")/AVG(FMA_EPS(NTMA,-1M,-100D,,,""PORTAGG"",""MEANR""))")-1</f>
        <v>1.6917762292129934E-2</v>
      </c>
      <c r="W14" s="7" cm="1">
        <f t="array" ref="W14">_xll.FDS("QQQ","FMA_EPS(NTMA,-1M,,,,""PORTAGG"",""MEANR"")/AVG(FMA_EPS(NTMA,-1M,-200D,,,""PORTAGG"",""MEANR""))")-1</f>
        <v>5.5505829895559966E-2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2.4853890194774353E-2</v>
      </c>
      <c r="D15" s="19">
        <f>FactsetData!S2/AVERAGE(FactsetData!S3:S28)-1</f>
        <v>2.4752584510918885E-2</v>
      </c>
      <c r="E15" s="19">
        <f>FactsetData!S2/AVERAGE(FactsetData!S3:S55)-1</f>
        <v>5.1404720644169899E-2</v>
      </c>
      <c r="F15" s="47">
        <f t="shared" si="5"/>
        <v>1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INVESTED</v>
      </c>
      <c r="L15" s="19">
        <f>FactsetData!$S$3/AVERAGE(FactsetData!$S$4:$S$17)-1</f>
        <v>1.6947085261181716E-2</v>
      </c>
      <c r="M15" s="19">
        <f>FactsetData!$S$3/AVERAGE(FactsetData!$S$4:$S$30)-1</f>
        <v>1.7525764425528001E-2</v>
      </c>
      <c r="N15" s="19">
        <f>FactsetData!$S$3/AVERAGE(FactsetData!$S$4:$S$56)-1</f>
        <v>4.5095487114023225E-2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FactsetData!$S$7/AVERAGE(FactsetData!$S$8:$S$21)-1</f>
        <v>-1.1282906219942657E-2</v>
      </c>
      <c r="V15" s="19">
        <f>FactsetData!$S$7/AVERAGE(FactsetData!$S$8:$S$34)-1</f>
        <v>-3.4926240421842003E-3</v>
      </c>
      <c r="W15" s="19">
        <f>FactsetData!$S$7/AVERAGE(FactsetData!$S$8:$S$60)-1</f>
        <v>2.7663539541407545E-2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-0.1769937355076745</v>
      </c>
      <c r="D16" s="58">
        <f>FactsetData!B2/AVERAGE(FactsetData!B3:B102)-1</f>
        <v>-0.1662259015969606</v>
      </c>
      <c r="E16" s="58">
        <f>FactsetData!B2/AVERAGE(FactsetData!B3:B202)-1</f>
        <v>-0.2078265956366705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0.42741935483871002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-0.22982800605261511</v>
      </c>
      <c r="M16" s="58">
        <f>FactsetData!B7/AVERAGE(FactsetData!B8:B107)-1</f>
        <v>-0.21477865377706518</v>
      </c>
      <c r="N16" s="58">
        <f>FactsetData!B7/AVERAGE(FactsetData!B8:B207)-1</f>
        <v>-0.24304810458423842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0.41011235955056202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-0.10073004412922659</v>
      </c>
      <c r="V16" s="58">
        <f>FactsetData!B24/AVERAGE(FactsetData!B24:B124)-1</f>
        <v>-0.11357482562461862</v>
      </c>
      <c r="W16" s="58">
        <f>FactsetData!B24/AVERAGE(FactsetData!B24:B224)-1</f>
        <v>-0.12956855635887665</v>
      </c>
      <c r="X16" s="20">
        <f t="shared" si="7"/>
        <v>0</v>
      </c>
      <c r="Y16" s="20">
        <f t="shared" si="7"/>
        <v>0</v>
      </c>
      <c r="Z16" s="20">
        <f t="shared" si="7"/>
        <v>0</v>
      </c>
      <c r="AA16" s="37">
        <f>FactsetData!B24</f>
        <v>0.47720364741641302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-3.8541311381717014E-2</v>
      </c>
      <c r="D18" s="23" cm="1">
        <f t="array" ref="D18">_xll.FDS(A18,"FG_PRICE(0)/FG_PRICE_MAVG(0,,,,100)")-1</f>
        <v>-1.6305313177390035E-2</v>
      </c>
      <c r="E18" s="23" cm="1">
        <f t="array" ref="E18">_xll.FDS(A18,"FG_PRICE(0)/FG_PRICE_MAVG(0,,,,200)")-1</f>
        <v>-2.2722301336109973E-3</v>
      </c>
      <c r="F18" s="47">
        <f t="shared" ref="F18:H19" si="8">IF(C18&gt;0,1,0)</f>
        <v>0</v>
      </c>
      <c r="G18" s="13">
        <f t="shared" si="8"/>
        <v>0</v>
      </c>
      <c r="H18" s="13">
        <f t="shared" si="8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-4.2879410977570975E-2</v>
      </c>
      <c r="M18" s="23" cm="1">
        <f t="array" ref="M18">_xll.FDS(A18,"FG_PRICE(-1W)/FG_PRICE_MAVG(-1W,,,,100)")-1</f>
        <v>-1.6457799531636952E-2</v>
      </c>
      <c r="N18" s="23" cm="1">
        <f t="array" ref="N18">_xll.FDS(A18,"FG_PRICE(-1W)/FG_PRICE_MAVG(-1W,,,,200)")-1</f>
        <v>-5.37648676046798E-3</v>
      </c>
      <c r="O18" s="13">
        <f t="shared" ref="O18:Q19" si="9">IF(L18&gt;0,1,0)</f>
        <v>0</v>
      </c>
      <c r="P18" s="13">
        <f t="shared" si="9"/>
        <v>0</v>
      </c>
      <c r="Q18" s="13">
        <f t="shared" si="9"/>
        <v>0</v>
      </c>
      <c r="R18" s="19"/>
      <c r="S18" s="40" t="str">
        <f>IF(N18&gt;0,"INVESTED","CASH")</f>
        <v>CASH</v>
      </c>
      <c r="T18" s="15" t="str">
        <f>IF(AND(S18="INVESTED",L18&lt;0),"CAUTIOUS",IF(AND(S18="CASH",L18&lt;0),"CASH",IF(AND(S18="CASH",L18&gt;0),"IMPROVING","INVESTED")))</f>
        <v>CASH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-2.6205514026590437E-3</v>
      </c>
      <c r="D19" s="24" cm="1">
        <f t="array" ref="D19">_xll.FDS(A19,"FG_PRICE(0)/FG_PRICE_MAVG(0,,,,100)")-1</f>
        <v>3.6017381667599047E-3</v>
      </c>
      <c r="E19" s="24" cm="1">
        <f t="array" ref="E19">_xll.FDS(A19,"FG_PRICE(0)/FG_PRICE_MAVG(0,,,,200)")-1</f>
        <v>7.7832003187199295E-3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-3.2460318227049978E-3</v>
      </c>
      <c r="M19" s="24" cm="1">
        <f t="array" ref="M19">_xll.FDS(A19,"FG_PRICE(-1W)/FG_PRICE_MAVG(-1W,,,,100)")-1</f>
        <v>3.7149858028000526E-3</v>
      </c>
      <c r="N19" s="24" cm="1">
        <f t="array" ref="N19">_xll.FDS(A19,"FG_PRICE(-1W)/FG_PRICE_MAVG(-1W,,,,200)")-1</f>
        <v>7.3445596803400903E-3</v>
      </c>
      <c r="O19" s="20">
        <f t="shared" si="9"/>
        <v>0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CAUTIOUS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0.88100000000000001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0.88600000000000001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0.83899999999999997</v>
      </c>
      <c r="AB21" s="15" t="str">
        <f>IF(AA21&lt;25%,"INVESTED",IF(AA21&gt;75%,"CASH","NO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0.80200000000000005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0.90800000000000003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0.77500000000000002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2.6181818181818182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2.6181818181818182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2.2925764192139741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18.03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20.46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75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0.875</v>
      </c>
      <c r="M28" s="27"/>
      <c r="S28" s="70">
        <f>COUNTIF(QQQ!S5:S12,"INVESTED")/8</f>
        <v>0.875</v>
      </c>
      <c r="T28" s="63">
        <f>(COUNTIF(QQQ!T5:T19,"INVESTED")/11)+COUNTIF(QQQ!T5:T19,"IMPROVING")/11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0.75</v>
      </c>
      <c r="AC28" s="18">
        <f>(COUNTIF(QQQ!AC5:AC19,"INVESTED")/11)+COUNTIF(QQQ!AC5:AC19,"IMPROVING")/11</f>
        <v>0.63636363636363635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0.66666666666666663</v>
      </c>
      <c r="S29" s="71">
        <f>COUNTIF(QQQ!S14:S16,"INVESTED")/3</f>
        <v>0.66666666666666663</v>
      </c>
      <c r="AB29" s="71">
        <f>COUNTIF(QQQ!AB14:AB16,"INVESTED")/3</f>
        <v>0.66666666666666663</v>
      </c>
    </row>
    <row r="30" spans="1:29" x14ac:dyDescent="0.3">
      <c r="B30" s="65" t="s">
        <v>64</v>
      </c>
      <c r="F30" s="5"/>
      <c r="J30" s="18">
        <f>COUNTIF(QQQ!J18:J19,"INVESTED")/2</f>
        <v>0.5</v>
      </c>
      <c r="K30" s="66">
        <f>(COUNTIF(QQQ!K18:K19,"INVESTED")+COUNTIF(QQQ!K5:K12,"IMPROVING"))/2</f>
        <v>0</v>
      </c>
      <c r="S30" s="71">
        <f>COUNTIF(QQQ!S18:S19,"INVESTED")/2</f>
        <v>0.5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19" operator="containsText" text="CAUTIOUS">
      <formula>NOT(ISERROR(SEARCH("CAUTIOUS",I14)))</formula>
    </cfRule>
    <cfRule type="containsText" dxfId="116" priority="20" operator="containsText" text="INVESTED">
      <formula>NOT(ISERROR(SEARCH("INVESTED",I14)))</formula>
    </cfRule>
    <cfRule type="containsText" dxfId="115" priority="21" operator="containsText" text="CASH">
      <formula>NOT(ISERROR(SEARCH("CASH",I14)))</formula>
    </cfRule>
  </conditionalFormatting>
  <conditionalFormatting sqref="I21:K22">
    <cfRule type="containsText" dxfId="114" priority="5" operator="containsText" text="IMPROVING">
      <formula>NOT(ISERROR(SEARCH("IMPROVING",I21)))</formula>
    </cfRule>
    <cfRule type="containsText" dxfId="113" priority="6" operator="containsText" text="CAUTIOUS">
      <formula>NOT(ISERROR(SEARCH("CAUTIOUS",I21)))</formula>
    </cfRule>
    <cfRule type="containsText" dxfId="112" priority="7" operator="containsText" text="INVESTED">
      <formula>NOT(ISERROR(SEARCH("INVESTED",I21)))</formula>
    </cfRule>
    <cfRule type="containsText" dxfId="111" priority="8" operator="containsText" text="CASH">
      <formula>NOT(ISERROR(SEARCH("CASH",I21)))</formula>
    </cfRule>
  </conditionalFormatting>
  <conditionalFormatting sqref="J28:AB30 J32 L32:AB32">
    <cfRule type="cellIs" dxfId="110" priority="39" operator="between">
      <formula>0.25</formula>
      <formula>0.75</formula>
    </cfRule>
    <cfRule type="cellIs" dxfId="109" priority="40" operator="lessThan">
      <formula>0.25</formula>
    </cfRule>
    <cfRule type="cellIs" dxfId="108" priority="41" operator="greaterThan">
      <formula>0.75</formula>
    </cfRule>
  </conditionalFormatting>
  <conditionalFormatting sqref="J33:AB33">
    <cfRule type="containsText" dxfId="107" priority="37" operator="containsText" text="CASH">
      <formula>NOT(ISERROR(SEARCH("CASH",J33)))</formula>
    </cfRule>
    <cfRule type="containsText" dxfId="106" priority="38" operator="containsText" text="INVESTED">
      <formula>NOT(ISERROR(SEARCH("INVESTED",J33)))</formula>
    </cfRule>
  </conditionalFormatting>
  <conditionalFormatting sqref="J35:AB35">
    <cfRule type="containsText" dxfId="105" priority="33" operator="containsText" text="IMPROVING">
      <formula>NOT(ISERROR(SEARCH("IMPROVING",J35)))</formula>
    </cfRule>
    <cfRule type="containsText" dxfId="104" priority="34" operator="containsText" text="CAUTIOUS">
      <formula>NOT(ISERROR(SEARCH("CAUTIOUS",J35)))</formula>
    </cfRule>
    <cfRule type="containsText" dxfId="103" priority="35" operator="containsText" text="INVESTED">
      <formula>NOT(ISERROR(SEARCH("INVESTED",J35)))</formula>
    </cfRule>
    <cfRule type="containsText" dxfId="102" priority="36" operator="containsText" text="CASH">
      <formula>NOT(ISERROR(SEARCH("CASH",J35)))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3" operator="containsText" text="IMPROVING">
      <formula>NOT(ISERROR(SEARCH("IMPROVING",O5)))</formula>
    </cfRule>
    <cfRule type="containsText" dxfId="100" priority="64" operator="containsText" text="CAUTIOUS">
      <formula>NOT(ISERROR(SEARCH("CAUTIOUS",O5)))</formula>
    </cfRule>
    <cfRule type="containsText" dxfId="99" priority="65" operator="containsText" text="INVESTED">
      <formula>NOT(ISERROR(SEARCH("INVESTED",O5)))</formula>
    </cfRule>
    <cfRule type="containsText" dxfId="98" priority="66" operator="containsText" text="CASH">
      <formula>NOT(ISERROR(SEARCH("CASH",O5)))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3" operator="containsText" text="CAUTIOUS">
      <formula>NOT(ISERROR(SEARCH("CAUTIOUS",O14)))</formula>
    </cfRule>
    <cfRule type="containsText" dxfId="95" priority="24" operator="containsText" text="INVESTED">
      <formula>NOT(ISERROR(SEARCH("INVESTED",O14)))</formula>
    </cfRule>
    <cfRule type="containsText" dxfId="94" priority="25" operator="containsText" text="CASH">
      <formula>NOT(ISERROR(SEARCH("CASH",O14)))</formula>
    </cfRule>
  </conditionalFormatting>
  <conditionalFormatting sqref="O21:AC22">
    <cfRule type="containsText" dxfId="93" priority="1" operator="containsText" text="IMPROVING">
      <formula>NOT(ISERROR(SEARCH("IMPROVING",O21)))</formula>
    </cfRule>
    <cfRule type="containsText" dxfId="92" priority="2" operator="containsText" text="CAUTIOUS">
      <formula>NOT(ISERROR(SEARCH("CAUTIOUS",O21)))</formula>
    </cfRule>
    <cfRule type="containsText" dxfId="91" priority="3" operator="containsText" text="INVESTED">
      <formula>NOT(ISERROR(SEARCH("INVESTED",O21)))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2" operator="containsText" text="INVESTED">
      <formula>NOT(ISERROR(SEARCH("INVESTED",R24)))</formula>
    </cfRule>
    <cfRule type="containsText" dxfId="86" priority="53" operator="containsText" text="CASH">
      <formula>NOT(ISERROR(SEARCH("CASH",R24)))</formula>
    </cfRule>
  </conditionalFormatting>
  <conditionalFormatting sqref="R26:AA26">
    <cfRule type="containsText" dxfId="85" priority="54" operator="containsText" text="IMPROVING">
      <formula>NOT(ISERROR(SEARCH("IMPROVING",R26)))</formula>
    </cfRule>
    <cfRule type="containsText" dxfId="84" priority="55" operator="containsText" text="CAUTIOUS">
      <formula>NOT(ISERROR(SEARCH("CAUTIOUS",R26)))</formula>
    </cfRule>
    <cfRule type="containsText" dxfId="83" priority="56" operator="containsText" text="INVESTED">
      <formula>NOT(ISERROR(SEARCH("INVESTED",R26)))</formula>
    </cfRule>
    <cfRule type="containsText" dxfId="82" priority="57" operator="containsText" text="CASH">
      <formula>NOT(ISERROR(SEARCH("CASH",R26)))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6">
      <colorScale>
        <cfvo type="min"/>
        <cfvo type="max"/>
        <color rgb="FFFCFCFF"/>
        <color rgb="FF63BE7B"/>
      </colorScale>
    </cfRule>
    <cfRule type="colorScale" priority="27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28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 cm="1">
        <f t="array" ref="G16">_xll.FDSR(E16,"FG_PRICE(NOW)/FG_PRICE(-1AM)")-1</f>
        <v>7.1238466669210077E-2</v>
      </c>
      <c r="H16" s="106" cm="1">
        <f t="array" ref="H16">_xll.FDSR(E16,"FG_PRICE(NOW)/FG_PRICE(-13AW)")-1</f>
        <v>8.5799536685460032E-2</v>
      </c>
      <c r="I16" s="106" cm="1">
        <f t="array" ref="I16">_xll.FDSR(E16,"FG_PRICE(NOW)/FG_PRICE(-26AW)")-1</f>
        <v>0.19784430772707995</v>
      </c>
      <c r="J16" s="106" cm="1">
        <f t="array" ref="J16">_xll.FDSR(E16,"FG_PRICE(NOW)/FG_PRICE(-52AW)")-1</f>
        <v>0.52055198217059995</v>
      </c>
      <c r="K16" s="97">
        <f>RANK(G16,G16:G21)</f>
        <v>1</v>
      </c>
      <c r="L16" s="1">
        <f t="shared" ref="L16:N16" si="0">RANK(H16,H16:H21)</f>
        <v>1</v>
      </c>
      <c r="M16" s="1">
        <f t="shared" si="0"/>
        <v>2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">
      <c r="E17">
        <v>105825</v>
      </c>
      <c r="F17" s="86" t="s">
        <v>128</v>
      </c>
      <c r="G17" s="106" cm="1">
        <f t="array" ref="G17">_xll.FDSR(E17,"FG_PRICE(NOW)/FG_PRICE(-1AM)")-1</f>
        <v>5.2866385663330018E-2</v>
      </c>
      <c r="H17" s="106" cm="1">
        <f t="array" ref="H17">_xll.FDSR(E17,"FG_PRICE(NOW)/FG_PRICE(-13AW)")-1</f>
        <v>5.5255437453320067E-2</v>
      </c>
      <c r="I17" s="106" cm="1">
        <f t="array" ref="I17">_xll.FDSR(E17,"FG_PRICE(NOW)/FG_PRICE(-26AW)")-1</f>
        <v>0.21930987294828008</v>
      </c>
      <c r="J17" s="106" cm="1">
        <f t="array" ref="J17">_xll.FDSR(E17,"FG_PRICE(NOW)/FG_PRICE(-52AW)")-1</f>
        <v>0.45917729166105992</v>
      </c>
      <c r="K17" s="97">
        <f>RANK(G17,G16:G21)</f>
        <v>2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 cm="1">
        <f t="array" ref="G18">_xll.FDSR(E18,"FG_PRICE(NOW)/FG_PRICE(-1AM)")-1</f>
        <v>4.0556205456220074E-2</v>
      </c>
      <c r="H18" s="106" cm="1">
        <f t="array" ref="H18">_xll.FDSR(E18,"FG_PRICE(NOW)/FG_PRICE(-13AW)")-1</f>
        <v>5.9766578941649939E-2</v>
      </c>
      <c r="I18" s="106" cm="1">
        <f t="array" ref="I18">_xll.FDSR(E18,"FG_PRICE(NOW)/FG_PRICE(-26AW)")-1</f>
        <v>0.18126811320079006</v>
      </c>
      <c r="J18" s="106" cm="1">
        <f t="array" ref="J18">_xll.FDSR(E18,"FG_PRICE(NOW)/FG_PRICE(-52AW)")-1</f>
        <v>0.40614036697048994</v>
      </c>
      <c r="K18" s="97">
        <f>RANK(G18,G16:G21)</f>
        <v>3</v>
      </c>
      <c r="L18" s="1">
        <f t="shared" ref="L18:N18" si="5">RANK(H18,H16:H21)</f>
        <v>5</v>
      </c>
      <c r="M18" s="1">
        <f t="shared" si="5"/>
        <v>4</v>
      </c>
      <c r="N18" s="98">
        <f t="shared" si="5"/>
        <v>3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Market</v>
      </c>
    </row>
    <row r="19" spans="5:20" x14ac:dyDescent="0.3">
      <c r="E19" t="s">
        <v>115</v>
      </c>
      <c r="F19" s="86" t="s">
        <v>129</v>
      </c>
      <c r="G19" s="106" cm="1">
        <f t="array" ref="G19">_xll.FDSR(E19,"FG_PRICE(NOW)/FG_PRICE(-1AM)")-1</f>
        <v>3.8006208997950042E-2</v>
      </c>
      <c r="H19" s="106" cm="1">
        <f t="array" ref="H19">_xll.FDSR(E19,"FG_PRICE(NOW)/FG_PRICE(-13AW)")-1</f>
        <v>6.4773056625530012E-2</v>
      </c>
      <c r="I19" s="106" cm="1">
        <f t="array" ref="I19">_xll.FDSR(E19,"FG_PRICE(NOW)/FG_PRICE(-26AW)")-1</f>
        <v>0.18995578928431001</v>
      </c>
      <c r="J19" s="106" cm="1">
        <f t="array" ref="J19">_xll.FDSR(E19,"FG_PRICE(NOW)/FG_PRICE(-52AW)")-1</f>
        <v>0.40566525087753003</v>
      </c>
      <c r="K19" s="97">
        <f>RANK(G19,G16:G21)</f>
        <v>4</v>
      </c>
      <c r="L19" s="1">
        <f t="shared" ref="L19:N19" si="6">RANK(H19,H16:H21)</f>
        <v>3</v>
      </c>
      <c r="M19" s="1">
        <f t="shared" si="6"/>
        <v>3</v>
      </c>
      <c r="N19" s="98">
        <f t="shared" si="6"/>
        <v>4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Underperformer</v>
      </c>
    </row>
    <row r="20" spans="5:20" x14ac:dyDescent="0.3">
      <c r="E20" t="s">
        <v>116</v>
      </c>
      <c r="F20" s="86" t="s">
        <v>133</v>
      </c>
      <c r="G20" s="106" cm="1">
        <f t="array" ref="G20">_xll.FDSR(E20,"FG_PRICE(NOW)/FG_PRICE(-1AM)")-1</f>
        <v>3.2208388625720064E-2</v>
      </c>
      <c r="H20" s="106" cm="1">
        <f t="array" ref="H20">_xll.FDSR(E20,"FG_PRICE(NOW)/FG_PRICE(-13AW)")-1</f>
        <v>6.1215694546850052E-2</v>
      </c>
      <c r="I20" s="106" cm="1">
        <f t="array" ref="I20">_xll.FDSR(E20,"FG_PRICE(NOW)/FG_PRICE(-26AW)")-1</f>
        <v>0.16126039584867002</v>
      </c>
      <c r="J20" s="106" cm="1">
        <f t="array" ref="J20">_xll.FDSR(E20,"FG_PRICE(NOW)/FG_PRICE(-52AW)")-1</f>
        <v>0.3215874771835201</v>
      </c>
      <c r="K20" s="97">
        <f>RANK(G20,G16:G21)</f>
        <v>6</v>
      </c>
      <c r="L20" s="1">
        <f t="shared" ref="L20:N20" si="7">RANK(H20,H16:H21)</f>
        <v>4</v>
      </c>
      <c r="M20" s="1">
        <f t="shared" si="7"/>
        <v>5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 cm="1">
        <f t="array" ref="G21">_xll.FDSR(E21,"FG_PRICE(NOW)/FG_PRICE(-1AM)")-1</f>
        <v>3.6743062100490054E-2</v>
      </c>
      <c r="H21" s="107" cm="1">
        <f t="array" ref="H21">_xll.FDSR(E21,"FG_PRICE(NOW)/FG_PRICE(-13AW)")-1</f>
        <v>7.8496199243820008E-2</v>
      </c>
      <c r="I21" s="107" cm="1">
        <f t="array" ref="I21">_xll.FDSR(E21,"FG_PRICE(NOW)/FG_PRICE(-26AW)")-1</f>
        <v>0.13133283339217994</v>
      </c>
      <c r="J21" s="107" cm="1">
        <f t="array" ref="J21">_xll.FDSR(E21,"FG_PRICE(NOW)/FG_PRICE(-52AW)")-1</f>
        <v>0.27802489722117008</v>
      </c>
      <c r="K21" s="99">
        <f>RANK(G21,G16:G21)</f>
        <v>5</v>
      </c>
      <c r="L21" s="100">
        <f t="shared" ref="L21:N21" si="8">RANK(H21,H16:H21)</f>
        <v>2</v>
      </c>
      <c r="M21" s="100">
        <f t="shared" si="8"/>
        <v>6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 cm="1">
        <f t="array" ref="G23">_xll.FDSR(E23,"FG_PRICE(NOW)/FG_PRICE(-1AM)")-1</f>
        <v>6.4538923028409911E-2</v>
      </c>
      <c r="H23" s="106" cm="1">
        <f t="array" ref="H23">_xll.FDSR(E23,"FG_PRICE(NOW)/FG_PRICE(-13AW)")-1</f>
        <v>4.9303827839330072E-2</v>
      </c>
      <c r="I23" s="106" cm="1">
        <f t="array" ref="I23">_xll.FDSR(E23,"FG_PRICE(NOW)/FG_PRICE(-26AW)")-1</f>
        <v>0.1577061377281701</v>
      </c>
      <c r="J23" s="106" cm="1">
        <f t="array" ref="J23">_xll.FDSR(E23,"FG_PRICE(NOW)/FG_PRICE(-52AW)")-1</f>
        <v>0.47440833752493994</v>
      </c>
      <c r="K23" s="97">
        <f>RANK(G23,G23:G28)</f>
        <v>1</v>
      </c>
      <c r="L23" s="1">
        <f t="shared" ref="L23" si="9">RANK(H23,H23:H28)</f>
        <v>4</v>
      </c>
      <c r="M23" s="1">
        <f t="shared" ref="M23" si="10">RANK(I23,I23:I28)</f>
        <v>2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</v>
      </c>
    </row>
    <row r="24" spans="5:20" x14ac:dyDescent="0.3">
      <c r="E24">
        <v>106038</v>
      </c>
      <c r="F24" s="86" t="s">
        <v>128</v>
      </c>
      <c r="G24" s="106" cm="1">
        <f t="array" ref="G24">_xll.FDSR(E24,"FG_PRICE(NOW)/FG_PRICE(-1AM)")-1</f>
        <v>5.1556449401140014E-2</v>
      </c>
      <c r="H24" s="106" cm="1">
        <f t="array" ref="H24">_xll.FDSR(E24,"FG_PRICE(NOW)/FG_PRICE(-13AW)")-1</f>
        <v>4.5041491026329927E-2</v>
      </c>
      <c r="I24" s="106" cm="1">
        <f t="array" ref="I24">_xll.FDSR(E24,"FG_PRICE(NOW)/FG_PRICE(-26AW)")-1</f>
        <v>0.16944801164285006</v>
      </c>
      <c r="J24" s="106" cm="1">
        <f t="array" ref="J24">_xll.FDSR(E24,"FG_PRICE(NOW)/FG_PRICE(-52AW)")-1</f>
        <v>0.3785122373224199</v>
      </c>
      <c r="K24" s="97">
        <f>RANK(G24,G23:G28)</f>
        <v>2</v>
      </c>
      <c r="L24" s="1">
        <f t="shared" ref="L24" si="13">RANK(H24,H23:H28)</f>
        <v>5</v>
      </c>
      <c r="M24" s="1">
        <f t="shared" ref="M24" si="14">RANK(I24,I23:I28)</f>
        <v>1</v>
      </c>
      <c r="N24" s="98">
        <f t="shared" ref="N24" si="15">RANK(J24,J23:J28)</f>
        <v>2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Outperformer</v>
      </c>
    </row>
    <row r="25" spans="5:20" x14ac:dyDescent="0.3">
      <c r="E25">
        <v>106039</v>
      </c>
      <c r="F25" s="86" t="s">
        <v>132</v>
      </c>
      <c r="G25" s="106" cm="1">
        <f t="array" ref="G25">_xll.FDSR(E25,"FG_PRICE(NOW)/FG_PRICE(-1AM)")-1</f>
        <v>3.6408284892379905E-2</v>
      </c>
      <c r="H25" s="106" cm="1">
        <f t="array" ref="H25">_xll.FDSR(E25,"FG_PRICE(NOW)/FG_PRICE(-13AW)")-1</f>
        <v>5.975896964222005E-2</v>
      </c>
      <c r="I25" s="106" cm="1">
        <f t="array" ref="I25">_xll.FDSR(E25,"FG_PRICE(NOW)/FG_PRICE(-26AW)")-1</f>
        <v>0.11745646728511994</v>
      </c>
      <c r="J25" s="106" cm="1">
        <f t="array" ref="J25">_xll.FDSR(E25,"FG_PRICE(NOW)/FG_PRICE(-52AW)")-1</f>
        <v>0.27028728197780993</v>
      </c>
      <c r="K25" s="97">
        <f>RANK(G25,G23:G28)</f>
        <v>3</v>
      </c>
      <c r="L25" s="1">
        <f t="shared" ref="L25" si="18">RANK(H25,H23:H28)</f>
        <v>2</v>
      </c>
      <c r="M25" s="1">
        <f t="shared" ref="M25" si="19">RANK(I25,I23:I28)</f>
        <v>4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</v>
      </c>
    </row>
    <row r="26" spans="5:20" x14ac:dyDescent="0.3">
      <c r="E26" t="s">
        <v>138</v>
      </c>
      <c r="F26" s="86" t="s">
        <v>129</v>
      </c>
      <c r="G26" s="106" cm="1">
        <f t="array" ref="G26">_xll.FDSR(E26,"FG_PRICE(NOW)/FG_PRICE(-1AM)")-1</f>
        <v>3.3692876050199994E-2</v>
      </c>
      <c r="H26" s="106" cm="1">
        <f t="array" ref="H26">_xll.FDSR(E26,"FG_PRICE(NOW)/FG_PRICE(-13AW)")-1</f>
        <v>4.2189831920270038E-2</v>
      </c>
      <c r="I26" s="106" cm="1">
        <f t="array" ref="I26">_xll.FDSR(E26,"FG_PRICE(NOW)/FG_PRICE(-26AW)")-1</f>
        <v>0.15281527059910993</v>
      </c>
      <c r="J26" s="106" cm="1">
        <f t="array" ref="J26">_xll.FDSR(E26,"FG_PRICE(NOW)/FG_PRICE(-52AW)")-1</f>
        <v>0.36518634652114002</v>
      </c>
      <c r="K26" s="97">
        <f>RANK(G26,G23:G28)</f>
        <v>4</v>
      </c>
      <c r="L26" s="1">
        <f t="shared" ref="L26" si="21">RANK(H26,H23:H28)</f>
        <v>6</v>
      </c>
      <c r="M26" s="1">
        <f t="shared" ref="M26" si="22">RANK(I26,I23:I28)</f>
        <v>3</v>
      </c>
      <c r="N26" s="98">
        <f t="shared" ref="N26" si="23">RANK(J26,J23:J28)</f>
        <v>3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Market</v>
      </c>
    </row>
    <row r="27" spans="5:20" x14ac:dyDescent="0.3">
      <c r="E27" t="s">
        <v>139</v>
      </c>
      <c r="F27" s="86" t="s">
        <v>133</v>
      </c>
      <c r="G27" s="106" cm="1">
        <f t="array" ref="G27">_xll.FDSR(E27,"FG_PRICE(NOW)/FG_PRICE(-1AM)")-1</f>
        <v>1.6025641025640081E-2</v>
      </c>
      <c r="H27" s="106" cm="1">
        <f t="array" ref="H27">_xll.FDSR(E27,"FG_PRICE(NOW)/FG_PRICE(-13AW)")-1</f>
        <v>6.4857881136950013E-2</v>
      </c>
      <c r="I27" s="106" cm="1">
        <f t="array" ref="I27">_xll.FDSR(E27,"FG_PRICE(NOW)/FG_PRICE(-26AW)")-1</f>
        <v>6.9278671510119905E-2</v>
      </c>
      <c r="J27" s="106" cm="1">
        <f t="array" ref="J27">_xll.FDSR(E27,"FG_PRICE(NOW)/FG_PRICE(-52AW)")-1</f>
        <v>0.14186755333887002</v>
      </c>
      <c r="K27" s="97">
        <f>RANK(G27,G23:G28)</f>
        <v>6</v>
      </c>
      <c r="L27" s="1">
        <f t="shared" ref="L27" si="24">RANK(H27,H23:H28)</f>
        <v>1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1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Positive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 cm="1">
        <f t="array" ref="G28">_xll.FDSR(E28,"FG_PRICE(NOW)/FG_PRICE(-1AM)")-1</f>
        <v>2.7883513275350102E-2</v>
      </c>
      <c r="H28" s="107" cm="1">
        <f t="array" ref="H28">_xll.FDSR(E28,"FG_PRICE(NOW)/FG_PRICE(-13AW)")-1</f>
        <v>5.3532200014660081E-2</v>
      </c>
      <c r="I28" s="107" cm="1">
        <f t="array" ref="I28">_xll.FDSR(E28,"FG_PRICE(NOW)/FG_PRICE(-26AW)")-1</f>
        <v>9.7113824357790035E-2</v>
      </c>
      <c r="J28" s="107" cm="1">
        <f t="array" ref="J28">_xll.FDSR(E28,"FG_PRICE(NOW)/FG_PRICE(-52AW)")-1</f>
        <v>0.20955745526664993</v>
      </c>
      <c r="K28" s="99">
        <f>RANK(G28,G23:G28)</f>
        <v>5</v>
      </c>
      <c r="L28" s="100">
        <f t="shared" ref="L28" si="27">RANK(H28,H23:H28)</f>
        <v>3</v>
      </c>
      <c r="M28" s="100">
        <f t="shared" ref="M28" si="28">RANK(I28,I23:I28)</f>
        <v>5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 cm="1">
        <f t="array" ref="G30">_xll.FDSR(E30,"FG_PRICE(NOW)/FG_PRICE(-1AM)")-1</f>
        <v>6.3366889337570065E-2</v>
      </c>
      <c r="H30" s="106" cm="1">
        <f t="array" ref="H30">_xll.FDSR(E30,"FG_PRICE(NOW)/FG_PRICE(-13AW)")-1</f>
        <v>4.0981215201290055E-2</v>
      </c>
      <c r="I30" s="106" cm="1">
        <f t="array" ref="I30">_xll.FDSR(E30,"FG_PRICE(NOW)/FG_PRICE(-26AW)")-1</f>
        <v>0.16872810149293005</v>
      </c>
      <c r="J30" s="106" cm="1">
        <f t="array" ref="J30">_xll.FDSR(E30,"FG_PRICE(NOW)/FG_PRICE(-52AW)")-1</f>
        <v>0.33115016350866999</v>
      </c>
      <c r="K30" s="97">
        <f>RANK(G30,G30:G35)</f>
        <v>2</v>
      </c>
      <c r="L30" s="1">
        <f t="shared" ref="L30" si="30">RANK(H30,H30:H35)</f>
        <v>4</v>
      </c>
      <c r="M30" s="1">
        <f t="shared" ref="M30" si="31">RANK(I30,I30:I35)</f>
        <v>2</v>
      </c>
      <c r="N30" s="98">
        <f t="shared" ref="N30" si="32">RANK(J30,J30:J35)</f>
        <v>1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</v>
      </c>
    </row>
    <row r="31" spans="5:20" x14ac:dyDescent="0.3">
      <c r="E31">
        <v>106062</v>
      </c>
      <c r="F31" s="86" t="s">
        <v>128</v>
      </c>
      <c r="G31" s="106" cm="1">
        <f t="array" ref="G31">_xll.FDSR(E31,"FG_PRICE(NOW)/FG_PRICE(-1AM)")-1</f>
        <v>7.9762410103850101E-2</v>
      </c>
      <c r="H31" s="106" cm="1">
        <f t="array" ref="H31">_xll.FDSR(E31,"FG_PRICE(NOW)/FG_PRICE(-13AW)")-1</f>
        <v>6.5377698671660101E-2</v>
      </c>
      <c r="I31" s="106" cm="1">
        <f t="array" ref="I31">_xll.FDSR(E31,"FG_PRICE(NOW)/FG_PRICE(-26AW)")-1</f>
        <v>0.17470708625289011</v>
      </c>
      <c r="J31" s="106" cm="1">
        <f t="array" ref="J31">_xll.FDSR(E31,"FG_PRICE(NOW)/FG_PRICE(-52AW)")-1</f>
        <v>0.28669152795342989</v>
      </c>
      <c r="K31" s="97">
        <f>RANK(G31,G30:G35)</f>
        <v>1</v>
      </c>
      <c r="L31" s="1">
        <f t="shared" ref="L31" si="34">RANK(H31,H30:H35)</f>
        <v>1</v>
      </c>
      <c r="M31" s="1">
        <f t="shared" ref="M31" si="35">RANK(I31,I30:I35)</f>
        <v>1</v>
      </c>
      <c r="N31" s="98">
        <f t="shared" ref="N31" si="36">RANK(J31,J30:J35)</f>
        <v>2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 cm="1">
        <f t="array" ref="G32">_xll.FDSR(E32,"FG_PRICE(NOW)/FG_PRICE(-1AM)")-1</f>
        <v>5.7376960818950051E-2</v>
      </c>
      <c r="H32" s="106" cm="1">
        <f t="array" ref="H32">_xll.FDSR(E32,"FG_PRICE(NOW)/FG_PRICE(-13AW)")-1</f>
        <v>3.566154257686005E-2</v>
      </c>
      <c r="I32" s="106" cm="1">
        <f t="array" ref="I32">_xll.FDSR(E32,"FG_PRICE(NOW)/FG_PRICE(-26AW)")-1</f>
        <v>0.11081788840222995</v>
      </c>
      <c r="J32" s="106" cm="1">
        <f t="array" ref="J32">_xll.FDSR(E32,"FG_PRICE(NOW)/FG_PRICE(-52AW)")-1</f>
        <v>0.20891354626177994</v>
      </c>
      <c r="K32" s="97">
        <f>RANK(G32,G30:G35)</f>
        <v>4</v>
      </c>
      <c r="L32" s="1">
        <f t="shared" ref="L32" si="39">RANK(H32,H30:H35)</f>
        <v>5</v>
      </c>
      <c r="M32" s="1">
        <f t="shared" ref="M32" si="40">RANK(I32,I30:I35)</f>
        <v>5</v>
      </c>
      <c r="N32" s="98">
        <f t="shared" ref="N32" si="41">RANK(J32,J30:J35)</f>
        <v>4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 cm="1">
        <f t="array" ref="G33">_xll.FDSR(E33,"FG_PRICE(NOW)/FG_PRICE(-1AM)")-1</f>
        <v>4.6219968329409999E-2</v>
      </c>
      <c r="H33" s="106" cm="1">
        <f t="array" ref="H33">_xll.FDSR(E33,"FG_PRICE(NOW)/FG_PRICE(-13AW)")-1</f>
        <v>2.2157924842439947E-2</v>
      </c>
      <c r="I33" s="106" cm="1">
        <f t="array" ref="I33">_xll.FDSR(E33,"FG_PRICE(NOW)/FG_PRICE(-26AW)")-1</f>
        <v>0.11871261238821007</v>
      </c>
      <c r="J33" s="106" cm="1">
        <f t="array" ref="J33">_xll.FDSR(E33,"FG_PRICE(NOW)/FG_PRICE(-52AW)")-1</f>
        <v>0.20128908155368008</v>
      </c>
      <c r="K33" s="97">
        <f>RANK(G33,G30:G35)</f>
        <v>5</v>
      </c>
      <c r="L33" s="1">
        <f t="shared" ref="L33" si="42">RANK(H33,H30:H35)</f>
        <v>6</v>
      </c>
      <c r="M33" s="1">
        <f t="shared" ref="M33" si="43">RANK(I33,I30:I35)</f>
        <v>3</v>
      </c>
      <c r="N33" s="98">
        <f t="shared" ref="N33" si="44">RANK(J33,J30:J35)</f>
        <v>5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Underperformer</v>
      </c>
    </row>
    <row r="34" spans="5:20" x14ac:dyDescent="0.3">
      <c r="E34" t="s">
        <v>144</v>
      </c>
      <c r="F34" s="86" t="s">
        <v>133</v>
      </c>
      <c r="G34" s="106" cm="1">
        <f t="array" ref="G34">_xll.FDSR(E34,"FG_PRICE(NOW)/FG_PRICE(-1AM)")-1</f>
        <v>3.2734130760150082E-2</v>
      </c>
      <c r="H34" s="106" cm="1">
        <f t="array" ref="H34">_xll.FDSR(E34,"FG_PRICE(NOW)/FG_PRICE(-13AW)")-1</f>
        <v>4.8268705750539986E-2</v>
      </c>
      <c r="I34" s="106" cm="1">
        <f t="array" ref="I34">_xll.FDSR(E34,"FG_PRICE(NOW)/FG_PRICE(-26AW)")-1</f>
        <v>0.11057760650483006</v>
      </c>
      <c r="J34" s="106" cm="1">
        <f t="array" ref="J34">_xll.FDSR(E34,"FG_PRICE(NOW)/FG_PRICE(-52AW)")-1</f>
        <v>0.20010476223794993</v>
      </c>
      <c r="K34" s="97">
        <f>RANK(G34,G30:G35)</f>
        <v>6</v>
      </c>
      <c r="L34" s="1">
        <f t="shared" ref="L34" si="45">RANK(H34,H30:H35)</f>
        <v>2</v>
      </c>
      <c r="M34" s="1">
        <f t="shared" ref="M34" si="46">RANK(I34,I30:I35)</f>
        <v>6</v>
      </c>
      <c r="N34" s="98">
        <f t="shared" ref="N34" si="47">RANK(J34,J30:J35)</f>
        <v>6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</v>
      </c>
    </row>
    <row r="35" spans="5:20" ht="15" thickBot="1" x14ac:dyDescent="0.35">
      <c r="E35" t="s">
        <v>145</v>
      </c>
      <c r="F35" s="88" t="s">
        <v>130</v>
      </c>
      <c r="G35" s="107" cm="1">
        <f t="array" ref="G35">_xll.FDSR(E35,"FG_PRICE(NOW)/FG_PRICE(-1AM)")-1</f>
        <v>5.9442213668710053E-2</v>
      </c>
      <c r="H35" s="107" cm="1">
        <f t="array" ref="H35">_xll.FDSR(E35,"FG_PRICE(NOW)/FG_PRICE(-13AW)")-1</f>
        <v>4.1182487742410068E-2</v>
      </c>
      <c r="I35" s="107" cm="1">
        <f t="array" ref="I35">_xll.FDSR(E35,"FG_PRICE(NOW)/FG_PRICE(-26AW)")-1</f>
        <v>0.11500445131368009</v>
      </c>
      <c r="J35" s="107" cm="1">
        <f t="array" ref="J35">_xll.FDSR(E35,"FG_PRICE(NOW)/FG_PRICE(-52AW)")-1</f>
        <v>0.22955471151060003</v>
      </c>
      <c r="K35" s="99">
        <f>RANK(G35,G30:G35)</f>
        <v>3</v>
      </c>
      <c r="L35" s="100">
        <f t="shared" ref="L35" si="48">RANK(H35,H30:H35)</f>
        <v>3</v>
      </c>
      <c r="M35" s="100">
        <f t="shared" ref="M35" si="49">RANK(I35,I30:I35)</f>
        <v>4</v>
      </c>
      <c r="N35" s="101">
        <f t="shared" ref="N35" si="50">RANK(J35,J30:J35)</f>
        <v>3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Market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22" workbookViewId="0">
      <selection activeCell="U30" sqref="U3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-8.0108621860149887E-3</v>
      </c>
      <c r="I16" s="106" cm="1">
        <f t="array" ref="I16">_xll.FDSR(E16,"FG_PRICE(NOW)/FG_PRICE(-13AW)")-1</f>
        <v>-0.11581749969744604</v>
      </c>
      <c r="J16" s="106" cm="1">
        <f t="array" ref="J16">_xll.FDSR(E16,"FG_PRICE(NOW)/FG_PRICE(-26AW)")-1</f>
        <v>-0.16301981899415696</v>
      </c>
      <c r="K16" s="106" cm="1">
        <f t="array" ref="K16">_xll.FDSR(E16,"FG_PRICE(NOW)/FG_PRICE(-52AW)")-1</f>
        <v>-0.20724826388888895</v>
      </c>
      <c r="L16" s="97">
        <f>RANK(H16,$H$16:$H$36)</f>
        <v>14</v>
      </c>
      <c r="M16" s="1">
        <f>RANK(I16,$I$16:$I$36)</f>
        <v>19</v>
      </c>
      <c r="N16" s="1">
        <f>RANK(J16,$J$16:$J$36)</f>
        <v>17</v>
      </c>
      <c r="O16" s="98">
        <f>RANK(K16,$K$16:$K$36)</f>
        <v>19</v>
      </c>
      <c r="P16" s="91" cm="1">
        <f t="array" ref="P16">IF(_xll.FDS(E16,"FG_PRICE(0)/FG_PRICE_MAVG(0,,,,50)")-1&gt;0,1,0)</f>
        <v>0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Negative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Underperformer</v>
      </c>
    </row>
    <row r="17" spans="5:26" x14ac:dyDescent="0.3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-1.6835953805481974E-2</v>
      </c>
      <c r="I17" s="106" cm="1">
        <f t="array" ref="I17">_xll.FDSR(E17,"FG_PRICE(NOW)/FG_PRICE(-13AW)")-1</f>
        <v>-0.13226083752916595</v>
      </c>
      <c r="J17" s="106" cm="1">
        <f t="array" ref="J17">_xll.FDSR(E17,"FG_PRICE(NOW)/FG_PRICE(-26AW)")-1</f>
        <v>-0.15670127700202896</v>
      </c>
      <c r="K17" s="106" cm="1">
        <f t="array" ref="K17">_xll.FDSR(E17,"FG_PRICE(NOW)/FG_PRICE(-52AW)")-1</f>
        <v>-0.20713644524236996</v>
      </c>
      <c r="L17" s="97">
        <f t="shared" ref="L17:L36" si="1">RANK(H17,$H$16:$H$36)</f>
        <v>15</v>
      </c>
      <c r="M17" s="1">
        <f t="shared" ref="M17:M29" si="2">RANK(I17,$I$16:$I$36)</f>
        <v>21</v>
      </c>
      <c r="N17" s="1">
        <f t="shared" ref="N17:N29" si="3">RANK(J17,$J$16:$J$36)</f>
        <v>16</v>
      </c>
      <c r="O17" s="98">
        <f t="shared" ref="O17:O29" si="4">RANK(K17,$K$16:$K$36)</f>
        <v>18</v>
      </c>
      <c r="P17" s="91" cm="1">
        <f t="array" ref="P17">IF(_xll.FDS(E17,"FG_PRICE(0)/FG_PRICE_MAVG(0,,,,50)")-1&gt;0,1,0)</f>
        <v>0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2.5014209376199581E-3</v>
      </c>
      <c r="I18" s="106" cm="1">
        <f t="array" ref="I18">_xll.FDSR(E18,"FG_PRICE(NOW)/FG_PRICE(-13AW)")-1</f>
        <v>-0.11194088324983897</v>
      </c>
      <c r="J18" s="106" cm="1">
        <f t="array" ref="J18">_xll.FDSR(E18,"FG_PRICE(NOW)/FG_PRICE(-26AW)")-1</f>
        <v>-0.15149373970040703</v>
      </c>
      <c r="K18" s="106" cm="1">
        <f t="array" ref="K18">_xll.FDSR(E18,"FG_PRICE(NOW)/FG_PRICE(-52AW)")-1</f>
        <v>-0.29543898573423799</v>
      </c>
      <c r="L18" s="97">
        <f t="shared" si="1"/>
        <v>12</v>
      </c>
      <c r="M18" s="1">
        <f t="shared" si="2"/>
        <v>18</v>
      </c>
      <c r="N18" s="1">
        <f t="shared" si="3"/>
        <v>15</v>
      </c>
      <c r="O18" s="98">
        <f t="shared" si="4"/>
        <v>21</v>
      </c>
      <c r="P18" s="91" cm="1">
        <f t="array" ref="P18">IF(_xll.FDS(E18,"FG_PRICE(0)/FG_PRICE_MAVG(0,,,,50)")-1&gt;0,1,0)</f>
        <v>0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Negative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3.3686236766119926E-2</v>
      </c>
      <c r="I19" s="106" cm="1">
        <f t="array" ref="I19">_xll.FDSR(E19,"FG_PRICE(NOW)/FG_PRICE(-13AW)")-1</f>
        <v>-0.12183156173344201</v>
      </c>
      <c r="J19" s="106" cm="1">
        <f t="array" ref="J19">_xll.FDSR(E19,"FG_PRICE(NOW)/FG_PRICE(-26AW)")-1</f>
        <v>-0.19970193740685505</v>
      </c>
      <c r="K19" s="106" cm="1">
        <f t="array" ref="K19">_xll.FDSR(E19,"FG_PRICE(NOW)/FG_PRICE(-52AW)")-1</f>
        <v>-0.166795965865012</v>
      </c>
      <c r="L19" s="97">
        <f t="shared" si="1"/>
        <v>6</v>
      </c>
      <c r="M19" s="1">
        <f t="shared" si="2"/>
        <v>20</v>
      </c>
      <c r="N19" s="1">
        <f t="shared" si="3"/>
        <v>19</v>
      </c>
      <c r="O19" s="98">
        <f t="shared" si="4"/>
        <v>15</v>
      </c>
      <c r="P19" s="91" cm="1">
        <f t="array" ref="P19">IF(_xll.FDS(E19,"FG_PRICE(0)/FG_PRICE_MAVG(0,,,,50)")-1&gt;0,1,0)</f>
        <v>0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1.6017316017320038E-2</v>
      </c>
      <c r="I20" s="106" cm="1">
        <f t="array" ref="I20">_xll.FDSR(E20,"FG_PRICE(NOW)/FG_PRICE(-13AW)")-1</f>
        <v>0.24840425531914989</v>
      </c>
      <c r="J20" s="106" cm="1">
        <f t="array" ref="J20">_xll.FDSR(E20,"FG_PRICE(NOW)/FG_PRICE(-26AW)")-1</f>
        <v>0.64125874125874005</v>
      </c>
      <c r="K20" s="106" cm="1">
        <f t="array" ref="K20">_xll.FDSR(E20,"FG_PRICE(NOW)/FG_PRICE(-52AW)")-1</f>
        <v>-9.7307692307691984E-2</v>
      </c>
      <c r="L20" s="97">
        <f t="shared" si="1"/>
        <v>10</v>
      </c>
      <c r="M20" s="1">
        <f t="shared" si="2"/>
        <v>1</v>
      </c>
      <c r="N20" s="1">
        <f t="shared" si="3"/>
        <v>1</v>
      </c>
      <c r="O20" s="98">
        <f t="shared" si="4"/>
        <v>12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Underperformer AND Gaining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-4.5005488474204047E-2</v>
      </c>
      <c r="I21" s="106" cm="1">
        <f t="array" ref="I21">_xll.FDSR(E21,"FG_PRICE(NOW)/FG_PRICE(-13AW)")-1</f>
        <v>3.0347890451519977E-2</v>
      </c>
      <c r="J21" s="106" cm="1">
        <f t="array" ref="J21">_xll.FDSR(E21,"FG_PRICE(NOW)/FG_PRICE(-26AW)")-1</f>
        <v>5.8635637691079934E-2</v>
      </c>
      <c r="K21" s="106" cm="1">
        <f t="array" ref="K21">_xll.FDSR(E21,"FG_PRICE(NOW)/FG_PRICE(-52AW)")-1</f>
        <v>-0.14322644180464095</v>
      </c>
      <c r="L21" s="97">
        <f t="shared" si="1"/>
        <v>20</v>
      </c>
      <c r="M21" s="1">
        <f t="shared" si="2"/>
        <v>13</v>
      </c>
      <c r="N21" s="1">
        <f t="shared" si="3"/>
        <v>8</v>
      </c>
      <c r="O21" s="98">
        <f t="shared" si="4"/>
        <v>14</v>
      </c>
      <c r="P21" s="91" cm="1">
        <f t="array" ref="P21">IF(_xll.FDS(E21,"FG_PRICE(0)/FG_PRICE_MAVG(0,,,,50)")-1&gt;0,1,0)</f>
        <v>0</v>
      </c>
      <c r="Q21" s="92" cm="1">
        <f t="array" ref="Q21">IF(_xll.FDS(E21,"FG_PRICE(0)/FG_PRICE_MAVG(0,,,,100)")-1&gt;0,1,0)</f>
        <v>0</v>
      </c>
      <c r="R21" s="93" cm="1">
        <f t="array" ref="R21">IF(_xll.FDS(E21,"FG_PRICE(0)/FG_PRICE_MAVG(0,,,,200)")-1&gt;0,1,0)</f>
        <v>1</v>
      </c>
      <c r="S21" s="84" t="str">
        <f t="shared" si="5"/>
        <v>Cautious</v>
      </c>
      <c r="T21" s="84" t="str">
        <f t="shared" si="6"/>
        <v>Positive</v>
      </c>
      <c r="U21" s="87" t="str">
        <f t="shared" si="7"/>
        <v>Underperformer</v>
      </c>
    </row>
    <row r="22" spans="5:26" x14ac:dyDescent="0.3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5.3105555936370008E-2</v>
      </c>
      <c r="I22" s="106" cm="1">
        <f t="array" ref="I22">_xll.FDSR(E22,"FG_PRICE(NOW)/FG_PRICE(-13AW)")-1</f>
        <v>0.14067779486318011</v>
      </c>
      <c r="J22" s="106" cm="1">
        <f t="array" ref="J22">_xll.FDSR(E22,"FG_PRICE(NOW)/FG_PRICE(-26AW)")-1</f>
        <v>0.13373108694019997</v>
      </c>
      <c r="K22" s="106" cm="1">
        <f t="array" ref="K22">_xll.FDSR(E22,"FG_PRICE(NOW)/FG_PRICE(-52AW)")-1</f>
        <v>0.37214204655848993</v>
      </c>
      <c r="L22" s="97">
        <f t="shared" si="1"/>
        <v>3</v>
      </c>
      <c r="M22" s="1">
        <f t="shared" si="2"/>
        <v>5</v>
      </c>
      <c r="N22" s="1">
        <f t="shared" si="3"/>
        <v>4</v>
      </c>
      <c r="O22" s="98">
        <f t="shared" si="4"/>
        <v>4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0.10551696930494003</v>
      </c>
      <c r="I23" s="106" cm="1">
        <f t="array" ref="I23">_xll.FDSR(E23,"FG_PRICE(NOW)/FG_PRICE(-13AW)")-1</f>
        <v>0.15788932171953007</v>
      </c>
      <c r="J23" s="106" cm="1">
        <f t="array" ref="J23">_xll.FDSR(E23,"FG_PRICE(NOW)/FG_PRICE(-26AW)")-1</f>
        <v>0.17615445975109001</v>
      </c>
      <c r="K23" s="106" cm="1">
        <f t="array" ref="K23">_xll.FDSR(E23,"FG_PRICE(NOW)/FG_PRICE(-52AW)")-1</f>
        <v>0.44337130858834994</v>
      </c>
      <c r="L23" s="97">
        <f t="shared" si="1"/>
        <v>2</v>
      </c>
      <c r="M23" s="1">
        <f t="shared" si="2"/>
        <v>4</v>
      </c>
      <c r="N23" s="1">
        <f t="shared" si="3"/>
        <v>2</v>
      </c>
      <c r="O23" s="98">
        <f t="shared" si="4"/>
        <v>3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1.6877637130799927E-2</v>
      </c>
      <c r="I24" s="106" cm="1">
        <f t="array" ref="I24">_xll.FDSR(E24,"FG_PRICE(NOW)/FG_PRICE(-13AW)")-1</f>
        <v>0.20192840518675004</v>
      </c>
      <c r="J24" s="106" cm="1">
        <f t="array" ref="J24">_xll.FDSR(E24,"FG_PRICE(NOW)/FG_PRICE(-26AW)")-1</f>
        <v>5.6605611847230008E-2</v>
      </c>
      <c r="K24" s="106" cm="1">
        <f t="array" ref="K24">_xll.FDSR(E24,"FG_PRICE(NOW)/FG_PRICE(-52AW)")-1</f>
        <v>-2.4028077753780019E-2</v>
      </c>
      <c r="L24" s="97">
        <f t="shared" si="1"/>
        <v>9</v>
      </c>
      <c r="M24" s="1">
        <f t="shared" si="2"/>
        <v>2</v>
      </c>
      <c r="N24" s="1">
        <f t="shared" si="3"/>
        <v>9</v>
      </c>
      <c r="O24" s="98">
        <f t="shared" si="4"/>
        <v>10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Market</v>
      </c>
    </row>
    <row r="25" spans="5:26" x14ac:dyDescent="0.3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5.2010668855150044E-2</v>
      </c>
      <c r="I25" s="106" cm="1">
        <f t="array" ref="I25">_xll.FDSR(E25,"FG_PRICE(NOW)/FG_PRICE(-13AW)")-1</f>
        <v>5.2982852448919981E-2</v>
      </c>
      <c r="J25" s="106" cm="1">
        <f t="array" ref="J25">_xll.FDSR(E25,"FG_PRICE(NOW)/FG_PRICE(-26AW)")-1</f>
        <v>8.6564950201309943E-2</v>
      </c>
      <c r="K25" s="106" cm="1">
        <f t="array" ref="K25">_xll.FDSR(E25,"FG_PRICE(NOW)/FG_PRICE(-52AW)")-1</f>
        <v>0.13302397525135001</v>
      </c>
      <c r="L25" s="97">
        <f t="shared" si="1"/>
        <v>4</v>
      </c>
      <c r="M25" s="1">
        <f t="shared" si="2"/>
        <v>11</v>
      </c>
      <c r="N25" s="1">
        <f t="shared" si="3"/>
        <v>7</v>
      </c>
      <c r="O25" s="98">
        <f t="shared" si="4"/>
        <v>8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1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2.1632984034489988E-2</v>
      </c>
      <c r="I26" s="106" cm="1">
        <f t="array" ref="I26">_xll.FDSR(E26,"FG_PRICE(NOW)/FG_PRICE(-13AW)")-1</f>
        <v>3.6704873920510028E-2</v>
      </c>
      <c r="J26" s="106" cm="1">
        <f t="array" ref="J26">_xll.FDSR(E26,"FG_PRICE(NOW)/FG_PRICE(-26AW)")-1</f>
        <v>-2.3457432270315048E-2</v>
      </c>
      <c r="K26" s="106" cm="1">
        <f t="array" ref="K26">_xll.FDSR(E26,"FG_PRICE(NOW)/FG_PRICE(-52AW)")-1</f>
        <v>0.23266915474719996</v>
      </c>
      <c r="L26" s="97">
        <f t="shared" si="1"/>
        <v>8</v>
      </c>
      <c r="M26" s="1">
        <f t="shared" si="2"/>
        <v>12</v>
      </c>
      <c r="N26" s="1">
        <f t="shared" si="3"/>
        <v>11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1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4.476987447698999E-2</v>
      </c>
      <c r="I27" s="106" cm="1">
        <f t="array" ref="I27">_xll.FDSR(E27,"FG_PRICE(NOW)/FG_PRICE(-13AW)")-1</f>
        <v>6.4818763326230044E-2</v>
      </c>
      <c r="J27" s="106" cm="1">
        <f t="array" ref="J27">_xll.FDSR(E27,"FG_PRICE(NOW)/FG_PRICE(-26AW)")-1</f>
        <v>0.10756265247282992</v>
      </c>
      <c r="K27" s="106" cm="1">
        <f t="array" ref="K27">_xll.FDSR(E27,"FG_PRICE(NOW)/FG_PRICE(-52AW)")-1</f>
        <v>0.19018112488084005</v>
      </c>
      <c r="L27" s="97">
        <f t="shared" si="1"/>
        <v>5</v>
      </c>
      <c r="M27" s="1">
        <f t="shared" si="2"/>
        <v>8</v>
      </c>
      <c r="N27" s="1">
        <f t="shared" si="3"/>
        <v>5</v>
      </c>
      <c r="O27" s="98">
        <f t="shared" si="4"/>
        <v>6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Outperformer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0.12531410466514004</v>
      </c>
      <c r="I28" s="106" cm="1">
        <f t="array" ref="I28">_xll.FDSR(E28,"FG_PRICE(NOW)/FG_PRICE(-13AW)")-1</f>
        <v>-3.917910447761197E-2</v>
      </c>
      <c r="J28" s="106" cm="1">
        <f t="array" ref="J28">_xll.FDSR(E28,"FG_PRICE(NOW)/FG_PRICE(-26AW)")-1</f>
        <v>-7.1151591667418024E-2</v>
      </c>
      <c r="K28" s="106" cm="1">
        <f t="array" ref="K28">_xll.FDSR(E28,"FG_PRICE(NOW)/FG_PRICE(-52AW)")-1</f>
        <v>-0.12213415153839602</v>
      </c>
      <c r="L28" s="97">
        <f t="shared" si="1"/>
        <v>1</v>
      </c>
      <c r="M28" s="1">
        <f t="shared" si="2"/>
        <v>16</v>
      </c>
      <c r="N28" s="1">
        <f t="shared" si="3"/>
        <v>13</v>
      </c>
      <c r="O28" s="98">
        <f t="shared" si="4"/>
        <v>13</v>
      </c>
      <c r="P28" s="91" cm="1">
        <f t="array" ref="P28">IF(_xll.FDS(E28,"FG_PRICE(0)/FG_PRICE_MAVG(0,,,,50)")-1&gt;0,1,0)</f>
        <v>1</v>
      </c>
      <c r="Q28" s="92" cm="1">
        <f t="array" ref="Q28">IF(_xll.FDS(E28,"FG_PRICE(0)/FG_PRICE_MAVG(0,,,,100)")-1&gt;0,1,0)</f>
        <v>1</v>
      </c>
      <c r="R28" s="93" cm="1">
        <f t="array" ref="R28">IF(_xll.FDS(E28,"FG_PRICE(0)/FG_PRICE_MAVG(0,,,,200)")-1&gt;0,1,0)</f>
        <v>0</v>
      </c>
      <c r="S28" s="84" t="str">
        <f t="shared" si="8"/>
        <v>Positive</v>
      </c>
      <c r="T28" s="84" t="str">
        <f t="shared" si="9"/>
        <v>Negative</v>
      </c>
      <c r="U28" s="87" t="str">
        <f t="shared" si="7"/>
        <v>Underperformer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1.3095238095240047E-2</v>
      </c>
      <c r="I29" s="106" cm="1">
        <f t="array" ref="I29">_xll.FDSR(E29,"FG_PRICE(NOW)/FG_PRICE(-13AW)")-1</f>
        <v>0.10423875432526009</v>
      </c>
      <c r="J29" s="106" cm="1">
        <f t="array" ref="J29">_xll.FDSR(E29,"FG_PRICE(NOW)/FG_PRICE(-26AW)")-1</f>
        <v>-3.4965034965035002E-2</v>
      </c>
      <c r="K29" s="106" cm="1">
        <f t="array" ref="K29">_xll.FDSR(E29,"FG_PRICE(NOW)/FG_PRICE(-52AW)")-1</f>
        <v>0.18633828996283008</v>
      </c>
      <c r="L29" s="97">
        <f t="shared" si="1"/>
        <v>11</v>
      </c>
      <c r="M29" s="1">
        <f t="shared" si="2"/>
        <v>6</v>
      </c>
      <c r="N29" s="1">
        <f t="shared" si="3"/>
        <v>12</v>
      </c>
      <c r="O29" s="98">
        <f t="shared" si="4"/>
        <v>7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Market</v>
      </c>
    </row>
    <row r="30" spans="5:26" x14ac:dyDescent="0.3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-4.3392523741111022E-2</v>
      </c>
      <c r="I30" s="106" cm="1">
        <f t="array" ref="I30">_xll.FDSR(E30,"FG_PRICE(NOW)/FG_PRICE(-13AW)")-1</f>
        <v>-6.3706582117264987E-2</v>
      </c>
      <c r="J30" s="106" cm="1">
        <f t="array" ref="J30">_xll.FDSR(E30,"FG_PRICE(NOW)/FG_PRICE(-26AW)")-1</f>
        <v>-0.16791766594337199</v>
      </c>
      <c r="K30" s="106" cm="1">
        <f t="array" ref="K30">_xll.FDSR(E30,"FG_PRICE(NOW)/FG_PRICE(-52AW)")-1</f>
        <v>-0.25513535732269998</v>
      </c>
      <c r="L30" s="97">
        <f>RANK(H30,$H$16:$H$36)</f>
        <v>19</v>
      </c>
      <c r="M30" s="1">
        <f>RANK(I30,$I$16:$I$36)</f>
        <v>17</v>
      </c>
      <c r="N30" s="1">
        <f>RANK(J30,$J$16:$J$36)</f>
        <v>18</v>
      </c>
      <c r="O30" s="98">
        <f>RANK(K30,$K$16:$K$36)</f>
        <v>20</v>
      </c>
      <c r="P30" s="91" cm="1">
        <f t="array" ref="P30">IF(_xll.FDS(E30,"FG_PRICE(0)/FG_PRICE_MAVG(0,,,,50)")-1&gt;0,1,0)</f>
        <v>0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Negative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2.9234336313129994E-2</v>
      </c>
      <c r="I31" s="106" cm="1">
        <f t="array" ref="I31">_xll.FDSR(E31,"FG_PRICE(NOW)/FG_PRICE(-13AW)")-1</f>
        <v>0.18863879676034001</v>
      </c>
      <c r="J31" s="106" cm="1">
        <f t="array" ref="J31">_xll.FDSR(E31,"FG_PRICE(NOW)/FG_PRICE(-26AW)")-1</f>
        <v>0.13743589474604989</v>
      </c>
      <c r="K31" s="106" cm="1">
        <f t="array" ref="K31">_xll.FDSR(E31,"FG_PRICE(NOW)/FG_PRICE(-52AW)")-1</f>
        <v>-0.17392923845259201</v>
      </c>
      <c r="L31" s="97">
        <f t="shared" si="1"/>
        <v>7</v>
      </c>
      <c r="M31" s="1">
        <f t="shared" ref="M31:M36" si="10">RANK(I31,$I$16:$I$36)</f>
        <v>3</v>
      </c>
      <c r="N31" s="1">
        <f t="shared" ref="N31:N36" si="11">RANK(J31,$J$16:$J$36)</f>
        <v>3</v>
      </c>
      <c r="O31" s="98">
        <f t="shared" ref="O31:O36" si="12">RANK(K31,$K$16:$K$36)</f>
        <v>16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-4.7763753237539675E-3</v>
      </c>
      <c r="I32" s="106" cm="1">
        <f t="array" ref="I32">_xll.FDSR(E32,"FG_PRICE(NOW)/FG_PRICE(-13AW)")-1</f>
        <v>5.5734687991429999E-2</v>
      </c>
      <c r="J32" s="106" cm="1">
        <f t="array" ref="J32">_xll.FDSR(E32,"FG_PRICE(NOW)/FG_PRICE(-26AW)")-1</f>
        <v>1.1027793396289898E-2</v>
      </c>
      <c r="K32" s="106" cm="1">
        <f t="array" ref="K32">_xll.FDSR(E32,"FG_PRICE(NOW)/FG_PRICE(-52AW)")-1</f>
        <v>-2.2184297086435989E-2</v>
      </c>
      <c r="L32" s="97">
        <f t="shared" si="1"/>
        <v>13</v>
      </c>
      <c r="M32" s="1">
        <f t="shared" si="10"/>
        <v>9</v>
      </c>
      <c r="N32" s="1">
        <f t="shared" si="11"/>
        <v>10</v>
      </c>
      <c r="O32" s="98">
        <f t="shared" si="12"/>
        <v>9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0</v>
      </c>
      <c r="R32" s="93" cm="1">
        <f t="array" ref="R32">IF(_xll.FDS(E32,"FG_PRICE(0)/FG_PRICE_MAVG(0,,,,200)")-1&gt;0,1,0)</f>
        <v>0</v>
      </c>
      <c r="S32" s="84" t="str">
        <f t="shared" si="8"/>
        <v>Positive</v>
      </c>
      <c r="T32" s="84" t="str">
        <f t="shared" si="9"/>
        <v>Negative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-2.1199282409926967E-2</v>
      </c>
      <c r="I33" s="106" cm="1">
        <f t="array" ref="I33">_xll.FDSR(E33,"FG_PRICE(NOW)/FG_PRICE(-13AW)")-1</f>
        <v>-1.8530051011670379E-3</v>
      </c>
      <c r="J33" s="106" cm="1">
        <f t="array" ref="J33">_xll.FDSR(E33,"FG_PRICE(NOW)/FG_PRICE(-26AW)")-1</f>
        <v>-8.8036125992544956E-2</v>
      </c>
      <c r="K33" s="106" cm="1">
        <f t="array" ref="K33">_xll.FDSR(E33,"FG_PRICE(NOW)/FG_PRICE(-52AW)")-1</f>
        <v>-0.18466196531724999</v>
      </c>
      <c r="L33" s="97">
        <f t="shared" si="1"/>
        <v>16</v>
      </c>
      <c r="M33" s="1">
        <f t="shared" si="10"/>
        <v>14</v>
      </c>
      <c r="N33" s="1">
        <f t="shared" si="11"/>
        <v>14</v>
      </c>
      <c r="O33" s="98">
        <f t="shared" si="12"/>
        <v>17</v>
      </c>
      <c r="P33" s="91" cm="1">
        <f t="array" ref="P33">IF(_xll.FDS(E33,"FG_PRICE(0)/FG_PRICE_MAVG(0,,,,50)")-1&gt;0,1,0)</f>
        <v>0</v>
      </c>
      <c r="Q33" s="92" cm="1">
        <f t="array" ref="Q33">IF(_xll.FDS(E33,"FG_PRICE(0)/FG_PRICE_MAVG(0,,,,100)")-1&gt;0,1,0)</f>
        <v>0</v>
      </c>
      <c r="R33" s="93" cm="1">
        <f t="array" ref="R33">IF(_xll.FDS(E33,"FG_PRICE(0)/FG_PRICE_MAVG(0,,,,200)")-1&gt;0,1,0)</f>
        <v>0</v>
      </c>
      <c r="S33" s="84" t="str">
        <f t="shared" si="8"/>
        <v>Negative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-4.8886613770156018E-2</v>
      </c>
      <c r="I34" s="106" cm="1">
        <f t="array" ref="I34">_xll.FDSR(E34,"FG_PRICE(NOW)/FG_PRICE(-13AW)")-1</f>
        <v>-3.3424372480166054E-2</v>
      </c>
      <c r="J34" s="106" cm="1">
        <f t="array" ref="J34">_xll.FDSR(E34,"FG_PRICE(NOW)/FG_PRICE(-26AW)")-1</f>
        <v>-0.35154000523514495</v>
      </c>
      <c r="K34" s="106" cm="1">
        <f t="array" ref="K34">_xll.FDSR(E34,"FG_PRICE(NOW)/FG_PRICE(-52AW)")-1</f>
        <v>1.0119112073632901</v>
      </c>
      <c r="L34" s="97">
        <f t="shared" si="1"/>
        <v>21</v>
      </c>
      <c r="M34" s="1">
        <f t="shared" si="10"/>
        <v>15</v>
      </c>
      <c r="N34" s="1">
        <f t="shared" si="11"/>
        <v>21</v>
      </c>
      <c r="O34" s="98">
        <f t="shared" si="12"/>
        <v>1</v>
      </c>
      <c r="P34" s="91" cm="1">
        <f t="array" ref="P34">IF(_xll.FDS(E34,"FG_PRICE(0)/FG_PRICE_MAVG(0,,,,50)")-1&gt;0,1,0)</f>
        <v>0</v>
      </c>
      <c r="Q34" s="92" cm="1">
        <f t="array" ref="Q34">IF(_xll.FDS(E34,"FG_PRICE(0)/FG_PRICE_MAVG(0,,,,100)")-1&gt;0,1,0)</f>
        <v>0</v>
      </c>
      <c r="R34" s="93" cm="1">
        <f t="array" ref="R34">IF(_xll.FDS(E34,"FG_PRICE(0)/FG_PRICE_MAVG(0,,,,200)")-1&gt;0,1,0)</f>
        <v>0</v>
      </c>
      <c r="S34" s="84" t="str">
        <f t="shared" si="8"/>
        <v>Negative</v>
      </c>
      <c r="T34" s="84" t="str">
        <f t="shared" si="9"/>
        <v>Negative</v>
      </c>
      <c r="U34" s="87" t="str">
        <f t="shared" si="7"/>
        <v>Outperformer AND Losing</v>
      </c>
    </row>
    <row r="35" spans="5:21" x14ac:dyDescent="0.3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-3.3093813147379025E-2</v>
      </c>
      <c r="I35" s="106" cm="1">
        <f t="array" ref="I35">_xll.FDSR(E35,"FG_PRICE(NOW)/FG_PRICE(-13AW)")-1</f>
        <v>7.3257748966550018E-2</v>
      </c>
      <c r="J35" s="106" cm="1">
        <f t="array" ref="J35">_xll.FDSR(E35,"FG_PRICE(NOW)/FG_PRICE(-26AW)")-1</f>
        <v>0.10265255899863002</v>
      </c>
      <c r="K35" s="106" cm="1">
        <f t="array" ref="K35">_xll.FDSR(E35,"FG_PRICE(NOW)/FG_PRICE(-52AW)")-1</f>
        <v>0.5470498989641901</v>
      </c>
      <c r="L35" s="97">
        <f t="shared" si="1"/>
        <v>18</v>
      </c>
      <c r="M35" s="1">
        <f t="shared" si="10"/>
        <v>7</v>
      </c>
      <c r="N35" s="1">
        <f t="shared" si="11"/>
        <v>6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-3.0067895247332999E-2</v>
      </c>
      <c r="I36" s="106" cm="1">
        <f t="array" ref="I36">_xll.FDSR(E36,"FG_PRICE(NOW)/FG_PRICE(-13AW)")-1</f>
        <v>5.3370786516850011E-2</v>
      </c>
      <c r="J36" s="106" cm="1">
        <f t="array" ref="J36">_xll.FDSR(E36,"FG_PRICE(NOW)/FG_PRICE(-26AW)")-1</f>
        <v>-0.21052631578947401</v>
      </c>
      <c r="K36" s="106" cm="1">
        <f t="array" ref="K36">_xll.FDSR(E36,"FG_PRICE(NOW)/FG_PRICE(-52AW)")-1</f>
        <v>-5.2731291443006034E-2</v>
      </c>
      <c r="L36" s="97">
        <f t="shared" si="1"/>
        <v>17</v>
      </c>
      <c r="M36" s="1">
        <f t="shared" si="10"/>
        <v>10</v>
      </c>
      <c r="N36" s="1">
        <f t="shared" si="11"/>
        <v>20</v>
      </c>
      <c r="O36" s="98">
        <f t="shared" si="12"/>
        <v>11</v>
      </c>
      <c r="P36" s="91" cm="1">
        <f t="array" ref="P36">IF(_xll.FDS(E36,"FG_PRICE(0)/FG_PRICE_MAVG(0,,,,50)")-1&gt;0,1,0)</f>
        <v>0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Negative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4.6358887504859947E-2</v>
      </c>
      <c r="I38" s="115" cm="1">
        <f t="array" ref="I38">_xll.FDSR(E38,"FG_PRICE(NOW,,,USD)/FG_PRICE(-13AW,,,USD)")-1</f>
        <v>-7.0948658726379676E-3</v>
      </c>
      <c r="J38" s="115" cm="1">
        <f t="array" ref="J38">_xll.FDSR(E38,"FG_PRICE(NOW,,,USD)/FG_PRICE(-26AW,,,USD)")-1</f>
        <v>-6.2495743857852948E-2</v>
      </c>
      <c r="K38" s="115" cm="1">
        <f t="array" ref="K38">_xll.FDSR(E38,"FG_PRICE(NOW,,,USD)/FG_PRICE(-52AW,,,USD)")-1</f>
        <v>-0.18764342841634996</v>
      </c>
      <c r="L38" s="108">
        <f>RANK(H38,H38:H41)</f>
        <v>2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1</v>
      </c>
      <c r="Q38" s="117" cm="1">
        <f t="array" ref="Q38">IF(_xll.FDS(E38,"FG_PRICE(0,,,USD)/FG_PRICE_MAVG(0,,,USD,100)")-1&gt;0,1,0)</f>
        <v>0</v>
      </c>
      <c r="R38" s="118" cm="1">
        <f t="array" ref="R38">IF(_xll.FDS(E38,"FG_PRICE(0,,,USD)/FG_PRICE_MAVG(0,,,USD,200)")-1&gt;0,1,0)</f>
        <v>0</v>
      </c>
      <c r="S38" s="114" t="str">
        <f t="shared" ref="S38" si="14">IF(P38&gt;0,"Positive",IF(AND(P38=0,R38&gt;0),"Cautious","Negative"))</f>
        <v>Positive</v>
      </c>
      <c r="T38" s="114" t="str">
        <f t="shared" ref="T38" si="15">IF(R38&gt;0,"Positive","Negative")</f>
        <v>Negative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Market</v>
      </c>
    </row>
    <row r="39" spans="5:21" x14ac:dyDescent="0.3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5.8502483678579908E-2</v>
      </c>
      <c r="I39" s="112" cm="1">
        <f t="array" ref="I39">_xll.FDSR(E39,"FG_PRICE(NOW,,,USD)/FG_PRICE(-13AW,,,USD)")-1</f>
        <v>0.12033313237644006</v>
      </c>
      <c r="J39" s="112" cm="1">
        <f t="array" ref="J39">_xll.FDSR(E39,"FG_PRICE(NOW,,,USD)/FG_PRICE(-26AW,,,USD)")-1</f>
        <v>0.13347602829847993</v>
      </c>
      <c r="K39" s="112" cm="1">
        <f t="array" ref="K39">_xll.FDSR(E39,"FG_PRICE(NOW,,,USD)/FG_PRICE(-52AW,,,USD)")-1</f>
        <v>0.38098617035481008</v>
      </c>
      <c r="L39" s="97">
        <f>RANK(H39,H38:H41)</f>
        <v>1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3.6459934952409956E-2</v>
      </c>
      <c r="I40" s="112" cm="1">
        <f t="array" ref="I40">_xll.FDSR(E40,"FG_PRICE(NOW,,,USD)/FG_PRICE(-13AW,,,USD)")-1</f>
        <v>6.9915677539319931E-2</v>
      </c>
      <c r="J40" s="112" cm="1">
        <f t="array" ref="J40">_xll.FDSR(E40,"FG_PRICE(NOW,,,USD)/FG_PRICE(-26AW,,,USD)")-1</f>
        <v>-2.8970137097454995E-2</v>
      </c>
      <c r="K40" s="112" cm="1">
        <f t="array" ref="K40">_xll.FDSR(E40,"FG_PRICE(NOW,,,USD)/FG_PRICE(-52AW,,,USD)")-1</f>
        <v>0.16236355492370991</v>
      </c>
      <c r="L40" s="97">
        <f>RANK(H40,H38:H41)</f>
        <v>3</v>
      </c>
      <c r="M40" s="1">
        <f t="shared" ref="M40:O40" si="20">RANK(I40,I38:I41)</f>
        <v>2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1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Market</v>
      </c>
    </row>
    <row r="41" spans="5:21" ht="15" thickBot="1" x14ac:dyDescent="0.35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-9.4897507961050342E-3</v>
      </c>
      <c r="I41" s="113" cm="1">
        <f t="array" ref="I41">_xll.FDSR(E41,"FG_PRICE(NOW,,,USD)/FG_PRICE(-13AW,,,USD)")-1</f>
        <v>2.7971459353969941E-2</v>
      </c>
      <c r="J41" s="113" cm="1">
        <f t="array" ref="J41">_xll.FDSR(E41,"FG_PRICE(NOW,,,USD)/FG_PRICE(-26AW,,,USD)")-1</f>
        <v>-4.2284293630454051E-2</v>
      </c>
      <c r="K41" s="113" cm="1">
        <f t="array" ref="K41">_xll.FDSR(E41,"FG_PRICE(NOW,,,USD)/FG_PRICE(-52AW,,,USD)")-1</f>
        <v>-0.12408755675951999</v>
      </c>
      <c r="L41" s="99">
        <f>RANK(H41,H38:H41)</f>
        <v>4</v>
      </c>
      <c r="M41" s="100">
        <f t="shared" ref="M41:O41" si="21">RANK(I41,I38:I41)</f>
        <v>3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0</v>
      </c>
      <c r="R41" s="96" cm="1">
        <f t="array" ref="R41">IF(_xll.FDS(E41,"FG_PRICE(0,,,USD)/FG_PRICE_MAVG(0,,,USD,200)")-1&gt;0,1,0)</f>
        <v>0</v>
      </c>
      <c r="S41" s="89" t="str">
        <f t="shared" si="17"/>
        <v>Positive</v>
      </c>
      <c r="T41" s="89" t="str">
        <f t="shared" si="18"/>
        <v>Negative</v>
      </c>
      <c r="U41" s="90" t="str">
        <f t="shared" si="19"/>
        <v>Underperformer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opLeftCell="A17" workbookViewId="0">
      <selection activeCell="B41" sqref="B41:E50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 cm="1">
        <f t="array" ref="C5">_xll.FDS(A5,"FG_PRICE(0)/FG_PRICE_MAVG(0,,,,50)")-1</f>
        <v>1.5509933631739914E-2</v>
      </c>
      <c r="D5" s="19" cm="1">
        <f t="array" ref="D5">_xll.FDS(A5,"FG_PRICE(0)/FG_PRICE_MAVG(0,,,,100)")-1</f>
        <v>3.354059120720998E-2</v>
      </c>
      <c r="E5" s="19" cm="1">
        <f t="array" ref="E5">_xll.FDS(A5,"FG_PRICE(0)/FG_PRICE_MAVG(0,,,,200)")-1</f>
        <v>5.7287551282660054E-2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2.949986384678005E-2</v>
      </c>
      <c r="M5" s="19" cm="1">
        <f t="array" ref="M5">_xll.FDS(A5,"FG_PRICE(-1W)/FG_PRICE_MAVG(-1W,,,,100)")-1</f>
        <v>4.0783441430930045E-2</v>
      </c>
      <c r="N5" s="19" cm="1">
        <f t="array" ref="N5">_xll.FDS(A5,"FG_PRICE(-1W)/FG_PRICE_MAVG(-1W,,,,200)")-1</f>
        <v>6.5834197095689939E-2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3.4192346791130035E-2</v>
      </c>
      <c r="V5" s="19" cm="1">
        <f t="array" ref="V5">_xll.FDS(A5,"FG_PRICE(-1M)/FG_PRICE_MAVG(-1M,,,,100)")-1</f>
        <v>3.930725278003E-2</v>
      </c>
      <c r="W5" s="19" cm="1">
        <f t="array" ref="W5">_xll.FDS(A5,"FG_PRICE(-1M)/FG_PRICE_MAVG(-1M,,,,200)")-1</f>
        <v>6.6025712731409891E-2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-2.2897204424199957E-2</v>
      </c>
      <c r="D6" s="19">
        <f>-(FactsetData!$L$2/AVERAGE(FactsetData!$L$3:$L$102)-1)</f>
        <v>-2.2744600689862837E-2</v>
      </c>
      <c r="E6" s="19">
        <f>-(FactsetData!$L$2/AVERAGE(FactsetData!$L$3:$L$202)-1)</f>
        <v>-4.386039318012358E-2</v>
      </c>
      <c r="F6" s="47">
        <f t="shared" si="0"/>
        <v>0</v>
      </c>
      <c r="G6" s="13">
        <f t="shared" si="0"/>
        <v>0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CASH</v>
      </c>
      <c r="L6" s="19">
        <f>-(FactsetData!$L$7/AVERAGE(FactsetData!$L$8:$L$57)-1)</f>
        <v>-1.0424947679258167E-2</v>
      </c>
      <c r="M6" s="19">
        <f>-(FactsetData!$L$7/AVERAGE(FactsetData!$L$8:$L$107)-1)</f>
        <v>-1.1963985288194978E-2</v>
      </c>
      <c r="N6" s="19">
        <f>-(FactsetData!$L$7/AVERAGE(FactsetData!$L$8:$L$207)-1)</f>
        <v>-3.2039479314611485E-2</v>
      </c>
      <c r="O6" s="13">
        <f t="shared" si="1"/>
        <v>0</v>
      </c>
      <c r="P6" s="13">
        <f t="shared" si="1"/>
        <v>0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CASH</v>
      </c>
      <c r="U6" s="33">
        <f>-(FactsetData!$L$24/AVERAGE(FactsetData!$L$25:$L$74)-1)</f>
        <v>-2.6772772135088552E-3</v>
      </c>
      <c r="V6" s="19">
        <f>-(FactsetData!$L$24/AVERAGE(FactsetData!$L$25:$L$124)-1)</f>
        <v>-1.5779411326988013E-2</v>
      </c>
      <c r="W6" s="19">
        <f>-(FactsetData!$L$24/AVERAGE(FactsetData!$L$25:$L$224)-1)</f>
        <v>-3.493714159420036E-2</v>
      </c>
      <c r="X6" s="13">
        <f t="shared" si="2"/>
        <v>0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CASH</v>
      </c>
    </row>
    <row r="7" spans="1:29" x14ac:dyDescent="0.3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5.2055009791889928E-2</v>
      </c>
      <c r="D7" s="19" cm="1">
        <f t="array" ref="D7">_xll.FDS(A7,"FMA_PCT_ABOVE_MAVG(200,0,,,,""PORTAGG"")/AVG(FMA_PCT_ABOVE_MAVG(200,0,-100D,,,""PORTAGG""))")-1</f>
        <v>4.199293335738008E-2</v>
      </c>
      <c r="E7" s="19" cm="1">
        <f t="array" ref="E7">_xll.FDS(A7,"FMA_PCT_ABOVE_MAVG(200,0,,,,""PORTAGG"")/AVG(FMA_PCT_ABOVE_MAVG(200,0,-200D,,,""PORTAGG""))")-1</f>
        <v>3.347900502260992E-2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 cm="1">
        <f t="array" ref="I7">_xll.FDS(A7,"FMA_PCT_ABOVE_MAVG(200,0,,,,""PORTAGG"")")/100</f>
        <v>0.62627406568516397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INVESTED</v>
      </c>
      <c r="L7" s="19" cm="1">
        <f t="array" ref="L7">_xll.FDS("ACWI-US","FMA_PCT_ABOVE_MAVG(200,-1W,,,,""PORTAGG"")/AVG(FMA_PCT_ABOVE_MAVG(200,-1W,-50D,,,""PORTAGG""))")-1</f>
        <v>6.3044805954969974E-2</v>
      </c>
      <c r="M7" s="19" cm="1">
        <f t="array" ref="M7">_xll.FDS("ACWI-US","FMA_PCT_ABOVE_MAVG(200,-1W,,,,""PORTAGG"")/AVG(FMA_PCT_ABOVE_MAVG(200,-1W,-100D,,,""PORTAGG""))")-1</f>
        <v>5.8187502447589967E-2</v>
      </c>
      <c r="N7" s="19" cm="1">
        <f t="array" ref="N7">_xll.FDS("ACWI-US","FMA_PCT_ABOVE_MAVG(200,-1W,,,,""PORTAGG"")/AVG(FMA_PCT_ABOVE_MAVG(200,-1W,-200D,,,""PORTAGG""))")-1</f>
        <v>4.0981119811630107E-2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 cm="1">
        <f t="array" ref="R7">_xll.FDS("ACWI-US","FMA_PCT_ABOVE_MAVG(200,-1W,,,,""PORTAGG"")")/100</f>
        <v>0.66493055555555602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INVESTED</v>
      </c>
      <c r="U7" s="33" cm="1">
        <f t="array" ref="U7">_xll.FDS("ACWI-US","FMA_PCT_ABOVE_MAVG(200,-1M,,,,""PORTAGG"")/AVG(FMA_PCT_ABOVE_MAVG(200,-1M,-50D,,,""PORTAGG""))")-1</f>
        <v>6.792549712852991E-2</v>
      </c>
      <c r="V7" s="19" cm="1">
        <f t="array" ref="V7">_xll.FDS("ACWI-US","FMA_PCT_ABOVE_MAVG(200,-1M,,,,""PORTAGG"")/AVG(FMA_PCT_ABOVE_MAVG(200,-1M,-100D,,,""PORTAGG""))")-1</f>
        <v>3.4337669702080076E-2</v>
      </c>
      <c r="W7" s="19" cm="1">
        <f t="array" ref="W7">_xll.FDS("ACWI-US","FMA_PCT_ABOVE_MAVG(200,-1M,,,,""PORTAGG"")/AVG(FMA_PCT_ABOVE_MAVG(200,-1M,-200D,,,""PORTAGG""))")-1</f>
        <v>1.0692988426239891E-2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0.64577071704594202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0.13092371028452998</v>
      </c>
      <c r="D8" s="19" cm="1">
        <f t="array" ref="D8">_xll.FDS(A7,"FMA_PCT_ABOVE_MAVG(50,0,,,,""PORTAGG"")/AVG(FMA_PCT_ABOVE_MAVG(50,0,-100D,,,""PORTAGG""))")-1</f>
        <v>0.22822353664976003</v>
      </c>
      <c r="E8" s="19" cm="1">
        <f t="array" ref="E8">_xll.FDS(A7,"FMA_PCT_ABOVE_MAVG(50,0,,,,""PORTAGG"")/AVG(FMA_PCT_ABOVE_MAVG(50,0,-200D,,,""PORTAGG""))")-1</f>
        <v>0.16023841786073989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_xll.FDS(A7,"FMA_PCT_ABOVE_MAVG(200,0,,,,""PORTAGG"")")/100</f>
        <v>0.62627406568516397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0.14255566415994991</v>
      </c>
      <c r="M8" s="19" cm="1">
        <f t="array" ref="M8">_xll.FDS("ACWI-US","FMA_PCT_ABOVE_MAVG(50,-1W,,,,""PORTAGG"")/AVG(FMA_PCT_ABOVE_MAVG(50,-1W,-100D,,,""PORTAGG""))")-1</f>
        <v>0.25123820701742994</v>
      </c>
      <c r="N8" s="19" cm="1">
        <f t="array" ref="N8">_xll.FDS("ACWI-US","FMA_PCT_ABOVE_MAVG(50,-1W,,,,""PORTAGG"")/AVG(FMA_PCT_ABOVE_MAVG(50,-1W,-200D,,,""PORTAGG""))")-1</f>
        <v>0.18756465639180009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_xll.FDS("ACWI-US","FMA_PCT_ABOVE_MAVG(200,-1W,,,,""PORTAGG"")")/100</f>
        <v>0.66493055555555602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0.19728593467171995</v>
      </c>
      <c r="V8" s="19" cm="1">
        <f t="array" ref="V8">_xll.FDS("ACWI-US","FMA_PCT_ABOVE_MAVG(50,-1M,,,,""PORTAGG"")/AVG(FMA_PCT_ABOVE_MAVG(50,-1M,-100D,,,""PORTAGG""))")-1</f>
        <v>0.27280204798059993</v>
      </c>
      <c r="W8" s="19" cm="1">
        <f t="array" ref="W8">_xll.FDS("ACWI-US","FMA_PCT_ABOVE_MAVG(50,-1M,,,,""PORTAGG"")/AVG(FMA_PCT_ABOVE_MAVG(50,-1M,-200D,,,""PORTAGG""))")-1</f>
        <v>0.14580185657689992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0.64577071704594202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 cm="1">
        <f t="array" ref="C9">_xll.FDS("","ECON_EXPR_DATA('RETURNS(SPEC_ID[DXY.Z:FG_PRICE_IDX,DIST=NONE,CONV=NONE], -1AQ)',NOW,NOW,D)")/100</f>
        <v>-6.5276031217302898E-3</v>
      </c>
      <c r="D9" s="78" cm="1">
        <f t="array" ref="D9">_xll.FDS("","ECON_EXPR_DATA('RETURNS(SPEC_ID[DXY.Z:FG_PRICE_IDX,DIST=NONE,CONV=NONE], -6AM)',NOW,NOW,D)")/100</f>
        <v>-1.6992458349955299E-2</v>
      </c>
      <c r="E9" s="78" cm="1">
        <f t="array" ref="E9">_xll.FDS("","ECON_EXPR_DATA('RETURNS(SPEC_ID[DXY.Z:FG_PRICE_IDX,DIST=NONE,CONV=NONE], -1AY)',NOW,NOW,D)")/100</f>
        <v>-2.66993943497724E-2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-1.4841057066258202E-2</v>
      </c>
      <c r="M9" s="19" cm="1">
        <f t="array" ref="M9">_xll.FDS("","ECON_EXPR_DATA('RETURNS(SPEC_ID[DXY.Z:FG_PRICE_IDX,DIST=NONE,CONV=NONE], -6AM)',-1W,-1W,D)")/100</f>
        <v>-1.1822783108114601E-2</v>
      </c>
      <c r="N9" s="19" cm="1">
        <f t="array" ref="N9">_xll.FDS("","ECON_EXPR_DATA('RETURNS(SPEC_ID[DXY.Z:FG_PRICE_IDX,DIST=NONE,CONV=NONE], -1AY)',-1W,-1W,D)")/100</f>
        <v>-3.1386503991565097E-2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-2.78738983310074E-2</v>
      </c>
      <c r="V9" s="19" cm="1">
        <f t="array" ref="V9">_xll.FDS("","ECON_EXPR_DATA('RETURNS(SPEC_ID[DXY.Z:FG_PRICE_IDX,DIST=NONE,CONV=NONE], -6AM)',-1M,-1M,D)")/100</f>
        <v>-2.1730138422617097E-2</v>
      </c>
      <c r="W9" s="19" cm="1">
        <f t="array" ref="W9">_xll.FDS("","ECON_EXPR_DATA('RETURNS(SPEC_ID[DXY.Z:FG_PRICE_IDX,DIST=NONE,CONV=NONE], -1AY)',-1M,-1M,D)")/100</f>
        <v>-1.8093693276175202E-2</v>
      </c>
      <c r="X9" s="13">
        <f>IF(U9&lt;0,1,0)</f>
        <v>1</v>
      </c>
      <c r="Y9" s="13">
        <f>IF(V9&lt;0,1,0)</f>
        <v>1</v>
      </c>
      <c r="Z9" s="13">
        <f>IF(W9&lt;0,1,0)</f>
        <v>1</v>
      </c>
      <c r="AA9" s="19"/>
      <c r="AB9" s="40" t="str">
        <f>IF(Z9&gt;0,"INVESTED","CASH")</f>
        <v>INVESTED</v>
      </c>
      <c r="AC9" s="15" t="str">
        <f>IF(AND(AB9="INVESTED",X9=0),"CAUTIOUS",IF(AND(AB9="CASH",X9=0),"CASH",IF(AND(AB9="CASH",X9&gt;0),"IMPROVING","INVESTED")))</f>
        <v>INVESTED</v>
      </c>
    </row>
    <row r="10" spans="1:29" x14ac:dyDescent="0.3">
      <c r="B10" s="5" t="s">
        <v>81</v>
      </c>
      <c r="C10" s="19">
        <f>FactsetData!AB2/AVERAGE(FactsetData!AB3:AB52)-1</f>
        <v>-4.2282687224409643E-2</v>
      </c>
      <c r="D10" s="19">
        <f>FactsetData!AB2/AVERAGE(FactsetData!AB3:AB102)-1</f>
        <v>-6.5787625080663825E-2</v>
      </c>
      <c r="E10" s="19">
        <f>FactsetData!AB2/AVERAGE(FactsetData!AB3:AB202)-1</f>
        <v>-0.10561600091410994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-1.5076658647409591E-2</v>
      </c>
      <c r="M10" s="7">
        <f>FactsetData!AB7/AVERAGE(FactsetData!AB8:AB107)-1</f>
        <v>-4.1928613518600444E-2</v>
      </c>
      <c r="N10" s="7">
        <f>FactsetData!AB7/AVERAGE(FactsetData!AB8:AB207)-1</f>
        <v>-8.2350670976295781E-2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-2.2751356893128905E-2</v>
      </c>
      <c r="V10" s="7">
        <f>FactsetData!AB24/AVERAGE(FactsetData!AB25:AB124)-1</f>
        <v>-4.5265416887479981E-2</v>
      </c>
      <c r="W10" s="7">
        <f>FactsetData!AB24/AVERAGE(FactsetData!AB25:AB224)-1</f>
        <v>-8.6060034018937914E-2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5.5980012461759765E-2</v>
      </c>
      <c r="D11" s="19">
        <f>(FactsetData!$AA$2/AVERAGE(FactsetData!$AA$3:$AA$102)-1)</f>
        <v>4.6018251314279279E-2</v>
      </c>
      <c r="E11" s="19">
        <f>(FactsetData!$AA$2/AVERAGE(FactsetData!$AA$3:$AA$202)-1)</f>
        <v>5.2554983641342146E-2</v>
      </c>
      <c r="F11" s="47">
        <f t="shared" ref="F11:H12" si="4">IF(C11&gt;0,1,0)</f>
        <v>1</v>
      </c>
      <c r="G11" s="13">
        <f t="shared" si="4"/>
        <v>1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7.589169250961092E-2</v>
      </c>
      <c r="M11" s="7">
        <f>(FactsetData!$AA$7/AVERAGE(FactsetData!$AA$8:$AA$107)-1)</f>
        <v>5.373184494441019E-2</v>
      </c>
      <c r="N11" s="7">
        <f>(FactsetData!$AA$7/AVERAGE(FactsetData!$AA$8:$AA$207)-1)</f>
        <v>6.45212803491233E-2</v>
      </c>
      <c r="O11" s="13">
        <f t="shared" ref="O11:Q12" si="5">IF(L11&gt;0,1,0)</f>
        <v>1</v>
      </c>
      <c r="P11" s="13">
        <f t="shared" si="5"/>
        <v>1</v>
      </c>
      <c r="Q11" s="13">
        <f t="shared" si="5"/>
        <v>1</v>
      </c>
      <c r="R11" s="19"/>
      <c r="S11" s="40" t="str">
        <f>IF(N11&gt;0,"INVESTED","CASH")</f>
        <v>INVESTED</v>
      </c>
      <c r="T11" s="15" t="str">
        <f>IF(AND(S11="INVESTED",L11&lt;0),"CAUTIOUS",IF(AND(S11="CASH",L11&lt;0),"CASH",IF(AND(S11="CASH",L11&gt;0),"IMPROVING","INVESTED")))</f>
        <v>INVESTED</v>
      </c>
      <c r="U11" s="33">
        <f>(FactsetData!$AA$24/AVERAGE(FactsetData!$AA$25:$AA$74)-1)</f>
        <v>-1.7728056325555186E-2</v>
      </c>
      <c r="V11" s="7">
        <f>(FactsetData!$AA$24/AVERAGE(FactsetData!$AA$25:$AA$124)-1)</f>
        <v>-4.2030022138009437E-2</v>
      </c>
      <c r="W11" s="7">
        <f>(FactsetData!$AA$24/AVERAGE(FactsetData!$AA$25:$AA$224)-1)</f>
        <v>-1.8919279215160234E-2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0</v>
      </c>
      <c r="AA11" s="19"/>
      <c r="AB11" s="40" t="str">
        <f>IF(W11&gt;0,"INVESTED","CASH")</f>
        <v>CASH</v>
      </c>
      <c r="AC11" s="15" t="str">
        <f t="shared" si="3"/>
        <v>CASH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1.9589518082048452E-2</v>
      </c>
      <c r="D12" s="37">
        <f>(FactsetData!$AC$2/AVERAGE(FactsetData!$AC$3:$AC$102)-1)</f>
        <v>3.0029671528880364E-2</v>
      </c>
      <c r="E12" s="37">
        <f>(FactsetData!$AC$2/AVERAGE(FactsetData!$AC$3:$AC$202)-1)</f>
        <v>4.9762104772200777E-2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3.4175202832986251E-2</v>
      </c>
      <c r="M12" s="37">
        <f>(FactsetData!$AC$7/AVERAGE(FactsetData!$AC$8:$AC$107)-1)</f>
        <v>3.7085365768664058E-2</v>
      </c>
      <c r="N12" s="37">
        <f>(FactsetData!$AC$7/AVERAGE(FactsetData!$AC$8:$AC$207)-1)</f>
        <v>5.8671767185033863E-2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8.4997468743677196E-3</v>
      </c>
      <c r="V12" s="37">
        <f>(FactsetData!$AC$24/AVERAGE(FactsetData!$AC$25:$AC$124)-1)</f>
        <v>6.1013179468962786E-3</v>
      </c>
      <c r="W12" s="37">
        <f>(FactsetData!$AC$24/AVERAGE(FactsetData!$AC$25:$AC$224)-1)</f>
        <v>3.0418546276179903E-2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-1.2960898875278959E-2</v>
      </c>
      <c r="D14" s="19" cm="1">
        <f t="array" ref="D14">_xll.FDS(A14,"FMA_EPS(NTMA,0,,,,""PORTAGG"",""MEANR"")/AVG(FMA_EPS(NTMA,0,-100D,,,""PORTAGG"",""MEANR""))")-1</f>
        <v>6.5198539276301037E-3</v>
      </c>
      <c r="E14" s="19" cm="1">
        <f t="array" ref="E14">_xll.FDS(A14,"FMA_EPS(NTMA,0,,,,""PORTAGG"",""MEANR"")/AVG(FMA_EPS(NTMA,0,-200D,,,""PORTAGG"",""MEANR""))")-1</f>
        <v>2.9185734879259906E-2</v>
      </c>
      <c r="F14" s="47">
        <f t="shared" ref="F14:H16" si="7">IF(C14&gt;0,1,0)</f>
        <v>0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CAUTIOUS</v>
      </c>
      <c r="L14" s="19" cm="1">
        <f t="array" ref="L14">_xll.FDS(A14,"FMA_EPS(NTMA,-1W,,,,""PORTAGG"",""MEANR"")/AVG(FMA_EPS(NTMA,-1W,-50D,,,""PORTAGG"",""MEANR""))")-1</f>
        <v>-7.5760811644219883E-3</v>
      </c>
      <c r="M14" s="7" cm="1">
        <f t="array" ref="M14">_xll.FDS(A14,"FMA_EPS(NTMA,-1W,,,,""PORTAGG"",""MEANR"")/AVG(FMA_EPS(NTMA,-1W,-100D,,,""PORTAGG"",""MEANR""))")-1</f>
        <v>1.380713682149004E-2</v>
      </c>
      <c r="N14" s="7" cm="1">
        <f t="array" ref="N14">_xll.FDS(A14,"FMA_EPS(NTMA,-1W,,,,""PORTAGG"",""MEANR"")/AVG(FMA_EPS(NTMA,-1W,-200D,,,""PORTAGG"",""MEANR""))")-1</f>
        <v>3.7070058962459962E-2</v>
      </c>
      <c r="O14" s="13">
        <f t="shared" ref="O14:Q16" si="8">IF(L14&gt;0,1,0)</f>
        <v>0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CAUTIOUS</v>
      </c>
      <c r="U14" s="33" cm="1">
        <f t="array" ref="U14">_xll.FDS(A14,"FMA_EPS(NTMA,-1M,,,,""PORTAGG"",""MEANR"")/AVG(FMA_EPS(NTMA,-1M,-50D,,,""PORTAGG"",""MEANR""))")-1</f>
        <v>4.0437907306800636E-3</v>
      </c>
      <c r="V14" s="7" cm="1">
        <f t="array" ref="V14">_xll.FDS(A14,"FMA_EPS(NTMA,-1M,,,,""PORTAGG"",""MEANR"")/AVG(FMA_EPS(NTMA,-1M,-100D,,,""PORTAGG"",""MEANR""))")-1</f>
        <v>3.2797594985009892E-2</v>
      </c>
      <c r="W14" s="7" cm="1">
        <f t="array" ref="W14">_xll.FDS(A14,"FMA_EPS(NTMA,-1M,,,,""PORTAGG"",""MEANR"")/AVG(FMA_EPS(NTMA,-1M,-200D,,,""PORTAGG"",""MEANR""))")-1</f>
        <v>5.4344177160259965E-2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-2.245262139572235E-2</v>
      </c>
      <c r="D15" s="19">
        <f>-(FactsetData!Z2/AVERAGE(FactsetData!Z3:Z102)-1)</f>
        <v>-5.1376371216157457E-2</v>
      </c>
      <c r="E15" s="19">
        <f>-(FactsetData!Z2/AVERAGE(FactsetData!Z3:Z202)-1)</f>
        <v>-9.2558590844034727E-2</v>
      </c>
      <c r="F15" s="47">
        <f t="shared" si="7"/>
        <v>0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CASH</v>
      </c>
      <c r="L15" s="19">
        <f>-(FactsetData!$Z$7/AVERAGE(FactsetData!$Z$8:$Z$57)-1)</f>
        <v>-1.0227321164242298E-3</v>
      </c>
      <c r="M15" s="19">
        <f>-(FactsetData!$Z$7/AVERAGE(FactsetData!$Z$8:$Z$107)-1)</f>
        <v>-2.9429615616545224E-2</v>
      </c>
      <c r="N15" s="19">
        <f>-(FactsetData!$Z$7/AVERAGE(FactsetData!$Z$8:$Z$207)-1)</f>
        <v>-7.2577772115226535E-2</v>
      </c>
      <c r="O15" s="13">
        <f t="shared" si="8"/>
        <v>0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CASH</v>
      </c>
      <c r="U15" s="33">
        <f>-(FactsetData!$Z$24/AVERAGE(FactsetData!$Z$25:$Z$74)-1)</f>
        <v>-2.7752581108237973E-2</v>
      </c>
      <c r="V15" s="19">
        <f>-(FactsetData!$Z$24/AVERAGE(FactsetData!$Z$25:$Z$124)-1)</f>
        <v>-4.3938424378549001E-2</v>
      </c>
      <c r="W15" s="19">
        <f>-(FactsetData!$Z$24/AVERAGE(FactsetData!$Z$25:$Z$224)-1)</f>
        <v>-9.3703400515709578E-2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-9.7031147211185997E-2</v>
      </c>
      <c r="D16" s="58">
        <f>FactsetData!AF2/AVERAGE(FactsetData!AF3:AF102)-1</f>
        <v>-0.11272287194323205</v>
      </c>
      <c r="E16" s="58">
        <f>FactsetData!AF2/AVERAGE(FactsetData!AF3:AF202)-1</f>
        <v>-7.7835079727412326E-2</v>
      </c>
      <c r="F16" s="48">
        <f t="shared" si="7"/>
        <v>0</v>
      </c>
      <c r="G16" s="20">
        <f t="shared" si="7"/>
        <v>0</v>
      </c>
      <c r="H16" s="20">
        <f t="shared" si="7"/>
        <v>0</v>
      </c>
      <c r="I16" s="37">
        <f>FactsetData!AF2</f>
        <v>0.43678160919540199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-8.4030465032433721E-2</v>
      </c>
      <c r="M16" s="58">
        <f>FactsetData!AF7/AVERAGE(FactsetData!AF8:AF107)-1</f>
        <v>-9.7890649637409566E-2</v>
      </c>
      <c r="N16" s="58">
        <f>FactsetData!AF7/AVERAGE(FactsetData!AF8:AF207)-1</f>
        <v>-5.4796983363621932E-2</v>
      </c>
      <c r="O16" s="20">
        <f t="shared" si="8"/>
        <v>0</v>
      </c>
      <c r="P16" s="20">
        <f t="shared" si="8"/>
        <v>0</v>
      </c>
      <c r="Q16" s="20">
        <f t="shared" si="8"/>
        <v>0</v>
      </c>
      <c r="R16" s="37">
        <f>FactsetData!AF7</f>
        <v>0.44771494965143299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-1.0347974571239038E-2</v>
      </c>
      <c r="V16" s="58">
        <f>FactsetData!AF24/AVERAGE(FactsetData!AF24:AF124)-1</f>
        <v>-2.1638525131752129E-2</v>
      </c>
      <c r="W16" s="58">
        <f>FactsetData!AF24/AVERAGE(FactsetData!AF24:AF224)-1</f>
        <v>3.0633693058141231E-2</v>
      </c>
      <c r="X16" s="20">
        <f t="shared" si="9"/>
        <v>0</v>
      </c>
      <c r="Y16" s="20">
        <f t="shared" si="9"/>
        <v>0</v>
      </c>
      <c r="Z16" s="20">
        <f t="shared" si="9"/>
        <v>1</v>
      </c>
      <c r="AA16" s="37">
        <f>FactsetData!AF24</f>
        <v>0.48761500353857001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-3.8541311381717014E-2</v>
      </c>
      <c r="D18" s="23" cm="1">
        <f t="array" ref="D18">_xll.FDS(A18,"FG_PRICE(0)/FG_PRICE_MAVG(0,,,,100)")-1</f>
        <v>-1.6305313177390035E-2</v>
      </c>
      <c r="E18" s="23" cm="1">
        <f t="array" ref="E18">_xll.FDS(A18,"FG_PRICE(0)/FG_PRICE_MAVG(0,,,,200)")-1</f>
        <v>-2.2722301336109973E-3</v>
      </c>
      <c r="F18" s="47">
        <f t="shared" ref="F18:H19" si="10">IF(C18&gt;0,1,0)</f>
        <v>0</v>
      </c>
      <c r="G18" s="13">
        <f t="shared" si="10"/>
        <v>0</v>
      </c>
      <c r="H18" s="13">
        <f t="shared" si="10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-4.2879410977570975E-2</v>
      </c>
      <c r="M18" s="23" cm="1">
        <f t="array" ref="M18">_xll.FDS(A18,"FG_PRICE(-1W)/FG_PRICE_MAVG(-1W,,,,100)")-1</f>
        <v>-1.6457799531636952E-2</v>
      </c>
      <c r="N18" s="23" cm="1">
        <f t="array" ref="N18">_xll.FDS(A18,"FG_PRICE(-1W)/FG_PRICE_MAVG(-1W,,,,200)")-1</f>
        <v>-5.37648676046798E-3</v>
      </c>
      <c r="O18" s="13">
        <f t="shared" ref="O18:Q19" si="11">IF(L18&gt;0,1,0)</f>
        <v>0</v>
      </c>
      <c r="P18" s="13">
        <f t="shared" si="11"/>
        <v>0</v>
      </c>
      <c r="Q18" s="13">
        <f t="shared" si="11"/>
        <v>0</v>
      </c>
      <c r="R18" s="19"/>
      <c r="S18" s="40" t="str">
        <f>IF(N18&gt;0,"INVESTED","CASH")</f>
        <v>CASH</v>
      </c>
      <c r="T18" s="15" t="str">
        <f>IF(AND(S18="INVESTED",L18&lt;0),"CAUTIOUS",IF(AND(S18="CASH",L18&lt;0),"CASH",IF(AND(S18="CASH",L18&gt;0),"IMPROVING","INVESTED")))</f>
        <v>CASH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-2.6205514026590437E-3</v>
      </c>
      <c r="D19" s="24" cm="1">
        <f t="array" ref="D19">_xll.FDS(A19,"FG_PRICE(0)/FG_PRICE_MAVG(0,,,,100)")-1</f>
        <v>3.6017381667599047E-3</v>
      </c>
      <c r="E19" s="24" cm="1">
        <f t="array" ref="E19">_xll.FDS(A19,"FG_PRICE(0)/FG_PRICE_MAVG(0,,,,200)")-1</f>
        <v>7.7832003187199295E-3</v>
      </c>
      <c r="F19" s="48">
        <f t="shared" si="10"/>
        <v>0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-3.2460318227049978E-3</v>
      </c>
      <c r="M19" s="24" cm="1">
        <f t="array" ref="M19">_xll.FDS(A19,"FG_PRICE(-1W)/FG_PRICE_MAVG(-1W,,,,100)")-1</f>
        <v>3.7149858028000526E-3</v>
      </c>
      <c r="N19" s="24" cm="1">
        <f t="array" ref="N19">_xll.FDS(A19,"FG_PRICE(-1W)/FG_PRICE_MAVG(-1W,,,,200)")-1</f>
        <v>7.3445596803400903E-3</v>
      </c>
      <c r="O19" s="20">
        <f t="shared" si="11"/>
        <v>0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CAUTIOUS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0.53200000000000003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0.55300000000000005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0.438</v>
      </c>
      <c r="AB21" s="15" t="str">
        <f>IF(AA21&lt;25%,"INVESTED",IF(AA21&gt;75%,"CASH","NO SIGNAL"))</f>
        <v>NO SIGNAL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0.50700000000000001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0.53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0.40400000000000003</v>
      </c>
      <c r="AB22" s="17" t="str">
        <f>IF(AA22&lt;25%,"INVESTED",IF(AA22&gt;75%,"CASH","NO SIGNAL"))</f>
        <v>NO SIGNAL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2.6181818181818182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2.6181818181818182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2.2925764192139741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18.03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20.46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75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0.75</v>
      </c>
      <c r="M28" s="27"/>
      <c r="S28" s="70">
        <f>COUNTIF(S5:S12,"INVESTED")/8</f>
        <v>0.75</v>
      </c>
      <c r="T28" s="64">
        <f>(COUNTIF(T5:T12,"INVESTED")+COUNTIF(T5:T12,"IMPROVING"))/8</f>
        <v>0.75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0.625</v>
      </c>
      <c r="AC28" s="18">
        <f>(COUNTIF(AC5:AC12,"INVESTED")+COUNTIF(AC5:AC12,"IMPROVING"))/8</f>
        <v>0.5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</v>
      </c>
      <c r="S29" s="71">
        <f>COUNTIF(S14:S16,"INVESTED")/3</f>
        <v>0.33333333333333331</v>
      </c>
      <c r="AB29" s="66">
        <f>COUNTIF(AB14:AB16,"INVESTED")/3</f>
        <v>0.33333333333333331</v>
      </c>
    </row>
    <row r="30" spans="1:29" x14ac:dyDescent="0.3">
      <c r="B30" s="65" t="s">
        <v>64</v>
      </c>
      <c r="F30" s="5"/>
      <c r="J30" s="18">
        <f>COUNTIF(J18:J19,"INVESTED")/2</f>
        <v>0.5</v>
      </c>
      <c r="K30" s="66">
        <f>(COUNTIF(K18:K19,"INVESTED")+COUNTIF(K18:K19,"IMPROVING"))/2</f>
        <v>0</v>
      </c>
      <c r="S30" s="71">
        <f>COUNTIF(S18:S19,"INVESTED")/2</f>
        <v>0.5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3">
      <colorScale>
        <cfvo type="min"/>
        <cfvo type="max"/>
        <color rgb="FFFCFCFF"/>
        <color rgb="FF63BE7B"/>
      </colorScale>
    </cfRule>
    <cfRule type="colorScale" priority="54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98" operator="containsText" text="IMPROVING">
      <formula>NOT(ISERROR(SEARCH("IMPROVING",I14)))</formula>
    </cfRule>
    <cfRule type="containsText" dxfId="48" priority="99" operator="containsText" text="CAUTIOUS">
      <formula>NOT(ISERROR(SEARCH("CAUTIOUS",I14)))</formula>
    </cfRule>
    <cfRule type="containsText" dxfId="47" priority="100" operator="containsText" text="INVESTED">
      <formula>NOT(ISERROR(SEARCH("INVESTED",I14)))</formula>
    </cfRule>
    <cfRule type="containsText" dxfId="46" priority="101" operator="containsText" text="CASH">
      <formula>NOT(ISERROR(SEARCH("CASH",I14)))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1" operator="containsText" text="IMPROVING">
      <formula>NOT(ISERROR(SEARCH("IMPROVING",J35)))</formula>
    </cfRule>
    <cfRule type="containsText" dxfId="36" priority="2" operator="containsText" text="CAUTIOUS">
      <formula>NOT(ISERROR(SEARCH("CAUTIOUS",J35)))</formula>
    </cfRule>
    <cfRule type="containsText" dxfId="35" priority="3" operator="containsText" text="INVESTED">
      <formula>NOT(ISERROR(SEARCH("INVESTED",J35)))</formula>
    </cfRule>
    <cfRule type="containsText" dxfId="34" priority="4" operator="containsText" text="CASH">
      <formula>NOT(ISERROR(SEARCH("CASH",J35)))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1">
      <colorScale>
        <cfvo type="min"/>
        <cfvo type="max"/>
        <color rgb="FFFCFCFF"/>
        <color rgb="FF63BE7B"/>
      </colorScale>
    </cfRule>
    <cfRule type="colorScale" priority="52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3" operator="containsText" text="IMPROVING">
      <formula>NOT(ISERROR(SEARCH("IMPROVING",O32)))</formula>
    </cfRule>
    <cfRule type="containsText" dxfId="26" priority="14" operator="containsText" text="CAUTIOUS">
      <formula>NOT(ISERROR(SEARCH("CAUTIOUS",O32)))</formula>
    </cfRule>
    <cfRule type="containsText" dxfId="25" priority="15" operator="containsText" text="INVESTED">
      <formula>NOT(ISERROR(SEARCH("INVESTED",O32)))</formula>
    </cfRule>
    <cfRule type="containsText" dxfId="24" priority="16" operator="containsText" text="CASH">
      <formula>NOT(ISERROR(SEARCH("CASH",O32)))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5" operator="containsText" text="IMPROVING">
      <formula>NOT(ISERROR(SEARCH("IMPROVING",O21)))</formula>
    </cfRule>
    <cfRule type="containsText" dxfId="18" priority="66" operator="containsText" text="CAUTIOUS">
      <formula>NOT(ISERROR(SEARCH("CAUTIOUS",O21)))</formula>
    </cfRule>
    <cfRule type="containsText" dxfId="17" priority="67" operator="containsText" text="INVESTED">
      <formula>NOT(ISERROR(SEARCH("INVESTED",O21)))</formula>
    </cfRule>
    <cfRule type="containsText" dxfId="16" priority="68" operator="containsText" text="CASH">
      <formula>NOT(ISERROR(SEARCH("CASH",O21)))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1" operator="containsText" text="IMPROVING">
      <formula>NOT(ISERROR(SEARCH("IMPROVING",R26)))</formula>
    </cfRule>
    <cfRule type="containsText" dxfId="10" priority="82" operator="containsText" text="CAUTIOUS">
      <formula>NOT(ISERROR(SEARCH("CAUTIOUS",R26)))</formula>
    </cfRule>
    <cfRule type="containsText" dxfId="9" priority="83" operator="containsText" text="INVESTED">
      <formula>NOT(ISERROR(SEARCH("INVESTED",R26)))</formula>
    </cfRule>
    <cfRule type="containsText" dxfId="8" priority="84" operator="containsText" text="CASH">
      <formula>NOT(ISERROR(SEARCH("CASH",R26)))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49">
      <colorScale>
        <cfvo type="min"/>
        <cfvo type="max"/>
        <color rgb="FFFCFCFF"/>
        <color rgb="FF63BE7B"/>
      </colorScale>
    </cfRule>
    <cfRule type="colorScale" priority="50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9" operator="containsText" text="IMPROVING">
      <formula>NOT(ISERROR(SEARCH("IMPROVING",X32)))</formula>
    </cfRule>
    <cfRule type="containsText" dxfId="2" priority="10" operator="containsText" text="CAUTIOUS">
      <formula>NOT(ISERROR(SEARCH("CAUTIOUS",X32)))</formula>
    </cfRule>
    <cfRule type="containsText" dxfId="1" priority="11" operator="containsText" text="INVESTED">
      <formula>NOT(ISERROR(SEARCH("INVESTED",X32)))</formula>
    </cfRule>
    <cfRule type="containsText" dxfId="0" priority="12" operator="containsText" text="CASH">
      <formula>NOT(ISERROR(SEARCH("CASH",X32)))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21"/>
  <sheetViews>
    <sheetView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3">_xll.FDS("SP50","JULIAN(FMA_COS_UP(""EPS"",""1M"",+1,0,-7AY,,""PORTAGG"",""MEANR"")/FMA_COS_UP(""EPS"",""1M"",+1,0,-7AY,,""PORTAGG"",""MEANR"")+FMA_COS_UP(""EPS"",""1M"",+1,0,-7AY,,""PORTAGG"",""MEANR"").dates)")</f>
        <v>45583</v>
      </c>
      <c r="B2">
        <f t="array" ref="B2:B1763">_xll.FDS("SP50","FMA_COS_UP(""EPS"",""1M"",+1,0,-7AY,,""PORTAGG"",""MEANR"")/(FMA_COS_UP(""EPS"",""1M"",+1,0,-7AY,,""PORTAGG"",""MEANR"")+FMA_COS_DOWN(""EPS"",""1M"",+1,0,-7AY,,""PORTAGG"",""MEANR""))")</f>
        <v>0.42741935483871002</v>
      </c>
      <c r="C2">
        <f t="array" ref="C2:C1763">_xll.FDS("SP50","FG_PRICE(0,-7AY)")</f>
        <v>5864.67</v>
      </c>
      <c r="D2">
        <f t="array" ref="D2:D1763">_xll.FDS("QQQ","FG_PRICE(0,-7AY)")</f>
        <v>494.47</v>
      </c>
      <c r="E2">
        <f t="array" ref="E2:E1763">_xll.FDS("TLT","FG_PRICE(0,-7AY)")</f>
        <v>93.87</v>
      </c>
      <c r="F2">
        <f t="array" ref="F2:F1763">_xll.FDS("XAUUSD-FX1","FG_PRICE(0,-7AY)")</f>
        <v>2721.69</v>
      </c>
      <c r="G2">
        <f t="array" ref="G2:G1763">_xll.FDS("SHY-US","FG_PRICE(0,-7AY)")</f>
        <v>82.59</v>
      </c>
      <c r="H2">
        <f t="array" ref="H2:H1763">_xll.FDS(H1,"FG_PRICE(0,-7AY)")</f>
        <v>56.4</v>
      </c>
      <c r="I2" s="12">
        <f>I3*(1+((C2/C3)-(E2/E3)))</f>
        <v>207.89118525842107</v>
      </c>
      <c r="J2" s="12">
        <f t="shared" ref="J2:J65" si="0">J3*(1+((C2/C3)-(F2/F3)))</f>
        <v>87.529043519193223</v>
      </c>
      <c r="K2" s="12">
        <f>K3*(1+((C2/C3)-(G2/G3)))</f>
        <v>215.48719314045266</v>
      </c>
      <c r="L2" s="12">
        <f>L3*(1+((C2/C3)-(H2/H3)))</f>
        <v>168.28080851318867</v>
      </c>
      <c r="M2" s="12">
        <f>M3*(1+((D2/D3)-(E2/E3)))</f>
        <v>284.22394438343531</v>
      </c>
      <c r="N2" s="12">
        <f>N3*(1+((D2/D3)-(F2/F3)))</f>
        <v>119.27973686256718</v>
      </c>
      <c r="O2" s="12">
        <f>O3*(1+((D2/D3)-(G2/G3)))</f>
        <v>292.28441155255484</v>
      </c>
      <c r="P2" s="12">
        <f>P3*(1+((D2/D3)-(H2/H3)))</f>
        <v>232.50928716511601</v>
      </c>
      <c r="Q2">
        <f t="array" ref="Q2:Q1763">_xll.FDS("QQQ","FMA_COS_UP(""EPS"",""1M"",+1,0,-7AY,,""PORTAGG"",""MEANR"")/(FMA_COS_UP(""EPS"",""1M"",+1,0,-7AY,,""PORTAGG"",""MEANR"")+FMA_COS_DOWN(""EPS"",""1M"",+1,0,-7AY,,""PORTAGG"",""MEANR""))")</f>
        <v>0.44444444444444398</v>
      </c>
      <c r="R2" s="55">
        <f t="array" ref="R2:R263">_xll.FDS("QQQ","FMA_EPS(NTMA,0,-5AY,W,USD,""PORTAGG"",""MEANR"")")</f>
        <v>18.700640889101599</v>
      </c>
      <c r="S2" s="55">
        <f>S3*(1+((R2/R3)-(Y2/Y3)))</f>
        <v>163.23236439822688</v>
      </c>
      <c r="T2" s="55">
        <f t="array" ref="T2:T524">_xll.FDS("SP50","FMA_PE(LTMA,NOW,-10AY,W,""PORTAGG"",""MEANR"")")</f>
        <v>24.290947536918601</v>
      </c>
      <c r="U2" s="55">
        <f t="array" ref="U2:U524">_xll.FDS("SP50","FMA_PE(NTMA,NOW,-10AY,W,""PORTAGG"",""MEANR"")")</f>
        <v>21.9415509929743</v>
      </c>
      <c r="V2" s="55">
        <f t="array" ref="V2:V524">_xll.FDS("QQQ","FMA_PE(LTMA,NOW,-10AY,W,""PORTAGG"",""MEANR"")")</f>
        <v>30.820847202314301</v>
      </c>
      <c r="W2" s="55">
        <f t="array" ref="W2:W524">_xll.FDS("QQQ","FMA_PE(NTMA,NOW,-10AY,W,""PORTAGG"",""MEANR"")")</f>
        <v>26.432953290029499</v>
      </c>
      <c r="X2" s="55">
        <f t="array" ref="X2:X263">_xll.FDS("SP50","FMA_EPS(NTMA,0,-5AY,W,USD,""PORTAGG"",""MEANR"")")</f>
        <v>267.09515052862002</v>
      </c>
      <c r="Y2" s="55">
        <f t="array" ref="Y2:Y263">_xll.FDS("ACWX-US","FMA_EPS(NTMA,0,-5AY,W,USD,""PORTAGG"",""MEANR"")")</f>
        <v>4.1092300202793703</v>
      </c>
      <c r="Z2" s="12">
        <f t="shared" ref="Z2:Z65" si="1">Z3*(1+((X2/X3)-(Y2/Y3)))</f>
        <v>127.06482544274482</v>
      </c>
      <c r="AA2" s="12">
        <f>AA3*(1+((H2/H3)-(E2/E3)))</f>
        <v>106.73214603623012</v>
      </c>
      <c r="AB2" s="12">
        <f>AB3*(1+((H2/H3)-(F2/F3)))</f>
        <v>80.036956354191503</v>
      </c>
      <c r="AC2" s="12">
        <f>AC3*(1+((H2/H3)-(G2/G3)))</f>
        <v>118.13598272962565</v>
      </c>
      <c r="AD2" s="55">
        <f t="array" ref="AD2:AD524">_xll.FDS("ACWX-US","FMA_PE(LTMA,NOW,-10AY,W,""PORTAGG"",""MEANR"")")</f>
        <v>14.793255016511701</v>
      </c>
      <c r="AE2" s="55">
        <f t="array" ref="AE2:AE524">_xll.FDS("ACWX-US","FMA_PE(NTMA,NOW,-10AY,W,""PORTAGG"",""MEANR"")")</f>
        <v>13.655606228400201</v>
      </c>
      <c r="AF2">
        <f t="array" ref="AF2:AF1763">_xll.FDS("ACWX","FMA_COS_UP(""EPS"",""1M"",+1,0,-7AY,,""PORTAGG"",""MEANR"")/(FMA_COS_UP(""EPS"",""1M"",+1,0,-7AY,,""PORTAGG"",""MEANR"")+FMA_COS_DOWN(""EPS"",""1M"",+1,0,-7AY,,""PORTAGG"",""MEANR""))")</f>
        <v>0.43678160919540199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21">_xll.FDS("","PSETCAL('FIVEDAY');ECON_DATE(0, -20AY, D, 'DD/MM/YYYY')")</f>
        <v>18/10/2024</v>
      </c>
      <c r="BJ2" t="e">
        <f t="array" ref="BJ2:BJ5221">_xll.FDS("","FDS_ECON_DATA('USSU2929306',0,-20AY,D,STEP,AVERAGENP,1)")</f>
        <v>#N/A</v>
      </c>
      <c r="BK2" t="e">
        <f t="array" ref="BK2:BK5221">_xll.FDS("","FDS_ECON_DATA('USSU2929307',0,-20AY,D,STEP,AVERAGENP,1)")</f>
        <v>#N/A</v>
      </c>
      <c r="BL2">
        <f t="shared" ref="BL2:BL9" si="2">IFERROR(BJ2/BK2,BL3)</f>
        <v>2.6181818181818182</v>
      </c>
    </row>
    <row r="3" spans="1:64" x14ac:dyDescent="0.3">
      <c r="A3" s="11">
        <v>45583</v>
      </c>
      <c r="B3">
        <v>0.42741935483871002</v>
      </c>
      <c r="C3">
        <v>5841.47</v>
      </c>
      <c r="D3">
        <v>491.25</v>
      </c>
      <c r="E3">
        <v>93.8</v>
      </c>
      <c r="F3">
        <v>2692.92</v>
      </c>
      <c r="G3">
        <v>82.52</v>
      </c>
      <c r="H3">
        <v>55.98</v>
      </c>
      <c r="I3" s="12">
        <f t="shared" ref="I3:I65" si="3">I4*(1+((C3/C4)-(E3/E4)))</f>
        <v>207.22282236480402</v>
      </c>
      <c r="J3" s="12">
        <f t="shared" si="0"/>
        <v>88.120505462616364</v>
      </c>
      <c r="K3" s="12">
        <f t="shared" ref="K3:K66" si="4">K4*(1+((C3/C4)-(G3/G4)))</f>
        <v>214.81625241950456</v>
      </c>
      <c r="L3" s="12">
        <f t="shared" ref="L3:L66" si="5">L4*(1+((C3/C4)-(H3/H4)))</f>
        <v>168.87712656452078</v>
      </c>
      <c r="M3" s="12">
        <f t="shared" ref="M3:M66" si="6">M4*(1+((D3/D4)-(E3/E4)))</f>
        <v>282.58258077895789</v>
      </c>
      <c r="N3" s="12">
        <f t="shared" ref="N3:N66" si="7">N4*(1+((D3/D4)-(F3/F4)))</f>
        <v>119.77426839232267</v>
      </c>
      <c r="O3" s="12">
        <f t="shared" ref="O3:O66" si="8">O4*(1+((D3/D4)-(G3/G4)))</f>
        <v>290.62597529898522</v>
      </c>
      <c r="P3" s="12">
        <f t="shared" ref="P3:P66" si="9">P4*(1+((D3/D4)-(H3/H4)))</f>
        <v>232.72990863680539</v>
      </c>
      <c r="Q3">
        <v>0.44444444444444398</v>
      </c>
      <c r="R3" s="12">
        <v>18.679340836261002</v>
      </c>
      <c r="S3" s="55">
        <f t="shared" ref="S3:S66" si="10">S4*(1+((R3/R4)-(Y3/Y4)))</f>
        <v>161.93434518871828</v>
      </c>
      <c r="T3" s="55">
        <v>24.133920697722399</v>
      </c>
      <c r="U3" s="55">
        <v>21.869902458958698</v>
      </c>
      <c r="V3" s="55">
        <v>30.9056332781579</v>
      </c>
      <c r="W3" s="55">
        <v>26.588423758405298</v>
      </c>
      <c r="X3" s="55">
        <v>266.77878441545602</v>
      </c>
      <c r="Y3" s="55">
        <v>4.13767826644112</v>
      </c>
      <c r="Z3" s="12">
        <f t="shared" si="1"/>
        <v>126.04871059243729</v>
      </c>
      <c r="AA3" s="12">
        <f t="shared" ref="AA3:AA66" si="11">AA4*(1+((H3/H4)-(E3/E4)))</f>
        <v>106.01585933167044</v>
      </c>
      <c r="AB3" s="12">
        <f t="shared" ref="AB3:AB66" si="12">AB4*(1+((H3/H4)-(F3/F4)))</f>
        <v>80.292357569470042</v>
      </c>
      <c r="AC3" s="12">
        <f t="shared" ref="AC3:AC66" si="13">AC4*(1+((H3/H4)-(G3/G4)))</f>
        <v>117.35505521227297</v>
      </c>
      <c r="AD3" s="55">
        <v>14.8534729931072</v>
      </c>
      <c r="AE3" s="55">
        <v>13.7305391912645</v>
      </c>
      <c r="AF3">
        <v>0.43678160919540199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17/10/2024</v>
      </c>
      <c r="BJ3" t="e">
        <v>#N/A</v>
      </c>
      <c r="BK3" t="e">
        <v>#N/A</v>
      </c>
      <c r="BL3">
        <f t="shared" si="2"/>
        <v>2.6181818181818182</v>
      </c>
    </row>
    <row r="4" spans="1:64" x14ac:dyDescent="0.3">
      <c r="A4" s="11">
        <v>45582</v>
      </c>
      <c r="B4">
        <v>0.42741935483871002</v>
      </c>
      <c r="C4">
        <v>5842.47</v>
      </c>
      <c r="D4">
        <v>490.91</v>
      </c>
      <c r="E4">
        <v>95.31</v>
      </c>
      <c r="F4">
        <v>2674.06</v>
      </c>
      <c r="G4">
        <v>82.59</v>
      </c>
      <c r="H4">
        <v>56.02</v>
      </c>
      <c r="I4" s="12">
        <f t="shared" si="3"/>
        <v>204.0253617818255</v>
      </c>
      <c r="J4" s="12">
        <f t="shared" si="0"/>
        <v>88.761729623309961</v>
      </c>
      <c r="K4" s="12">
        <f t="shared" si="4"/>
        <v>214.67104897519226</v>
      </c>
      <c r="L4" s="12">
        <f t="shared" si="5"/>
        <v>168.78549794443708</v>
      </c>
      <c r="M4" s="12">
        <f t="shared" si="6"/>
        <v>277.98590869866791</v>
      </c>
      <c r="N4" s="12">
        <f t="shared" si="7"/>
        <v>120.54095156374126</v>
      </c>
      <c r="O4" s="12">
        <f t="shared" si="8"/>
        <v>290.17905557753392</v>
      </c>
      <c r="P4" s="12">
        <f t="shared" si="9"/>
        <v>232.40300545336919</v>
      </c>
      <c r="Q4">
        <v>0.4375</v>
      </c>
      <c r="R4" s="12">
        <v>18.591154141346699</v>
      </c>
      <c r="S4" s="55">
        <f t="shared" si="10"/>
        <v>159.91669947148878</v>
      </c>
      <c r="T4" s="55">
        <v>23.890006567151801</v>
      </c>
      <c r="U4" s="55">
        <v>21.659452387349699</v>
      </c>
      <c r="V4" s="55">
        <v>30.6818030792587</v>
      </c>
      <c r="W4" s="55">
        <v>26.401431624048602</v>
      </c>
      <c r="X4" s="55">
        <v>266.46181668857503</v>
      </c>
      <c r="Y4" s="55">
        <v>4.1705143034543797</v>
      </c>
      <c r="Z4" s="12">
        <f t="shared" si="1"/>
        <v>124.91660128903438</v>
      </c>
      <c r="AA4" s="12">
        <f t="shared" si="11"/>
        <v>104.4358485638756</v>
      </c>
      <c r="AB4" s="12">
        <f t="shared" si="12"/>
        <v>80.920868042743592</v>
      </c>
      <c r="AC4" s="12">
        <f t="shared" si="13"/>
        <v>117.33938693861562</v>
      </c>
      <c r="AD4" s="55">
        <v>14.8199599262293</v>
      </c>
      <c r="AE4" s="55">
        <v>13.706166245558901</v>
      </c>
      <c r="AF4">
        <v>0.43678160919540199</v>
      </c>
      <c r="AG4" s="12"/>
      <c r="AH4" s="12"/>
      <c r="AJ4" t="str" cm="1">
        <f t="array" ref="AJ4">_xll.FDS("","CONVERT_DATE(FDS_ECON_ENDDATE('USSU2929306', W),'YYYYMMDD')")</f>
        <v>20241011</v>
      </c>
      <c r="AK4" t="str" cm="1">
        <f t="array" ref="AK4">_xll.FDS("","CONVERT_DATE(FDS_ECON_ENDDATE('USSU2929307', W),'YYYYMMDD')")</f>
        <v>20241011</v>
      </c>
      <c r="AO4" t="str" cm="1">
        <f t="array" ref="AO4">_xll.FDS("","CONVERT_DATE(SPEC_ID_ENDDATE('CC_US:FDS_ECON_RINDPRD_M', M),'YYYYMMDD')")</f>
        <v>20240930</v>
      </c>
      <c r="AP4" t="str" cm="1">
        <f t="array" ref="AP4">_xll.FDS("","CONVERT_DATE(ECON_EXPR_ENDDATE('RETURNS(FDS_COM[USCM1020424,DIST=STEP,CONV=AVERAGENP], -1AY)', M),'YYYYMMDD')")</f>
        <v>20241031</v>
      </c>
      <c r="AQ4" t="str" cm="1">
        <f t="array" ref="AQ4">_xll.FDS("","CONVERT_DATE(FDS_ECON_ENDDATE('ISMPRI@M', M),'YYYYMMDD')")</f>
        <v>20240930</v>
      </c>
      <c r="AR4" t="str" cm="1">
        <f t="array" ref="AR4">_xll.FDS("","CONVERT_DATE(FDS_ECON_ENDDATE('ISMPRD@M', M),'YYYYMMDD')")</f>
        <v>20240930</v>
      </c>
      <c r="AS4" t="str" cm="1">
        <f t="array" ref="AS4">_xll.FDS("","CONVERT_DATE(FDS_ECON_ENDDATE('ISMPMI@M', M),'YYYYMMDD')")</f>
        <v>20240930</v>
      </c>
      <c r="AT4" t="str" cm="1">
        <f t="array" ref="AT4">_xll.FDS("","CONVERT_DATE(ECON_EXPR_ENDDATE('RETURNS(FDS_ECON[US.LMCLAIMS,DIST=STEP,CONV=AVERAGE], -1AY)', M),'YYYYMMDD')")</f>
        <v>20240930</v>
      </c>
      <c r="AU4" t="str" cm="1">
        <f t="array" ref="AU4">_xll.FDS("","CONVERT_DATE(FDS_ECON_ENDDATE('ISMBUS@NM', M),'YYYYMMDD')")</f>
        <v>20240930</v>
      </c>
      <c r="BI4" t="str">
        <v>16/10/2024</v>
      </c>
      <c r="BJ4" t="e">
        <v>#N/A</v>
      </c>
      <c r="BK4" t="e">
        <v>#N/A</v>
      </c>
      <c r="BL4">
        <f t="shared" si="2"/>
        <v>2.6181818181818182</v>
      </c>
    </row>
    <row r="5" spans="1:64" x14ac:dyDescent="0.3">
      <c r="A5" s="11">
        <v>45581</v>
      </c>
      <c r="B5">
        <v>0.41436464088397801</v>
      </c>
      <c r="C5">
        <v>5815.26</v>
      </c>
      <c r="D5">
        <v>490.85</v>
      </c>
      <c r="E5">
        <v>94.91</v>
      </c>
      <c r="F5">
        <v>2662.57</v>
      </c>
      <c r="G5">
        <v>82.54</v>
      </c>
      <c r="H5">
        <v>55.75</v>
      </c>
      <c r="I5" s="12">
        <f t="shared" si="3"/>
        <v>203.93062591117607</v>
      </c>
      <c r="J5" s="12">
        <f t="shared" si="0"/>
        <v>88.729459693249751</v>
      </c>
      <c r="K5" s="12">
        <f t="shared" si="4"/>
        <v>213.80017637067638</v>
      </c>
      <c r="L5" s="12">
        <f t="shared" si="5"/>
        <v>168.81318006604326</v>
      </c>
      <c r="M5" s="12">
        <f t="shared" si="6"/>
        <v>279.12817994807574</v>
      </c>
      <c r="N5" s="12">
        <f t="shared" si="7"/>
        <v>121.04852528765612</v>
      </c>
      <c r="O5" s="12">
        <f t="shared" si="8"/>
        <v>290.31943372315192</v>
      </c>
      <c r="P5" s="12">
        <f t="shared" si="9"/>
        <v>233.50534035759367</v>
      </c>
      <c r="Q5">
        <v>0.44262295081967201</v>
      </c>
      <c r="R5" s="12">
        <v>18.5516569889989</v>
      </c>
      <c r="S5" s="55">
        <f t="shared" si="10"/>
        <v>159.11560432782287</v>
      </c>
      <c r="T5" s="55">
        <v>23.798717279770599</v>
      </c>
      <c r="U5" s="55">
        <v>21.6129927394189</v>
      </c>
      <c r="V5" s="55">
        <v>30.6434858832232</v>
      </c>
      <c r="W5" s="55">
        <v>26.438149505632101</v>
      </c>
      <c r="X5" s="55">
        <v>266.492596772848</v>
      </c>
      <c r="Y5" s="55">
        <v>4.1826676185259197</v>
      </c>
      <c r="Z5" s="12">
        <f t="shared" si="1"/>
        <v>124.56903666116469</v>
      </c>
      <c r="AA5" s="12">
        <f t="shared" si="11"/>
        <v>104.37024869917511</v>
      </c>
      <c r="AB5" s="12">
        <f t="shared" si="12"/>
        <v>80.878191061771588</v>
      </c>
      <c r="AC5" s="12">
        <f t="shared" si="13"/>
        <v>116.84428470440561</v>
      </c>
      <c r="AD5" s="55">
        <v>14.8633619702979</v>
      </c>
      <c r="AE5" s="55">
        <v>13.789804492853801</v>
      </c>
      <c r="AF5">
        <v>0.43353941267387902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15/10/2024</v>
      </c>
      <c r="BJ5" t="e">
        <v>#N/A</v>
      </c>
      <c r="BK5" t="e">
        <v>#N/A</v>
      </c>
      <c r="BL5">
        <f t="shared" si="2"/>
        <v>2.6181818181818182</v>
      </c>
    </row>
    <row r="6" spans="1:64" x14ac:dyDescent="0.3">
      <c r="A6" s="11">
        <v>45580</v>
      </c>
      <c r="B6">
        <v>0.40793201133144502</v>
      </c>
      <c r="C6">
        <v>5859.85</v>
      </c>
      <c r="D6">
        <v>497.5</v>
      </c>
      <c r="E6">
        <v>93.765000000000001</v>
      </c>
      <c r="F6">
        <v>2648.99</v>
      </c>
      <c r="G6">
        <v>82.5</v>
      </c>
      <c r="H6">
        <v>56.74</v>
      </c>
      <c r="I6" s="12">
        <f t="shared" si="3"/>
        <v>208.05442891160169</v>
      </c>
      <c r="J6" s="12">
        <f t="shared" si="0"/>
        <v>89.874086347501461</v>
      </c>
      <c r="K6" s="12">
        <f t="shared" si="4"/>
        <v>215.5448520747307</v>
      </c>
      <c r="L6" s="12">
        <f t="shared" si="5"/>
        <v>167.16847651658153</v>
      </c>
      <c r="M6" s="12">
        <f t="shared" si="6"/>
        <v>286.45519206135936</v>
      </c>
      <c r="N6" s="12">
        <f t="shared" si="7"/>
        <v>123.32929291547252</v>
      </c>
      <c r="O6" s="12">
        <f t="shared" si="8"/>
        <v>294.39733214267784</v>
      </c>
      <c r="P6" s="12">
        <f t="shared" si="9"/>
        <v>232.55623781910944</v>
      </c>
      <c r="Q6">
        <v>0.44262295081967201</v>
      </c>
      <c r="R6" s="12">
        <v>18.527473375797001</v>
      </c>
      <c r="S6" s="55">
        <f t="shared" si="10"/>
        <v>158.63079799745577</v>
      </c>
      <c r="T6" s="55">
        <v>23.669993779430499</v>
      </c>
      <c r="U6" s="55">
        <v>21.5138851174618</v>
      </c>
      <c r="V6" s="55">
        <v>30.4008302947543</v>
      </c>
      <c r="W6" s="55">
        <v>26.246600012103599</v>
      </c>
      <c r="X6" s="55">
        <v>266.11224735506602</v>
      </c>
      <c r="Y6" s="55">
        <v>4.1900039343240501</v>
      </c>
      <c r="Z6" s="12">
        <f t="shared" si="1"/>
        <v>124.17413918813237</v>
      </c>
      <c r="AA6" s="12">
        <f t="shared" si="11"/>
        <v>107.56042507699399</v>
      </c>
      <c r="AB6" s="12">
        <f t="shared" si="12"/>
        <v>82.74614309356663</v>
      </c>
      <c r="AC6" s="12">
        <f t="shared" si="13"/>
        <v>118.97789833479952</v>
      </c>
      <c r="AD6" s="55">
        <v>14.490062885080199</v>
      </c>
      <c r="AE6" s="55">
        <v>13.329727380487601</v>
      </c>
      <c r="AF6">
        <v>0.429913860610807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BLS - US Bureau of Labor Statistics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14/10/2024</v>
      </c>
      <c r="BJ6" t="e">
        <v>#N/A</v>
      </c>
      <c r="BK6" t="e">
        <v>#N/A</v>
      </c>
      <c r="BL6">
        <f t="shared" si="2"/>
        <v>2.6181818181818182</v>
      </c>
    </row>
    <row r="7" spans="1:64" x14ac:dyDescent="0.3">
      <c r="A7" s="11">
        <v>45577</v>
      </c>
      <c r="B7">
        <v>0.41011235955056202</v>
      </c>
      <c r="C7">
        <v>5815.03</v>
      </c>
      <c r="D7">
        <v>493.36</v>
      </c>
      <c r="E7">
        <v>93.7</v>
      </c>
      <c r="F7">
        <v>2656.99</v>
      </c>
      <c r="G7">
        <v>82.54</v>
      </c>
      <c r="H7">
        <v>56.71</v>
      </c>
      <c r="I7" s="12">
        <f t="shared" si="3"/>
        <v>206.60531789931267</v>
      </c>
      <c r="J7" s="12">
        <f t="shared" si="0"/>
        <v>88.920983341357442</v>
      </c>
      <c r="K7" s="12">
        <f t="shared" si="4"/>
        <v>213.79340807739698</v>
      </c>
      <c r="L7" s="12">
        <f t="shared" si="5"/>
        <v>165.9769931394066</v>
      </c>
      <c r="M7" s="12">
        <f t="shared" si="6"/>
        <v>284.26698018089354</v>
      </c>
      <c r="N7" s="12">
        <f t="shared" si="7"/>
        <v>121.93890115460593</v>
      </c>
      <c r="O7" s="12">
        <f t="shared" si="8"/>
        <v>291.80723599414898</v>
      </c>
      <c r="P7" s="12">
        <f t="shared" si="9"/>
        <v>230.74204439986462</v>
      </c>
      <c r="Q7">
        <v>0.46031746031746001</v>
      </c>
      <c r="R7" s="12">
        <v>18.469003136729</v>
      </c>
      <c r="S7" s="55">
        <f t="shared" si="10"/>
        <v>158.26119084537928</v>
      </c>
      <c r="T7" s="55">
        <v>23.424761243318301</v>
      </c>
      <c r="U7" s="55">
        <v>21.244449245432399</v>
      </c>
      <c r="V7" s="55">
        <v>30.121288180656599</v>
      </c>
      <c r="W7" s="55">
        <v>25.954122808193901</v>
      </c>
      <c r="X7" s="55">
        <v>265.93399309475001</v>
      </c>
      <c r="Y7" s="55">
        <v>4.1865273046844802</v>
      </c>
      <c r="Z7" s="12">
        <f t="shared" si="1"/>
        <v>124.19402733178441</v>
      </c>
      <c r="AA7" s="12">
        <f t="shared" si="11"/>
        <v>107.57814277525921</v>
      </c>
      <c r="AB7" s="12">
        <f t="shared" si="12"/>
        <v>82.454260525261446</v>
      </c>
      <c r="AC7" s="12">
        <f t="shared" si="13"/>
        <v>118.8574219855261</v>
      </c>
      <c r="AD7" s="55">
        <v>14.374554189257401</v>
      </c>
      <c r="AE7" s="55">
        <v>13.168674737200201</v>
      </c>
      <c r="AF7">
        <v>0.44771494965143299</v>
      </c>
      <c r="AG7" s="12"/>
      <c r="AH7" s="12"/>
      <c r="AI7" t="str">
        <f t="array" ref="AI7:AI1050">_xll.FDS("","PSETCAL('FIVEDAY');ECON_DATE(0, -20AY, W, 'YYYYMMDD')")</f>
        <v>20241018</v>
      </c>
      <c r="AJ7" t="e">
        <f t="array" ref="AJ7:AJ1050">_xll.FDS("","FDS_ECON_DATA('USSU2929306',0,-20AY,W,STEP,AVERAGENP,1)")</f>
        <v>#N/A</v>
      </c>
      <c r="AK7" t="e">
        <f t="array" ref="AK7:AK1050">_xll.FDS("","FDS_ECON_DATA('USSU2929307',0,-20AY,W,STEP,AVERAGENP,1)")</f>
        <v>#N/A</v>
      </c>
      <c r="AL7">
        <f>IFERROR(AJ7/AK7,AL8)</f>
        <v>2.6181818181818182</v>
      </c>
      <c r="AN7" t="str">
        <f t="array" ref="AN7:AN126">_xll.FDS("","PSETCAL('FIVEDAY');ECON_DATE(0, 0/0/-10, M, 'YYYYMMDD')")</f>
        <v>20240930</v>
      </c>
      <c r="AO7">
        <f t="array" ref="AO7:AO126">_xll.FDS("","SPEC_ID_DATA('CC_US:FDS_ECON_RINDPRD_M',0,0/0/-10,M,NONE,AVERAGENP,2)")</f>
        <v>-0.64496390000000003</v>
      </c>
      <c r="AP7">
        <f t="array" ref="AP7:AP126">_xll.FDS("","ECON_EXPR_DATA('RETURNS(FDS_COM[USCM1020424,DIST=STEP,CONV=AVERAGENP], -1AY)',0,0/0/-10,M)")</f>
        <v>-1.4026123306677101</v>
      </c>
      <c r="AQ7">
        <f t="array" ref="AQ7:AQ126">_xll.FDS("","FDS_ECON_DATA('ISMPRI@M',0,0/0/-10,M,STEP,AVERAGE,1)")</f>
        <v>48.3</v>
      </c>
      <c r="AR7">
        <f t="array" ref="AR7:AR126">_xll.FDS("","FDS_ECON_DATA('ISMPRD@M',0,0/0/-10,M,STEP,AVERAGE,1)")</f>
        <v>49.8</v>
      </c>
      <c r="AS7">
        <f t="array" ref="AS7:AS126">_xll.FDS("","FDS_ECON_DATA('ISMPMI@M',0,0/0/-10,M,STEP,AVERAGE,1)")</f>
        <v>47.2</v>
      </c>
      <c r="AT7">
        <f t="array" ref="AT7:AT126">_xll.FDS("","ECON_EXPR_DATA('RETURNS(FDS_ECON[US.LMCLAIMS,DIST=STEP,CONV=AVERAGE], -1AY)',0,0/0/-10,M)")</f>
        <v>1.88327584288417</v>
      </c>
      <c r="AU7">
        <f t="array" ref="AU7:AU126">_xll.FDS("","FDS_ECON_DATA('ISMBUS@NM',0,0/0/-10,M,STEP,AVERAGE,1)")</f>
        <v>59.9</v>
      </c>
      <c r="AV7">
        <f t="array" ref="AV7:AV126">_xll.FDS(AV2,"FMA_EPS(NTMA,NOW,-10AY,M,,""PORTAGG"",""MEANR"")")</f>
        <v>266.67604289873202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0.48208469055374598</v>
      </c>
      <c r="AX7" s="1">
        <f t="shared" ref="AX7:AX38" si="14">IF(ISNA(AO7),AX8,IF(AO7&gt;AVERAGE(AO8:AO13),1,IF(AO7&lt;=AVERAGE(AO8:AO13),0,AX8)))</f>
        <v>0</v>
      </c>
      <c r="AY7" s="1">
        <f t="shared" ref="AY7:AY38" si="15">IF(AP7&gt;0,1,0)</f>
        <v>0</v>
      </c>
      <c r="AZ7" s="1">
        <f t="shared" ref="AZ7:AZ38" si="16">IF(AQ7&gt;50,1,0)</f>
        <v>0</v>
      </c>
      <c r="BA7" s="1">
        <f t="shared" ref="BA7:BA38" si="17">IF(AR7&gt;50,1,0)</f>
        <v>0</v>
      </c>
      <c r="BB7" s="1">
        <f t="shared" ref="BB7:BB38" si="18">IF(AS7&gt;50,1,0)</f>
        <v>0</v>
      </c>
      <c r="BC7" s="1">
        <f t="shared" ref="BC7:BC38" si="19">IF(AT7&lt;0,1,0)</f>
        <v>0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0</v>
      </c>
      <c r="BG7">
        <f t="shared" ref="BG7:BG38" si="23">SUM(AX7:BF7)/9</f>
        <v>0.22222222222222221</v>
      </c>
      <c r="BI7" t="str">
        <v>11/10/2024</v>
      </c>
      <c r="BJ7">
        <v>57.6</v>
      </c>
      <c r="BK7">
        <v>22</v>
      </c>
      <c r="BL7">
        <f t="shared" si="2"/>
        <v>2.6181818181818182</v>
      </c>
    </row>
    <row r="8" spans="1:64" x14ac:dyDescent="0.3">
      <c r="A8" s="11">
        <v>45576</v>
      </c>
      <c r="B8">
        <v>0.41091954022988503</v>
      </c>
      <c r="C8">
        <v>5780.05</v>
      </c>
      <c r="D8">
        <v>492.59</v>
      </c>
      <c r="E8">
        <v>94.08</v>
      </c>
      <c r="F8">
        <v>2630.01</v>
      </c>
      <c r="G8">
        <v>82.47</v>
      </c>
      <c r="H8">
        <v>56.39</v>
      </c>
      <c r="I8" s="12">
        <f t="shared" si="3"/>
        <v>204.54129852666873</v>
      </c>
      <c r="J8" s="12">
        <f t="shared" si="0"/>
        <v>89.296624358236855</v>
      </c>
      <c r="K8" s="12">
        <f t="shared" si="4"/>
        <v>212.68678654814391</v>
      </c>
      <c r="L8" s="12">
        <f t="shared" si="5"/>
        <v>165.91442917521996</v>
      </c>
      <c r="M8" s="12">
        <f t="shared" si="6"/>
        <v>282.68330863475865</v>
      </c>
      <c r="N8" s="12">
        <f t="shared" si="7"/>
        <v>123.00850314307381</v>
      </c>
      <c r="O8" s="12">
        <f t="shared" si="8"/>
        <v>291.5989257052363</v>
      </c>
      <c r="P8" s="12">
        <f t="shared" si="9"/>
        <v>231.69467999295864</v>
      </c>
      <c r="Q8">
        <v>0.507692307692308</v>
      </c>
      <c r="R8" s="12">
        <v>18.403118465299698</v>
      </c>
      <c r="S8" s="55">
        <f t="shared" si="10"/>
        <v>159.51348907340619</v>
      </c>
      <c r="T8" s="55">
        <v>22.775005111038801</v>
      </c>
      <c r="U8" s="55">
        <v>20.427823940521002</v>
      </c>
      <c r="V8" s="55">
        <v>29.006537440393299</v>
      </c>
      <c r="W8" s="55">
        <v>24.594337698894002</v>
      </c>
      <c r="X8" s="55">
        <v>265.918889210521</v>
      </c>
      <c r="Y8" s="55">
        <v>4.1392127194528197</v>
      </c>
      <c r="Z8" s="12">
        <f t="shared" si="1"/>
        <v>125.62286413393888</v>
      </c>
      <c r="AA8" s="12">
        <f t="shared" si="11"/>
        <v>106.54319489327735</v>
      </c>
      <c r="AB8" s="12">
        <f t="shared" si="12"/>
        <v>82.833950737912545</v>
      </c>
      <c r="AC8" s="12">
        <f t="shared" si="13"/>
        <v>118.28657434551975</v>
      </c>
      <c r="AD8" s="55">
        <v>14.2607426029717</v>
      </c>
      <c r="AE8" s="55">
        <v>13.011193745129599</v>
      </c>
      <c r="AF8">
        <v>0.45335389360061701</v>
      </c>
      <c r="AG8" s="12"/>
      <c r="AH8" s="12"/>
      <c r="AI8" t="str">
        <v>20241011</v>
      </c>
      <c r="AJ8">
        <v>57.6</v>
      </c>
      <c r="AK8">
        <v>22</v>
      </c>
      <c r="AL8">
        <f t="shared" ref="AL8:AL71" si="24">IFERROR(AJ8/AK8,"")</f>
        <v>2.6181818181818182</v>
      </c>
      <c r="AN8" t="str">
        <v>20240830</v>
      </c>
      <c r="AO8">
        <v>-0.15733047</v>
      </c>
      <c r="AP8">
        <v>-2.1132417536968702</v>
      </c>
      <c r="AQ8">
        <v>54</v>
      </c>
      <c r="AR8">
        <v>44.8</v>
      </c>
      <c r="AS8">
        <v>47.2</v>
      </c>
      <c r="AT8">
        <v>2.6118266168120701</v>
      </c>
      <c r="AU8">
        <v>53.3</v>
      </c>
      <c r="AV8">
        <v>265.34780157728699</v>
      </c>
      <c r="AW8" s="3">
        <v>0.59585492227979298</v>
      </c>
      <c r="AX8" s="1">
        <f t="shared" si="14"/>
        <v>0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0.44444444444444442</v>
      </c>
      <c r="BI8" t="str">
        <v>10/10/2024</v>
      </c>
      <c r="BJ8">
        <v>57.6</v>
      </c>
      <c r="BK8">
        <v>22</v>
      </c>
      <c r="BL8">
        <f t="shared" si="2"/>
        <v>2.6181818181818182</v>
      </c>
    </row>
    <row r="9" spans="1:64" x14ac:dyDescent="0.3">
      <c r="A9" s="11">
        <v>45575</v>
      </c>
      <c r="B9">
        <v>0.41107871720116601</v>
      </c>
      <c r="C9">
        <v>5792.04</v>
      </c>
      <c r="D9">
        <v>493.15</v>
      </c>
      <c r="E9">
        <v>94.45</v>
      </c>
      <c r="F9">
        <v>2607.81</v>
      </c>
      <c r="G9">
        <v>82.4</v>
      </c>
      <c r="H9">
        <v>56.38</v>
      </c>
      <c r="I9" s="12">
        <f t="shared" si="3"/>
        <v>204.16413912318936</v>
      </c>
      <c r="J9" s="12">
        <f t="shared" si="0"/>
        <v>90.25175621368868</v>
      </c>
      <c r="K9" s="12">
        <f t="shared" si="4"/>
        <v>213.30956450250648</v>
      </c>
      <c r="L9" s="12">
        <f t="shared" si="5"/>
        <v>166.2881535274168</v>
      </c>
      <c r="M9" s="12">
        <f t="shared" si="6"/>
        <v>281.89910493452106</v>
      </c>
      <c r="N9" s="12">
        <f t="shared" si="7"/>
        <v>124.20690693381786</v>
      </c>
      <c r="O9" s="12">
        <f t="shared" si="8"/>
        <v>292.17892181304404</v>
      </c>
      <c r="P9" s="12">
        <f t="shared" si="9"/>
        <v>231.99927764308774</v>
      </c>
      <c r="Q9">
        <v>0.48484848484848497</v>
      </c>
      <c r="R9" s="12">
        <v>18.307919158681599</v>
      </c>
      <c r="S9" s="55">
        <f t="shared" si="10"/>
        <v>157.44794077691341</v>
      </c>
      <c r="T9" s="55">
        <v>23.449388584911802</v>
      </c>
      <c r="U9" s="55">
        <v>21.3831938571908</v>
      </c>
      <c r="V9" s="55">
        <v>30.233151946522899</v>
      </c>
      <c r="W9" s="55">
        <v>26.248022951523499</v>
      </c>
      <c r="X9" s="55">
        <v>265.34780157728699</v>
      </c>
      <c r="Y9" s="55">
        <v>4.1722529193535802</v>
      </c>
      <c r="Z9" s="12">
        <f t="shared" si="1"/>
        <v>124.37029927296891</v>
      </c>
      <c r="AA9" s="12">
        <f t="shared" si="11"/>
        <v>106.10870262420792</v>
      </c>
      <c r="AB9" s="12">
        <f t="shared" si="12"/>
        <v>83.530218736008109</v>
      </c>
      <c r="AC9" s="12">
        <f t="shared" si="13"/>
        <v>118.36613375196893</v>
      </c>
      <c r="AD9" s="55">
        <v>14.5368920563348</v>
      </c>
      <c r="AE9" s="55">
        <v>13.397424819342101</v>
      </c>
      <c r="AF9">
        <v>0.46260601387818001</v>
      </c>
      <c r="AG9" s="12"/>
      <c r="AH9" s="12"/>
      <c r="AI9" t="str">
        <v>20241004</v>
      </c>
      <c r="AJ9">
        <v>53.2</v>
      </c>
      <c r="AK9">
        <v>22.6</v>
      </c>
      <c r="AL9">
        <f t="shared" si="24"/>
        <v>2.3539823008849559</v>
      </c>
      <c r="AN9" t="str">
        <v>20240731</v>
      </c>
      <c r="AO9">
        <v>-0.47141713000000002</v>
      </c>
      <c r="AP9">
        <v>-0.93009484088073502</v>
      </c>
      <c r="AQ9">
        <v>52.9</v>
      </c>
      <c r="AR9">
        <v>45.9</v>
      </c>
      <c r="AS9">
        <v>46.8</v>
      </c>
      <c r="AT9">
        <v>4.8450704225352101</v>
      </c>
      <c r="AU9">
        <v>54.5</v>
      </c>
      <c r="AV9">
        <v>262.12904118235099</v>
      </c>
      <c r="AW9" s="3">
        <v>0.51068883610451299</v>
      </c>
      <c r="AX9" s="1">
        <f t="shared" si="14"/>
        <v>0</v>
      </c>
      <c r="AY9" s="1">
        <f t="shared" si="15"/>
        <v>0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1</v>
      </c>
      <c r="BE9" s="1">
        <f t="shared" si="21"/>
        <v>1</v>
      </c>
      <c r="BF9" s="1">
        <f t="shared" si="22"/>
        <v>1</v>
      </c>
      <c r="BG9">
        <f t="shared" si="23"/>
        <v>0.44444444444444442</v>
      </c>
      <c r="BI9" t="str">
        <v>09/10/2024</v>
      </c>
      <c r="BJ9">
        <v>57.6</v>
      </c>
      <c r="BK9">
        <v>22</v>
      </c>
      <c r="BL9">
        <f t="shared" si="2"/>
        <v>2.6181818181818182</v>
      </c>
    </row>
    <row r="10" spans="1:64" x14ac:dyDescent="0.3">
      <c r="A10" s="11">
        <v>45574</v>
      </c>
      <c r="B10">
        <v>0.42151162790697699</v>
      </c>
      <c r="C10">
        <v>5751.13</v>
      </c>
      <c r="D10">
        <v>489.3</v>
      </c>
      <c r="E10">
        <v>94.99</v>
      </c>
      <c r="F10">
        <v>2621.86</v>
      </c>
      <c r="G10">
        <v>82.48</v>
      </c>
      <c r="H10">
        <v>56.44</v>
      </c>
      <c r="I10" s="12">
        <f t="shared" si="3"/>
        <v>201.58422518235292</v>
      </c>
      <c r="J10" s="12">
        <f t="shared" si="0"/>
        <v>89.139986633049219</v>
      </c>
      <c r="K10" s="12">
        <f t="shared" si="4"/>
        <v>211.59914161076122</v>
      </c>
      <c r="L10" s="12">
        <f t="shared" si="5"/>
        <v>164.9395319583638</v>
      </c>
      <c r="M10" s="12">
        <f t="shared" si="6"/>
        <v>278.12956149434024</v>
      </c>
      <c r="N10" s="12">
        <f t="shared" si="7"/>
        <v>122.58544782524027</v>
      </c>
      <c r="O10" s="12">
        <f t="shared" si="8"/>
        <v>289.61917615653732</v>
      </c>
      <c r="P10" s="12">
        <f t="shared" si="9"/>
        <v>229.9455285281685</v>
      </c>
      <c r="Q10">
        <v>0.47761194029850701</v>
      </c>
      <c r="R10" s="12">
        <v>18.219266782318201</v>
      </c>
      <c r="S10" s="55">
        <f t="shared" si="10"/>
        <v>155.73371468572924</v>
      </c>
      <c r="T10" s="55">
        <v>23.425964194270598</v>
      </c>
      <c r="U10" s="55">
        <v>21.417609691050099</v>
      </c>
      <c r="V10" s="55">
        <v>30.431195926912999</v>
      </c>
      <c r="W10" s="55">
        <v>26.589092272165701</v>
      </c>
      <c r="X10" s="55">
        <v>264.29542062579299</v>
      </c>
      <c r="Y10" s="55">
        <v>4.1980354029685696</v>
      </c>
      <c r="Z10" s="12">
        <f t="shared" si="1"/>
        <v>123.1238677142111</v>
      </c>
      <c r="AA10" s="12">
        <f t="shared" si="11"/>
        <v>105.6205526207001</v>
      </c>
      <c r="AB10" s="12">
        <f t="shared" si="12"/>
        <v>83.172931505378898</v>
      </c>
      <c r="AC10" s="12">
        <f t="shared" si="13"/>
        <v>118.37715984194548</v>
      </c>
      <c r="AD10" s="55">
        <v>14.485424980400399</v>
      </c>
      <c r="AE10" s="55">
        <v>13.3420620517836</v>
      </c>
      <c r="AF10">
        <v>0.46584804297774401</v>
      </c>
      <c r="AG10" s="12"/>
      <c r="AH10" s="12"/>
      <c r="AI10" t="str">
        <v>20240927</v>
      </c>
      <c r="AJ10">
        <v>55.7</v>
      </c>
      <c r="AK10">
        <v>21.3</v>
      </c>
      <c r="AL10">
        <f t="shared" si="24"/>
        <v>2.615023474178404</v>
      </c>
      <c r="AN10" t="str">
        <v>20240628</v>
      </c>
      <c r="AO10">
        <v>0.82525159999999997</v>
      </c>
      <c r="AP10">
        <v>0.55690111467694403</v>
      </c>
      <c r="AQ10">
        <v>52.1</v>
      </c>
      <c r="AR10">
        <v>48.5</v>
      </c>
      <c r="AS10">
        <v>48.5</v>
      </c>
      <c r="AT10">
        <v>4.6789617486338697</v>
      </c>
      <c r="AU10">
        <v>49.6</v>
      </c>
      <c r="AV10">
        <v>259.426175049101</v>
      </c>
      <c r="AW10" s="3">
        <v>0.48024316109422499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0</v>
      </c>
      <c r="BB10" s="1">
        <f t="shared" si="18"/>
        <v>0</v>
      </c>
      <c r="BC10" s="1">
        <f t="shared" si="19"/>
        <v>0</v>
      </c>
      <c r="BD10" s="1">
        <f t="shared" si="20"/>
        <v>0</v>
      </c>
      <c r="BE10" s="1">
        <f t="shared" si="21"/>
        <v>1</v>
      </c>
      <c r="BF10" s="1">
        <f t="shared" si="22"/>
        <v>0</v>
      </c>
      <c r="BG10">
        <f t="shared" si="23"/>
        <v>0.44444444444444442</v>
      </c>
      <c r="BI10" t="str">
        <v>08/10/2024</v>
      </c>
      <c r="BJ10">
        <v>57.6</v>
      </c>
      <c r="BK10">
        <v>22</v>
      </c>
      <c r="BL10">
        <f t="shared" ref="BL10:BL71" si="25">IFERROR(BJ10/BK10,"")</f>
        <v>2.6181818181818182</v>
      </c>
    </row>
    <row r="11" spans="1:64" x14ac:dyDescent="0.3">
      <c r="A11" s="11">
        <v>45573</v>
      </c>
      <c r="B11">
        <v>0.440119760479042</v>
      </c>
      <c r="C11">
        <v>5695.94</v>
      </c>
      <c r="D11">
        <v>482.1</v>
      </c>
      <c r="E11">
        <v>94.83</v>
      </c>
      <c r="F11">
        <v>2642.58</v>
      </c>
      <c r="G11">
        <v>82.41</v>
      </c>
      <c r="H11">
        <v>56.98</v>
      </c>
      <c r="I11" s="12">
        <f t="shared" si="3"/>
        <v>199.98392821022327</v>
      </c>
      <c r="J11" s="12">
        <f t="shared" si="0"/>
        <v>87.60426805322696</v>
      </c>
      <c r="K11" s="12">
        <f t="shared" si="4"/>
        <v>209.74500703211285</v>
      </c>
      <c r="L11" s="12">
        <f t="shared" si="5"/>
        <v>161.83769134572904</v>
      </c>
      <c r="M11" s="12">
        <f t="shared" si="6"/>
        <v>274.49323133059841</v>
      </c>
      <c r="N11" s="12">
        <f t="shared" si="7"/>
        <v>119.85567688367424</v>
      </c>
      <c r="O11" s="12">
        <f t="shared" si="8"/>
        <v>285.59647853445716</v>
      </c>
      <c r="P11" s="12">
        <f t="shared" si="9"/>
        <v>224.46593999930079</v>
      </c>
      <c r="Q11">
        <v>0.49253731343283602</v>
      </c>
      <c r="R11" s="12">
        <v>18.135098143131099</v>
      </c>
      <c r="S11" s="55">
        <f t="shared" si="10"/>
        <v>157.43388538150708</v>
      </c>
      <c r="T11" s="55">
        <v>23.2244040155033</v>
      </c>
      <c r="U11" s="55">
        <v>21.183723945403301</v>
      </c>
      <c r="V11" s="55">
        <v>30.263267393425199</v>
      </c>
      <c r="W11" s="55">
        <v>26.440055281341301</v>
      </c>
      <c r="X11" s="55">
        <v>263.42518263432999</v>
      </c>
      <c r="Y11" s="55">
        <v>4.1342013943398301</v>
      </c>
      <c r="Z11" s="12">
        <f t="shared" si="1"/>
        <v>124.63657182373215</v>
      </c>
      <c r="AA11" s="12">
        <f t="shared" si="11"/>
        <v>106.81303894318799</v>
      </c>
      <c r="AB11" s="12">
        <f t="shared" si="12"/>
        <v>83.309241023369026</v>
      </c>
      <c r="AC11" s="12">
        <f t="shared" si="13"/>
        <v>119.61232708295464</v>
      </c>
      <c r="AD11" s="55">
        <v>14.4032022280673</v>
      </c>
      <c r="AE11" s="55">
        <v>13.2333988707851</v>
      </c>
      <c r="AF11">
        <v>0.468847352024922</v>
      </c>
      <c r="AG11" s="12"/>
      <c r="AH11" s="12"/>
      <c r="AI11" t="str">
        <v>20240920</v>
      </c>
      <c r="AJ11">
        <v>52.5</v>
      </c>
      <c r="AK11">
        <v>22.9</v>
      </c>
      <c r="AL11">
        <f t="shared" si="24"/>
        <v>2.2925764192139741</v>
      </c>
      <c r="AN11" t="str">
        <v>20240531</v>
      </c>
      <c r="AO11">
        <v>8.7589054999999999E-2</v>
      </c>
      <c r="AP11">
        <v>1.1539876134548701</v>
      </c>
      <c r="AQ11">
        <v>57</v>
      </c>
      <c r="AR11">
        <v>50.2</v>
      </c>
      <c r="AS11">
        <v>48.7</v>
      </c>
      <c r="AT11">
        <v>4.5561871447310898</v>
      </c>
      <c r="AU11">
        <v>61.2</v>
      </c>
      <c r="AV11">
        <v>257.046626105614</v>
      </c>
      <c r="AW11" s="3">
        <v>0.59114583333333304</v>
      </c>
      <c r="AX11" s="1">
        <f t="shared" si="14"/>
        <v>1</v>
      </c>
      <c r="AY11" s="1">
        <f t="shared" si="15"/>
        <v>1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0.77777777777777779</v>
      </c>
      <c r="BI11" t="str">
        <v>07/10/2024</v>
      </c>
      <c r="BJ11">
        <v>57.6</v>
      </c>
      <c r="BK11">
        <v>22</v>
      </c>
      <c r="BL11">
        <f t="shared" si="25"/>
        <v>2.6181818181818182</v>
      </c>
    </row>
    <row r="12" spans="1:64" x14ac:dyDescent="0.3">
      <c r="A12" s="11">
        <v>45570</v>
      </c>
      <c r="B12">
        <v>0.44179104477611902</v>
      </c>
      <c r="C12">
        <v>5751.07</v>
      </c>
      <c r="D12">
        <v>487.32</v>
      </c>
      <c r="E12">
        <v>95.55</v>
      </c>
      <c r="F12">
        <v>2652.32</v>
      </c>
      <c r="G12">
        <v>82.52</v>
      </c>
      <c r="H12">
        <v>57.05</v>
      </c>
      <c r="I12" s="12">
        <f t="shared" si="3"/>
        <v>200.39488208868801</v>
      </c>
      <c r="J12" s="12">
        <f t="shared" si="0"/>
        <v>88.125422902094741</v>
      </c>
      <c r="K12" s="12">
        <f t="shared" si="4"/>
        <v>211.49044445271747</v>
      </c>
      <c r="L12" s="12">
        <f t="shared" si="5"/>
        <v>163.20190395735082</v>
      </c>
      <c r="M12" s="12">
        <f t="shared" si="6"/>
        <v>275.36788939511172</v>
      </c>
      <c r="N12" s="12">
        <f t="shared" si="7"/>
        <v>120.70536912886203</v>
      </c>
      <c r="O12" s="12">
        <f t="shared" si="8"/>
        <v>288.30034285418674</v>
      </c>
      <c r="P12" s="12">
        <f t="shared" si="9"/>
        <v>226.61530767320119</v>
      </c>
      <c r="Q12">
        <v>0.46969696969697</v>
      </c>
      <c r="R12" s="12">
        <v>18.043349183361901</v>
      </c>
      <c r="S12" s="55">
        <f t="shared" si="10"/>
        <v>157.44451320042884</v>
      </c>
      <c r="T12" s="55">
        <v>22.697004325044901</v>
      </c>
      <c r="U12" s="55">
        <v>20.436905781124299</v>
      </c>
      <c r="V12" s="55">
        <v>29.368609562644099</v>
      </c>
      <c r="W12" s="55">
        <v>25.201031475232799</v>
      </c>
      <c r="X12" s="55">
        <v>262.73864355463098</v>
      </c>
      <c r="Y12" s="55">
        <v>4.1130094402662998</v>
      </c>
      <c r="Z12" s="12">
        <f t="shared" si="1"/>
        <v>124.95388083906933</v>
      </c>
      <c r="AA12" s="12">
        <f t="shared" si="11"/>
        <v>106.14345124236885</v>
      </c>
      <c r="AB12" s="12">
        <f t="shared" si="12"/>
        <v>83.106024945777449</v>
      </c>
      <c r="AC12" s="12">
        <f t="shared" si="13"/>
        <v>119.59964756912541</v>
      </c>
      <c r="AD12" s="55">
        <v>14.142189807718299</v>
      </c>
      <c r="AE12" s="55">
        <v>12.832131629214301</v>
      </c>
      <c r="AF12">
        <v>0.47441860465116298</v>
      </c>
      <c r="AG12" s="12"/>
      <c r="AH12" s="12"/>
      <c r="AI12" t="str">
        <v>20240913</v>
      </c>
      <c r="AJ12">
        <v>49.2</v>
      </c>
      <c r="AK12">
        <v>22.9</v>
      </c>
      <c r="AL12">
        <f t="shared" si="24"/>
        <v>2.1484716157205241</v>
      </c>
      <c r="AN12" t="str">
        <v>20240430</v>
      </c>
      <c r="AO12">
        <v>-0.84021073999999996</v>
      </c>
      <c r="AP12">
        <v>-1.05042104726436</v>
      </c>
      <c r="AQ12">
        <v>60.9</v>
      </c>
      <c r="AR12">
        <v>51.3</v>
      </c>
      <c r="AS12">
        <v>49.2</v>
      </c>
      <c r="AT12">
        <v>3.6390101892285198</v>
      </c>
      <c r="AU12">
        <v>50.9</v>
      </c>
      <c r="AV12">
        <v>252.81442874391001</v>
      </c>
      <c r="AW12" s="3">
        <v>0.52153110047846896</v>
      </c>
      <c r="AX12" s="1">
        <f t="shared" si="14"/>
        <v>0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0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1</v>
      </c>
      <c r="BG12">
        <f t="shared" si="23"/>
        <v>0.55555555555555558</v>
      </c>
      <c r="BI12" t="str">
        <v>04/10/2024</v>
      </c>
      <c r="BJ12">
        <v>53.2</v>
      </c>
      <c r="BK12">
        <v>22.6</v>
      </c>
      <c r="BL12">
        <f t="shared" si="25"/>
        <v>2.3539823008849559</v>
      </c>
    </row>
    <row r="13" spans="1:64" x14ac:dyDescent="0.3">
      <c r="A13" s="11">
        <v>45569</v>
      </c>
      <c r="B13">
        <v>0.47335423197492199</v>
      </c>
      <c r="C13">
        <v>5699.94</v>
      </c>
      <c r="D13">
        <v>481.59</v>
      </c>
      <c r="E13">
        <v>96.74</v>
      </c>
      <c r="F13">
        <v>2655.91</v>
      </c>
      <c r="G13">
        <v>82.8</v>
      </c>
      <c r="H13">
        <v>56.61</v>
      </c>
      <c r="I13" s="12">
        <f t="shared" si="3"/>
        <v>196.22100948748891</v>
      </c>
      <c r="J13" s="12">
        <f t="shared" si="0"/>
        <v>87.225087960979806</v>
      </c>
      <c r="K13" s="12">
        <f t="shared" si="4"/>
        <v>208.91000635998861</v>
      </c>
      <c r="L13" s="12">
        <f t="shared" si="5"/>
        <v>163.00665597009689</v>
      </c>
      <c r="M13" s="12">
        <f t="shared" si="6"/>
        <v>268.86167858500039</v>
      </c>
      <c r="N13" s="12">
        <f t="shared" si="7"/>
        <v>119.12696189863375</v>
      </c>
      <c r="O13" s="12">
        <f t="shared" si="8"/>
        <v>283.96148796022555</v>
      </c>
      <c r="P13" s="12">
        <f t="shared" si="9"/>
        <v>225.68422276202645</v>
      </c>
      <c r="Q13">
        <v>0.507692307692308</v>
      </c>
      <c r="R13" s="12">
        <v>18.095408863278799</v>
      </c>
      <c r="S13" s="55">
        <f t="shared" si="10"/>
        <v>160.18132563065291</v>
      </c>
      <c r="T13" s="55">
        <v>22.678202931623801</v>
      </c>
      <c r="U13" s="55">
        <v>20.475446485621301</v>
      </c>
      <c r="V13" s="55">
        <v>29.077395215966099</v>
      </c>
      <c r="W13" s="55">
        <v>25.001143950494299</v>
      </c>
      <c r="X13" s="55">
        <v>262.30399963312999</v>
      </c>
      <c r="Y13" s="55">
        <v>4.0553874156336196</v>
      </c>
      <c r="Z13" s="12">
        <f t="shared" si="1"/>
        <v>126.54220518205302</v>
      </c>
      <c r="AA13" s="12">
        <f t="shared" si="11"/>
        <v>104.0547099192042</v>
      </c>
      <c r="AB13" s="12">
        <f t="shared" si="12"/>
        <v>82.354606626000432</v>
      </c>
      <c r="AC13" s="12">
        <f t="shared" si="13"/>
        <v>118.28033442210712</v>
      </c>
      <c r="AD13" s="55">
        <v>14.1952253661293</v>
      </c>
      <c r="AE13" s="55">
        <v>12.899646672612599</v>
      </c>
      <c r="AF13">
        <v>0.47331240188383</v>
      </c>
      <c r="AG13" s="12"/>
      <c r="AH13" s="12"/>
      <c r="AI13" t="str">
        <v>20240906</v>
      </c>
      <c r="AJ13">
        <v>43.5</v>
      </c>
      <c r="AK13">
        <v>22.6</v>
      </c>
      <c r="AL13">
        <f t="shared" si="24"/>
        <v>1.9247787610619467</v>
      </c>
      <c r="AN13" t="str">
        <v>20240329</v>
      </c>
      <c r="AO13">
        <v>-0.28760590000000003</v>
      </c>
      <c r="AP13">
        <v>-2.36475913041382</v>
      </c>
      <c r="AQ13">
        <v>55.8</v>
      </c>
      <c r="AR13">
        <v>54.6</v>
      </c>
      <c r="AS13">
        <v>50.3</v>
      </c>
      <c r="AT13">
        <v>6.6927268419805701</v>
      </c>
      <c r="AU13">
        <v>57.4</v>
      </c>
      <c r="AV13">
        <v>249.69646089992</v>
      </c>
      <c r="AW13" s="3">
        <v>0.48571428571428599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1</v>
      </c>
      <c r="BB13" s="1">
        <f t="shared" si="18"/>
        <v>1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0</v>
      </c>
      <c r="BG13">
        <f t="shared" si="23"/>
        <v>0.66666666666666663</v>
      </c>
      <c r="BI13" t="str">
        <v>03/10/2024</v>
      </c>
      <c r="BJ13">
        <v>53.2</v>
      </c>
      <c r="BK13">
        <v>22.6</v>
      </c>
      <c r="BL13">
        <f t="shared" si="25"/>
        <v>2.3539823008849559</v>
      </c>
    </row>
    <row r="14" spans="1:64" x14ac:dyDescent="0.3">
      <c r="A14" s="11">
        <v>45568</v>
      </c>
      <c r="B14">
        <v>0.48427672955974799</v>
      </c>
      <c r="C14">
        <v>5709.54</v>
      </c>
      <c r="D14">
        <v>481.95</v>
      </c>
      <c r="E14">
        <v>97.66</v>
      </c>
      <c r="F14">
        <v>2658.78</v>
      </c>
      <c r="G14">
        <v>82.91</v>
      </c>
      <c r="H14">
        <v>57.19</v>
      </c>
      <c r="I14" s="12">
        <f t="shared" si="3"/>
        <v>194.71410884925572</v>
      </c>
      <c r="J14" s="12">
        <f t="shared" si="0"/>
        <v>87.27762507202165</v>
      </c>
      <c r="K14" s="12">
        <f t="shared" si="4"/>
        <v>208.98412395076178</v>
      </c>
      <c r="L14" s="12">
        <f t="shared" si="5"/>
        <v>161.63915048842091</v>
      </c>
      <c r="M14" s="12">
        <f t="shared" si="6"/>
        <v>266.5497664353577</v>
      </c>
      <c r="N14" s="12">
        <f t="shared" si="7"/>
        <v>119.08736808796819</v>
      </c>
      <c r="O14" s="12">
        <f t="shared" si="8"/>
        <v>283.79694975806399</v>
      </c>
      <c r="P14" s="12">
        <f t="shared" si="9"/>
        <v>223.58372793499444</v>
      </c>
      <c r="Q14">
        <v>0.55000000000000004</v>
      </c>
      <c r="R14" s="12">
        <v>18.1000976078595</v>
      </c>
      <c r="S14" s="55">
        <f t="shared" si="10"/>
        <v>160.59205598235161</v>
      </c>
      <c r="T14" s="55">
        <v>22.981147030106499</v>
      </c>
      <c r="U14" s="55">
        <v>20.9629931766809</v>
      </c>
      <c r="V14" s="55">
        <v>29.585053323005901</v>
      </c>
      <c r="W14" s="55">
        <v>25.790608310323901</v>
      </c>
      <c r="X14" s="55">
        <v>261.64181181992097</v>
      </c>
      <c r="Y14" s="55">
        <v>4.0460872598498696</v>
      </c>
      <c r="Z14" s="12">
        <f t="shared" si="1"/>
        <v>126.51281131582178</v>
      </c>
      <c r="AA14" s="12">
        <f t="shared" si="11"/>
        <v>104.12980780526873</v>
      </c>
      <c r="AB14" s="12">
        <f t="shared" si="12"/>
        <v>83.107744858689799</v>
      </c>
      <c r="AC14" s="12">
        <f t="shared" si="13"/>
        <v>119.33223534563224</v>
      </c>
      <c r="AD14" s="55">
        <v>14.432225964151501</v>
      </c>
      <c r="AE14" s="55">
        <v>13.2910241924319</v>
      </c>
      <c r="AF14">
        <v>0.46227164416203298</v>
      </c>
      <c r="AG14" s="12"/>
      <c r="AH14" s="12"/>
      <c r="AI14" t="str">
        <v>20240830</v>
      </c>
      <c r="AJ14">
        <v>52.3</v>
      </c>
      <c r="AK14">
        <v>21.6</v>
      </c>
      <c r="AL14">
        <f t="shared" si="24"/>
        <v>2.4212962962962958</v>
      </c>
      <c r="AN14" t="str">
        <v>20240229</v>
      </c>
      <c r="AO14">
        <v>-7.1595124999999996E-2</v>
      </c>
      <c r="AP14">
        <v>-4.62869792436104</v>
      </c>
      <c r="AQ14">
        <v>52.5</v>
      </c>
      <c r="AR14">
        <v>48.4</v>
      </c>
      <c r="AS14">
        <v>47.8</v>
      </c>
      <c r="AT14">
        <v>8.9737759587691404</v>
      </c>
      <c r="AU14">
        <v>57.2</v>
      </c>
      <c r="AV14">
        <v>246.85872907514599</v>
      </c>
      <c r="AW14" s="3">
        <v>0.72455089820359297</v>
      </c>
      <c r="AX14" s="1">
        <f t="shared" si="14"/>
        <v>1</v>
      </c>
      <c r="AY14" s="1">
        <f t="shared" si="15"/>
        <v>0</v>
      </c>
      <c r="AZ14" s="1">
        <f t="shared" si="16"/>
        <v>1</v>
      </c>
      <c r="BA14" s="1">
        <f t="shared" si="17"/>
        <v>0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02/10/2024</v>
      </c>
      <c r="BJ14">
        <v>53.2</v>
      </c>
      <c r="BK14">
        <v>22.6</v>
      </c>
      <c r="BL14">
        <f t="shared" si="25"/>
        <v>2.3539823008849559</v>
      </c>
    </row>
    <row r="15" spans="1:64" x14ac:dyDescent="0.3">
      <c r="A15" s="11">
        <v>45567</v>
      </c>
      <c r="B15">
        <v>0.481012658227848</v>
      </c>
      <c r="C15">
        <v>5708.75</v>
      </c>
      <c r="D15">
        <v>481.27</v>
      </c>
      <c r="E15">
        <v>98.49</v>
      </c>
      <c r="F15">
        <v>2663.43</v>
      </c>
      <c r="G15">
        <v>82.93</v>
      </c>
      <c r="H15">
        <v>57.11</v>
      </c>
      <c r="I15" s="12">
        <f t="shared" si="3"/>
        <v>193.06042362001349</v>
      </c>
      <c r="J15" s="12">
        <f t="shared" si="0"/>
        <v>87.113481224266081</v>
      </c>
      <c r="K15" s="12">
        <f t="shared" si="4"/>
        <v>208.90483384760904</v>
      </c>
      <c r="L15" s="12">
        <f t="shared" si="5"/>
        <v>161.84346514284738</v>
      </c>
      <c r="M15" s="12">
        <f t="shared" si="6"/>
        <v>263.95242709632623</v>
      </c>
      <c r="N15" s="12">
        <f t="shared" si="7"/>
        <v>118.7123797383352</v>
      </c>
      <c r="O15" s="12">
        <f t="shared" si="8"/>
        <v>283.32829768355316</v>
      </c>
      <c r="P15" s="12">
        <f t="shared" si="9"/>
        <v>223.5810175001609</v>
      </c>
      <c r="Q15">
        <v>0.57142857142857095</v>
      </c>
      <c r="R15" s="12">
        <v>18.134379189728602</v>
      </c>
      <c r="S15" s="55">
        <f t="shared" si="10"/>
        <v>162.61503652389999</v>
      </c>
      <c r="T15" s="55">
        <v>23.080914905740698</v>
      </c>
      <c r="U15" s="55">
        <v>21.181929655144799</v>
      </c>
      <c r="V15" s="55">
        <v>29.864510844120499</v>
      </c>
      <c r="W15" s="55">
        <v>26.402100006744298</v>
      </c>
      <c r="X15" s="55">
        <v>261.09204069001902</v>
      </c>
      <c r="Y15" s="55">
        <v>4.0038471332729904</v>
      </c>
      <c r="Z15" s="12">
        <f t="shared" si="1"/>
        <v>127.5902117329159</v>
      </c>
      <c r="AA15" s="12">
        <f t="shared" si="11"/>
        <v>103.11637420598574</v>
      </c>
      <c r="AB15" s="12">
        <f t="shared" si="12"/>
        <v>82.84705215131585</v>
      </c>
      <c r="AC15" s="12">
        <f t="shared" si="13"/>
        <v>119.13661627263762</v>
      </c>
      <c r="AD15" s="55">
        <v>14.53374905844</v>
      </c>
      <c r="AE15" s="55">
        <v>13.476025158551</v>
      </c>
      <c r="AF15">
        <v>0.46195652173912999</v>
      </c>
      <c r="AG15" s="12"/>
      <c r="AH15" s="12"/>
      <c r="AI15" t="str">
        <v>20240823</v>
      </c>
      <c r="AJ15">
        <v>53.2</v>
      </c>
      <c r="AK15">
        <v>22.6</v>
      </c>
      <c r="AL15">
        <f t="shared" si="24"/>
        <v>2.3539823008849559</v>
      </c>
      <c r="AN15" t="str">
        <v>20240131</v>
      </c>
      <c r="AO15">
        <v>-1.230783</v>
      </c>
      <c r="AP15">
        <v>-6.5161249521888998</v>
      </c>
      <c r="AQ15">
        <v>52.9</v>
      </c>
      <c r="AR15">
        <v>50.4</v>
      </c>
      <c r="AS15">
        <v>49.1</v>
      </c>
      <c r="AT15">
        <v>10.833074292819401</v>
      </c>
      <c r="AU15">
        <v>55.8</v>
      </c>
      <c r="AV15">
        <v>243.29624729940301</v>
      </c>
      <c r="AW15" s="3">
        <v>0.61654135338345895</v>
      </c>
      <c r="AX15" s="1">
        <f t="shared" si="14"/>
        <v>0</v>
      </c>
      <c r="AY15" s="1">
        <f t="shared" si="15"/>
        <v>0</v>
      </c>
      <c r="AZ15" s="1">
        <f t="shared" si="16"/>
        <v>1</v>
      </c>
      <c r="BA15" s="1">
        <f t="shared" si="17"/>
        <v>1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0.55555555555555558</v>
      </c>
      <c r="BI15" t="str">
        <v>01/10/2024</v>
      </c>
      <c r="BJ15">
        <v>53.2</v>
      </c>
      <c r="BK15">
        <v>22.6</v>
      </c>
      <c r="BL15">
        <f t="shared" si="25"/>
        <v>2.3539823008849559</v>
      </c>
    </row>
    <row r="16" spans="1:64" x14ac:dyDescent="0.3">
      <c r="A16" s="11">
        <v>45565</v>
      </c>
      <c r="B16">
        <v>0.48208469055374598</v>
      </c>
      <c r="C16">
        <v>5762.48</v>
      </c>
      <c r="D16">
        <v>488.07</v>
      </c>
      <c r="E16">
        <v>98.1</v>
      </c>
      <c r="F16">
        <v>2634.64</v>
      </c>
      <c r="G16">
        <v>83.15</v>
      </c>
      <c r="H16">
        <v>57.22</v>
      </c>
      <c r="I16" s="12">
        <f t="shared" si="3"/>
        <v>195.66266776244296</v>
      </c>
      <c r="J16" s="12">
        <f t="shared" si="0"/>
        <v>88.914134678290864</v>
      </c>
      <c r="K16" s="12">
        <f t="shared" si="4"/>
        <v>210.30934053912978</v>
      </c>
      <c r="L16" s="12">
        <f t="shared" si="5"/>
        <v>163.05031559297302</v>
      </c>
      <c r="M16" s="12">
        <f t="shared" si="6"/>
        <v>268.76546914488802</v>
      </c>
      <c r="N16" s="12">
        <f t="shared" si="7"/>
        <v>121.73879608898038</v>
      </c>
      <c r="O16" s="12">
        <f t="shared" si="8"/>
        <v>286.56261730294869</v>
      </c>
      <c r="P16" s="12">
        <f t="shared" si="9"/>
        <v>226.29887215324743</v>
      </c>
      <c r="Q16">
        <v>0.60317460317460303</v>
      </c>
      <c r="R16" s="12">
        <v>18.049283904829799</v>
      </c>
      <c r="S16" s="55">
        <f t="shared" si="10"/>
        <v>161.012476086417</v>
      </c>
      <c r="T16" s="55">
        <v>23.333756901497299</v>
      </c>
      <c r="U16" s="55">
        <v>21.664721078620602</v>
      </c>
      <c r="V16" s="55">
        <v>30.555449278544501</v>
      </c>
      <c r="W16" s="55">
        <v>27.6199162701032</v>
      </c>
      <c r="X16" s="55">
        <v>260.389552516565</v>
      </c>
      <c r="Y16" s="55">
        <v>4.0249313862008096</v>
      </c>
      <c r="Z16" s="12">
        <f t="shared" si="1"/>
        <v>126.58559698031402</v>
      </c>
      <c r="AA16" s="12">
        <f t="shared" si="11"/>
        <v>103.72815664205741</v>
      </c>
      <c r="AB16" s="12">
        <f t="shared" si="12"/>
        <v>83.925485738410117</v>
      </c>
      <c r="AC16" s="12">
        <f t="shared" si="13"/>
        <v>119.05049323481042</v>
      </c>
      <c r="AD16" s="55">
        <v>14.7163443724183</v>
      </c>
      <c r="AE16" s="55">
        <v>13.8072041480702</v>
      </c>
      <c r="AF16">
        <v>0.45984251968503898</v>
      </c>
      <c r="AG16" s="12"/>
      <c r="AH16" s="12"/>
      <c r="AI16" t="str">
        <v>20240816</v>
      </c>
      <c r="AJ16">
        <v>50</v>
      </c>
      <c r="AK16">
        <v>21.9</v>
      </c>
      <c r="AL16">
        <f t="shared" si="24"/>
        <v>2.2831050228310503</v>
      </c>
      <c r="AN16" t="str">
        <v>20231229</v>
      </c>
      <c r="AO16">
        <v>0.78987216999999998</v>
      </c>
      <c r="AP16">
        <v>-5.2723750500466897</v>
      </c>
      <c r="AQ16">
        <v>45.2</v>
      </c>
      <c r="AR16">
        <v>49.9</v>
      </c>
      <c r="AS16">
        <v>47.1</v>
      </c>
      <c r="AT16">
        <v>14.7440794499618</v>
      </c>
      <c r="AU16">
        <v>55.8</v>
      </c>
      <c r="AV16">
        <v>242.53310970079099</v>
      </c>
      <c r="AW16" s="3">
        <v>0.50853242320819103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30/09/2024</v>
      </c>
      <c r="BJ16">
        <v>53.2</v>
      </c>
      <c r="BK16">
        <v>22.6</v>
      </c>
      <c r="BL16">
        <f t="shared" si="25"/>
        <v>2.3539823008849559</v>
      </c>
    </row>
    <row r="17" spans="1:64" x14ac:dyDescent="0.3">
      <c r="A17" s="11">
        <v>45563</v>
      </c>
      <c r="B17">
        <v>0.48328267477203601</v>
      </c>
      <c r="C17">
        <v>5738.17</v>
      </c>
      <c r="D17">
        <v>486.75</v>
      </c>
      <c r="E17">
        <v>98.57</v>
      </c>
      <c r="F17">
        <v>2655.05</v>
      </c>
      <c r="G17">
        <v>83.27</v>
      </c>
      <c r="H17">
        <v>57.56</v>
      </c>
      <c r="I17" s="12">
        <f t="shared" si="3"/>
        <v>193.916502526888</v>
      </c>
      <c r="J17" s="12">
        <f t="shared" si="0"/>
        <v>87.866434656060036</v>
      </c>
      <c r="K17" s="12">
        <f t="shared" si="4"/>
        <v>209.12202149845774</v>
      </c>
      <c r="L17" s="12">
        <f t="shared" si="5"/>
        <v>161.4130350476737</v>
      </c>
      <c r="M17" s="12">
        <f t="shared" si="6"/>
        <v>266.77001623091923</v>
      </c>
      <c r="N17" s="12">
        <f t="shared" si="7"/>
        <v>120.48585143811842</v>
      </c>
      <c r="O17" s="12">
        <f t="shared" si="8"/>
        <v>285.37745624523717</v>
      </c>
      <c r="P17" s="12">
        <f t="shared" si="9"/>
        <v>224.36512652383726</v>
      </c>
      <c r="Q17">
        <v>0.57352941176470595</v>
      </c>
      <c r="R17" s="12">
        <v>17.971579094704499</v>
      </c>
      <c r="S17" s="55">
        <f t="shared" si="10"/>
        <v>161.40195389608564</v>
      </c>
      <c r="T17" s="55">
        <v>23.222847826062601</v>
      </c>
      <c r="U17" s="55">
        <v>21.522185341680402</v>
      </c>
      <c r="V17" s="55">
        <v>30.624433410030701</v>
      </c>
      <c r="W17" s="55">
        <v>27.8137979731125</v>
      </c>
      <c r="X17" s="55">
        <v>259.849996168328</v>
      </c>
      <c r="Y17" s="55">
        <v>3.9979974644451701</v>
      </c>
      <c r="Z17" s="12">
        <f t="shared" si="1"/>
        <v>127.17830363655634</v>
      </c>
      <c r="AA17" s="12">
        <f t="shared" si="11"/>
        <v>103.84640599744812</v>
      </c>
      <c r="AB17" s="12">
        <f t="shared" si="12"/>
        <v>83.776333893025026</v>
      </c>
      <c r="AC17" s="12">
        <f t="shared" si="13"/>
        <v>119.58453198962025</v>
      </c>
      <c r="AD17" s="55">
        <v>14.6016867652211</v>
      </c>
      <c r="AE17" s="55">
        <v>13.625703684581399</v>
      </c>
      <c r="AF17">
        <v>0.464259395725866</v>
      </c>
      <c r="AG17" s="12"/>
      <c r="AH17" s="12"/>
      <c r="AI17" t="str">
        <v>20240809</v>
      </c>
      <c r="AJ17">
        <v>44.6</v>
      </c>
      <c r="AK17">
        <v>21.5</v>
      </c>
      <c r="AL17">
        <f t="shared" si="24"/>
        <v>2.074418604651163</v>
      </c>
      <c r="AN17" t="str">
        <v>20231130</v>
      </c>
      <c r="AO17">
        <v>-0.21240318</v>
      </c>
      <c r="AP17">
        <v>-4.2152220951621997</v>
      </c>
      <c r="AQ17">
        <v>49.9</v>
      </c>
      <c r="AR17">
        <v>48.8</v>
      </c>
      <c r="AS17">
        <v>46.6</v>
      </c>
      <c r="AT17">
        <v>23.598769651401199</v>
      </c>
      <c r="AU17">
        <v>54.9</v>
      </c>
      <c r="AV17">
        <v>241.59759032934599</v>
      </c>
      <c r="AW17" s="3">
        <v>0.58717948717948698</v>
      </c>
      <c r="AX17" s="1">
        <f t="shared" si="14"/>
        <v>1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1</v>
      </c>
      <c r="BG17">
        <f t="shared" si="23"/>
        <v>0.44444444444444442</v>
      </c>
      <c r="BI17" t="str">
        <v>27/09/2024</v>
      </c>
      <c r="BJ17">
        <v>55.7</v>
      </c>
      <c r="BK17">
        <v>21.3</v>
      </c>
      <c r="BL17">
        <f t="shared" si="25"/>
        <v>2.615023474178404</v>
      </c>
    </row>
    <row r="18" spans="1:64" x14ac:dyDescent="0.3">
      <c r="A18" s="11">
        <v>45562</v>
      </c>
      <c r="B18">
        <v>0.49382716049382702</v>
      </c>
      <c r="C18">
        <v>5745.37</v>
      </c>
      <c r="D18">
        <v>489.47</v>
      </c>
      <c r="E18">
        <v>98.06</v>
      </c>
      <c r="F18">
        <v>2672.25</v>
      </c>
      <c r="G18">
        <v>83.14</v>
      </c>
      <c r="H18">
        <v>57.81</v>
      </c>
      <c r="I18" s="12">
        <f t="shared" si="3"/>
        <v>195.17618532058336</v>
      </c>
      <c r="J18" s="12">
        <f t="shared" si="0"/>
        <v>87.41334153989969</v>
      </c>
      <c r="K18" s="12">
        <f t="shared" si="4"/>
        <v>209.71274257761144</v>
      </c>
      <c r="L18" s="12">
        <f t="shared" si="5"/>
        <v>160.91880057624292</v>
      </c>
      <c r="M18" s="12">
        <f t="shared" si="6"/>
        <v>269.67111884166576</v>
      </c>
      <c r="N18" s="12">
        <f t="shared" si="7"/>
        <v>120.37997815566558</v>
      </c>
      <c r="O18" s="12">
        <f t="shared" si="8"/>
        <v>287.42410519777195</v>
      </c>
      <c r="P18" s="12">
        <f t="shared" si="9"/>
        <v>224.64200222696036</v>
      </c>
      <c r="Q18">
        <v>0.58208955223880599</v>
      </c>
      <c r="R18" s="12">
        <v>17.915508135823998</v>
      </c>
      <c r="S18" s="55">
        <f t="shared" si="10"/>
        <v>162.33828760870637</v>
      </c>
      <c r="T18" s="55">
        <v>23.003195791523801</v>
      </c>
      <c r="U18" s="55">
        <v>21.143966804030502</v>
      </c>
      <c r="V18" s="55">
        <v>30.125904552794101</v>
      </c>
      <c r="W18" s="55">
        <v>26.9424678955187</v>
      </c>
      <c r="X18" s="55">
        <v>259.426175049101</v>
      </c>
      <c r="Y18" s="55">
        <v>3.9627388460828001</v>
      </c>
      <c r="Z18" s="12">
        <f t="shared" si="1"/>
        <v>128.10886734994455</v>
      </c>
      <c r="AA18" s="12">
        <f t="shared" si="11"/>
        <v>104.84509841422587</v>
      </c>
      <c r="AB18" s="12">
        <f t="shared" si="12"/>
        <v>83.599770158646336</v>
      </c>
      <c r="AC18" s="12">
        <f t="shared" si="13"/>
        <v>120.29283290400174</v>
      </c>
      <c r="AD18" s="55">
        <v>14.5013775096355</v>
      </c>
      <c r="AE18" s="55">
        <v>13.4454369612519</v>
      </c>
      <c r="AF18">
        <v>0.46994134897360701</v>
      </c>
      <c r="AG18" s="12"/>
      <c r="AH18" s="12"/>
      <c r="AI18" t="str">
        <v>20240802</v>
      </c>
      <c r="AJ18">
        <v>46.9</v>
      </c>
      <c r="AK18">
        <v>18.7</v>
      </c>
      <c r="AL18">
        <f t="shared" si="24"/>
        <v>2.5080213903743314</v>
      </c>
      <c r="AN18" t="str">
        <v>20231031</v>
      </c>
      <c r="AO18">
        <v>-0.83726299999999998</v>
      </c>
      <c r="AP18">
        <v>-2.48124116263714</v>
      </c>
      <c r="AQ18">
        <v>45.1</v>
      </c>
      <c r="AR18">
        <v>50</v>
      </c>
      <c r="AS18">
        <v>46.9</v>
      </c>
      <c r="AT18">
        <v>27.7865821447438</v>
      </c>
      <c r="AU18">
        <v>54.5</v>
      </c>
      <c r="AV18">
        <v>239.74302958312001</v>
      </c>
      <c r="AW18" s="3">
        <v>0.5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0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0.22222222222222221</v>
      </c>
      <c r="BI18" t="str">
        <v>26/09/2024</v>
      </c>
      <c r="BJ18">
        <v>55.7</v>
      </c>
      <c r="BK18">
        <v>21.3</v>
      </c>
      <c r="BL18">
        <f t="shared" si="25"/>
        <v>2.615023474178404</v>
      </c>
    </row>
    <row r="19" spans="1:64" x14ac:dyDescent="0.3">
      <c r="A19" s="11">
        <v>45561</v>
      </c>
      <c r="B19">
        <v>0.51097178683385602</v>
      </c>
      <c r="C19">
        <v>5722.26</v>
      </c>
      <c r="D19">
        <v>485.82</v>
      </c>
      <c r="E19">
        <v>97.83</v>
      </c>
      <c r="F19">
        <v>2657.34</v>
      </c>
      <c r="G19">
        <v>83.22</v>
      </c>
      <c r="H19">
        <v>56.45</v>
      </c>
      <c r="I19" s="12">
        <f t="shared" si="3"/>
        <v>194.84736148938538</v>
      </c>
      <c r="J19" s="12">
        <f t="shared" si="0"/>
        <v>87.550994459262256</v>
      </c>
      <c r="K19" s="12">
        <f t="shared" si="4"/>
        <v>208.66941190032009</v>
      </c>
      <c r="L19" s="12">
        <f t="shared" si="5"/>
        <v>164.21182282566534</v>
      </c>
      <c r="M19" s="12">
        <f t="shared" si="6"/>
        <v>268.2862110363489</v>
      </c>
      <c r="N19" s="12">
        <f t="shared" si="7"/>
        <v>120.15142651433418</v>
      </c>
      <c r="O19" s="12">
        <f t="shared" si="8"/>
        <v>285.0088325991324</v>
      </c>
      <c r="P19" s="12">
        <f t="shared" si="9"/>
        <v>228.42913949155769</v>
      </c>
      <c r="Q19">
        <v>0.57575757575757602</v>
      </c>
      <c r="R19" s="12">
        <v>17.921605625789201</v>
      </c>
      <c r="S19" s="55">
        <f t="shared" si="10"/>
        <v>163.047382040597</v>
      </c>
      <c r="T19" s="55">
        <v>23.017706307349702</v>
      </c>
      <c r="U19" s="55">
        <v>21.191927717664299</v>
      </c>
      <c r="V19" s="55">
        <v>30.1376305323091</v>
      </c>
      <c r="W19" s="55">
        <v>26.9919916643066</v>
      </c>
      <c r="X19" s="55">
        <v>259.033324799529</v>
      </c>
      <c r="Y19" s="55">
        <v>3.9469165372384398</v>
      </c>
      <c r="Z19" s="12">
        <f t="shared" si="1"/>
        <v>128.42893485404505</v>
      </c>
      <c r="AA19" s="12">
        <f t="shared" si="11"/>
        <v>102.61415384964502</v>
      </c>
      <c r="AB19" s="12">
        <f t="shared" si="12"/>
        <v>82.082778394406247</v>
      </c>
      <c r="AC19" s="12">
        <f t="shared" si="13"/>
        <v>117.35274479635822</v>
      </c>
      <c r="AD19" s="55">
        <v>14.4929270278878</v>
      </c>
      <c r="AE19" s="55">
        <v>13.437275161927699</v>
      </c>
      <c r="AF19">
        <v>0.48017621145374501</v>
      </c>
      <c r="AG19" s="12"/>
      <c r="AH19" s="12"/>
      <c r="AI19" t="str">
        <v>20240726</v>
      </c>
      <c r="AJ19">
        <v>59.4</v>
      </c>
      <c r="AK19">
        <v>15.6</v>
      </c>
      <c r="AL19">
        <f t="shared" si="24"/>
        <v>3.8076923076923075</v>
      </c>
      <c r="AN19" t="str">
        <v>20230929</v>
      </c>
      <c r="AO19">
        <v>-0.21683991</v>
      </c>
      <c r="AP19">
        <v>-4.0899504882274504</v>
      </c>
      <c r="AQ19">
        <v>43.8</v>
      </c>
      <c r="AR19">
        <v>51.9</v>
      </c>
      <c r="AS19">
        <v>48.6</v>
      </c>
      <c r="AT19">
        <v>28.938307030129099</v>
      </c>
      <c r="AU19">
        <v>58.1</v>
      </c>
      <c r="AV19">
        <v>238.29446022050701</v>
      </c>
      <c r="AW19" s="3">
        <v>0.48071216617210699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1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0</v>
      </c>
      <c r="BG19">
        <f t="shared" si="23"/>
        <v>0.33333333333333331</v>
      </c>
      <c r="BI19" t="str">
        <v>25/09/2024</v>
      </c>
      <c r="BJ19">
        <v>55.7</v>
      </c>
      <c r="BK19">
        <v>21.3</v>
      </c>
      <c r="BL19">
        <f t="shared" si="25"/>
        <v>2.615023474178404</v>
      </c>
    </row>
    <row r="20" spans="1:64" x14ac:dyDescent="0.3">
      <c r="A20" s="11">
        <v>45560</v>
      </c>
      <c r="B20">
        <v>0.50312500000000004</v>
      </c>
      <c r="C20">
        <v>5732.93</v>
      </c>
      <c r="D20">
        <v>485.37</v>
      </c>
      <c r="E20">
        <v>98.65</v>
      </c>
      <c r="F20">
        <v>2657.27</v>
      </c>
      <c r="G20">
        <v>83.29</v>
      </c>
      <c r="H20">
        <v>56.87</v>
      </c>
      <c r="I20" s="12">
        <f t="shared" si="3"/>
        <v>193.59845063256927</v>
      </c>
      <c r="J20" s="12">
        <f t="shared" si="0"/>
        <v>87.716561246527021</v>
      </c>
      <c r="K20" s="12">
        <f t="shared" si="4"/>
        <v>208.88262683974457</v>
      </c>
      <c r="L20" s="12">
        <f t="shared" si="5"/>
        <v>163.30968588101297</v>
      </c>
      <c r="M20" s="12">
        <f t="shared" si="6"/>
        <v>265.83011550997213</v>
      </c>
      <c r="N20" s="12">
        <f t="shared" si="7"/>
        <v>120.04329332443902</v>
      </c>
      <c r="O20" s="12">
        <f t="shared" si="8"/>
        <v>284.50594990083403</v>
      </c>
      <c r="P20" s="12">
        <f t="shared" si="9"/>
        <v>226.54600024161152</v>
      </c>
      <c r="Q20">
        <v>0.54545454545454497</v>
      </c>
      <c r="R20" s="12">
        <v>17.840367244689102</v>
      </c>
      <c r="S20" s="55">
        <f t="shared" si="10"/>
        <v>162.50589711517017</v>
      </c>
      <c r="T20" s="55">
        <v>22.962533265246599</v>
      </c>
      <c r="U20" s="55">
        <v>21.106969187231201</v>
      </c>
      <c r="V20" s="55">
        <v>30.153349048003498</v>
      </c>
      <c r="W20" s="55">
        <v>27.054972545039</v>
      </c>
      <c r="X20" s="55">
        <v>258.47517498221902</v>
      </c>
      <c r="Y20" s="55">
        <v>3.9421011299450202</v>
      </c>
      <c r="Z20" s="12">
        <f t="shared" si="1"/>
        <v>128.30859920743501</v>
      </c>
      <c r="AA20" s="12">
        <f t="shared" si="11"/>
        <v>102.51912372099889</v>
      </c>
      <c r="AB20" s="12">
        <f t="shared" si="12"/>
        <v>82.695686360692733</v>
      </c>
      <c r="AC20" s="12">
        <f t="shared" si="13"/>
        <v>118.12585817455883</v>
      </c>
      <c r="AD20" s="55">
        <v>14.4815000530805</v>
      </c>
      <c r="AE20" s="55">
        <v>13.4125143051071</v>
      </c>
      <c r="AF20">
        <v>0.483606557377049</v>
      </c>
      <c r="AG20" s="12"/>
      <c r="AH20" s="12"/>
      <c r="AI20" t="str">
        <v>20240719</v>
      </c>
      <c r="AJ20">
        <v>64.2</v>
      </c>
      <c r="AK20">
        <v>14.9</v>
      </c>
      <c r="AL20">
        <f t="shared" si="24"/>
        <v>4.3087248322147653</v>
      </c>
      <c r="AN20" t="str">
        <v>20230831</v>
      </c>
      <c r="AO20">
        <v>-7.2889194000000004E-2</v>
      </c>
      <c r="AP20">
        <v>-8.4568783784364108</v>
      </c>
      <c r="AQ20">
        <v>48.4</v>
      </c>
      <c r="AR20">
        <v>49.9</v>
      </c>
      <c r="AS20">
        <v>47.6</v>
      </c>
      <c r="AT20">
        <v>27.4669020300088</v>
      </c>
      <c r="AU20">
        <v>57.1</v>
      </c>
      <c r="AV20">
        <v>236.37140450535099</v>
      </c>
      <c r="AW20" s="3">
        <v>0.58461538461538498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24/09/2024</v>
      </c>
      <c r="BJ20">
        <v>55.7</v>
      </c>
      <c r="BK20">
        <v>21.3</v>
      </c>
      <c r="BL20">
        <f t="shared" si="25"/>
        <v>2.615023474178404</v>
      </c>
    </row>
    <row r="21" spans="1:64" x14ac:dyDescent="0.3">
      <c r="A21" s="11">
        <v>45559</v>
      </c>
      <c r="B21">
        <v>0.48909657320872302</v>
      </c>
      <c r="C21">
        <v>5718.57</v>
      </c>
      <c r="D21">
        <v>483.04</v>
      </c>
      <c r="E21">
        <v>98.67</v>
      </c>
      <c r="F21">
        <v>2628.7</v>
      </c>
      <c r="G21">
        <v>83.21</v>
      </c>
      <c r="H21">
        <v>56.02</v>
      </c>
      <c r="I21" s="12">
        <f t="shared" si="3"/>
        <v>193.07448256388477</v>
      </c>
      <c r="J21" s="12">
        <f t="shared" si="0"/>
        <v>88.455819509896415</v>
      </c>
      <c r="K21" s="12">
        <f t="shared" si="4"/>
        <v>208.55942347247753</v>
      </c>
      <c r="L21" s="12">
        <f t="shared" si="5"/>
        <v>165.40403762026256</v>
      </c>
      <c r="M21" s="12">
        <f t="shared" si="6"/>
        <v>264.50065245614189</v>
      </c>
      <c r="N21" s="12">
        <f t="shared" si="7"/>
        <v>120.77335290895984</v>
      </c>
      <c r="O21" s="12">
        <f t="shared" si="8"/>
        <v>283.41136019329133</v>
      </c>
      <c r="P21" s="12">
        <f t="shared" si="9"/>
        <v>228.91516584353079</v>
      </c>
      <c r="Q21">
        <v>0.53846153846153799</v>
      </c>
      <c r="R21" s="12">
        <v>17.7500760843736</v>
      </c>
      <c r="S21" s="55">
        <f t="shared" si="10"/>
        <v>159.67304096926009</v>
      </c>
      <c r="T21" s="55">
        <v>22.831095175963199</v>
      </c>
      <c r="U21" s="55">
        <v>20.829867630381798</v>
      </c>
      <c r="V21" s="55">
        <v>29.775773441291999</v>
      </c>
      <c r="W21" s="55">
        <v>26.267515440736901</v>
      </c>
      <c r="X21" s="55">
        <v>257.82317492926899</v>
      </c>
      <c r="Y21" s="55">
        <v>3.9926270330989202</v>
      </c>
      <c r="Z21" s="12">
        <f t="shared" si="1"/>
        <v>126.3895425020746</v>
      </c>
      <c r="AA21" s="12">
        <f t="shared" si="11"/>
        <v>100.96667543609527</v>
      </c>
      <c r="AB21" s="12">
        <f t="shared" si="12"/>
        <v>82.34123514858419</v>
      </c>
      <c r="AC21" s="12">
        <f t="shared" si="13"/>
        <v>116.47060937480541</v>
      </c>
      <c r="AD21" s="55">
        <v>14.5783489277645</v>
      </c>
      <c r="AE21" s="55">
        <v>13.623616401737801</v>
      </c>
      <c r="AF21">
        <v>0.48616305160807799</v>
      </c>
      <c r="AG21" s="12"/>
      <c r="AH21" s="12"/>
      <c r="AI21" t="str">
        <v>20240712</v>
      </c>
      <c r="AJ21">
        <v>63.6</v>
      </c>
      <c r="AK21">
        <v>16.7</v>
      </c>
      <c r="AL21">
        <f t="shared" si="24"/>
        <v>3.8083832335329344</v>
      </c>
      <c r="AN21" t="str">
        <v>20230731</v>
      </c>
      <c r="AO21">
        <v>2.1057637000000001E-2</v>
      </c>
      <c r="AP21">
        <v>-7.0402623793568102</v>
      </c>
      <c r="AQ21">
        <v>42.6</v>
      </c>
      <c r="AR21">
        <v>48.4</v>
      </c>
      <c r="AS21">
        <v>46.5</v>
      </c>
      <c r="AT21">
        <v>27.679470579772701</v>
      </c>
      <c r="AU21">
        <v>57</v>
      </c>
      <c r="AV21">
        <v>232.04937903742101</v>
      </c>
      <c r="AW21" s="3">
        <v>0.52900232018561499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1</v>
      </c>
      <c r="BG21">
        <f t="shared" si="23"/>
        <v>0.33333333333333331</v>
      </c>
      <c r="BI21" t="str">
        <v>23/09/2024</v>
      </c>
      <c r="BJ21">
        <v>55.7</v>
      </c>
      <c r="BK21">
        <v>21.3</v>
      </c>
      <c r="BL21">
        <f t="shared" si="25"/>
        <v>2.615023474178404</v>
      </c>
    </row>
    <row r="22" spans="1:64" x14ac:dyDescent="0.3">
      <c r="A22" s="11">
        <v>45556</v>
      </c>
      <c r="B22">
        <v>0.497058823529412</v>
      </c>
      <c r="C22">
        <v>5702.55</v>
      </c>
      <c r="D22">
        <v>482.44</v>
      </c>
      <c r="E22">
        <v>98.88</v>
      </c>
      <c r="F22">
        <v>2622.17</v>
      </c>
      <c r="G22">
        <v>83.21</v>
      </c>
      <c r="H22">
        <v>55.73</v>
      </c>
      <c r="I22" s="12">
        <f t="shared" si="3"/>
        <v>192.12671075120505</v>
      </c>
      <c r="J22" s="12">
        <f t="shared" si="0"/>
        <v>88.427614133613702</v>
      </c>
      <c r="K22" s="12">
        <f t="shared" si="4"/>
        <v>207.97516517642993</v>
      </c>
      <c r="L22" s="12">
        <f t="shared" si="5"/>
        <v>165.80103010935741</v>
      </c>
      <c r="M22" s="12">
        <f t="shared" si="6"/>
        <v>263.61294525339918</v>
      </c>
      <c r="N22" s="12">
        <f t="shared" si="7"/>
        <v>120.92410001938362</v>
      </c>
      <c r="O22" s="12">
        <f t="shared" si="8"/>
        <v>283.05932554581705</v>
      </c>
      <c r="P22" s="12">
        <f t="shared" si="9"/>
        <v>229.82526989859031</v>
      </c>
      <c r="Q22">
        <v>0.54411764705882304</v>
      </c>
      <c r="R22" s="12">
        <v>17.633230659588101</v>
      </c>
      <c r="S22" s="55">
        <f t="shared" si="10"/>
        <v>157.52806079197475</v>
      </c>
      <c r="T22" s="55">
        <v>22.7386471294998</v>
      </c>
      <c r="U22" s="55">
        <v>20.618668480211401</v>
      </c>
      <c r="V22" s="55">
        <v>29.551004764823901</v>
      </c>
      <c r="W22" s="55">
        <v>25.736985527731001</v>
      </c>
      <c r="X22" s="55">
        <v>257.046626105614</v>
      </c>
      <c r="Y22" s="55">
        <v>4.0207322029370101</v>
      </c>
      <c r="Z22" s="12">
        <f t="shared" si="1"/>
        <v>125.13678497421839</v>
      </c>
      <c r="AA22" s="12">
        <f t="shared" si="11"/>
        <v>100.23222909832764</v>
      </c>
      <c r="AB22" s="12">
        <f t="shared" si="12"/>
        <v>82.118418589471645</v>
      </c>
      <c r="AC22" s="12">
        <f t="shared" si="13"/>
        <v>115.86767333912718</v>
      </c>
      <c r="AD22" s="55">
        <v>14.526172782829001</v>
      </c>
      <c r="AE22" s="55">
        <v>13.503038159529201</v>
      </c>
      <c r="AF22">
        <v>0.482859226841721</v>
      </c>
      <c r="AG22" s="12"/>
      <c r="AH22" s="12"/>
      <c r="AI22" t="str">
        <v>20240705</v>
      </c>
      <c r="AJ22">
        <v>62.7</v>
      </c>
      <c r="AK22">
        <v>17.899999999999999</v>
      </c>
      <c r="AL22">
        <f t="shared" si="24"/>
        <v>3.5027932960893859</v>
      </c>
      <c r="AN22" t="str">
        <v>20230630</v>
      </c>
      <c r="AO22">
        <v>-0.42938113</v>
      </c>
      <c r="AP22">
        <v>-14.3456205413212</v>
      </c>
      <c r="AQ22">
        <v>41.8</v>
      </c>
      <c r="AR22">
        <v>47.1</v>
      </c>
      <c r="AS22">
        <v>46.4</v>
      </c>
      <c r="AT22">
        <v>29.1527292777063</v>
      </c>
      <c r="AU22">
        <v>58.2</v>
      </c>
      <c r="AV22">
        <v>230.00778019230501</v>
      </c>
      <c r="AW22" s="3">
        <v>0.48285714285714298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0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0</v>
      </c>
      <c r="BG22">
        <f t="shared" si="23"/>
        <v>0.22222222222222221</v>
      </c>
      <c r="BI22" t="str">
        <v>20/09/2024</v>
      </c>
      <c r="BJ22">
        <v>52.5</v>
      </c>
      <c r="BK22">
        <v>22.9</v>
      </c>
      <c r="BL22">
        <f t="shared" si="25"/>
        <v>2.2925764192139741</v>
      </c>
    </row>
    <row r="23" spans="1:64" x14ac:dyDescent="0.3">
      <c r="A23" s="11">
        <v>45555</v>
      </c>
      <c r="B23">
        <v>0.48640483383685801</v>
      </c>
      <c r="C23">
        <v>5713.64</v>
      </c>
      <c r="D23">
        <v>483.36</v>
      </c>
      <c r="E23">
        <v>99.26</v>
      </c>
      <c r="F23">
        <v>2586.7399999999998</v>
      </c>
      <c r="G23">
        <v>83.18</v>
      </c>
      <c r="H23">
        <v>56.14</v>
      </c>
      <c r="I23" s="12">
        <f t="shared" si="3"/>
        <v>191.76478151375912</v>
      </c>
      <c r="J23" s="12">
        <f t="shared" si="0"/>
        <v>89.832390231693182</v>
      </c>
      <c r="K23" s="12">
        <f t="shared" si="4"/>
        <v>208.4549519625821</v>
      </c>
      <c r="L23" s="12">
        <f t="shared" si="5"/>
        <v>164.916713491362</v>
      </c>
      <c r="M23" s="12">
        <f t="shared" si="6"/>
        <v>263.10646888548575</v>
      </c>
      <c r="N23" s="12">
        <f t="shared" si="7"/>
        <v>122.84042538413921</v>
      </c>
      <c r="O23" s="12">
        <f t="shared" si="8"/>
        <v>283.7016279848271</v>
      </c>
      <c r="P23" s="12">
        <f t="shared" si="9"/>
        <v>228.59091839837555</v>
      </c>
      <c r="Q23">
        <v>0.54545454545454497</v>
      </c>
      <c r="R23" s="12">
        <v>17.586434330030301</v>
      </c>
      <c r="S23" s="55">
        <f t="shared" si="10"/>
        <v>157.81977988551719</v>
      </c>
      <c r="T23" s="55">
        <v>22.817374642395599</v>
      </c>
      <c r="U23" s="55">
        <v>20.785035625020701</v>
      </c>
      <c r="V23" s="55">
        <v>29.7803484538811</v>
      </c>
      <c r="W23" s="55">
        <v>26.2148177411527</v>
      </c>
      <c r="X23" s="55">
        <v>256.27810424077501</v>
      </c>
      <c r="Y23" s="55">
        <v>4.0026826454812401</v>
      </c>
      <c r="Z23" s="12">
        <f t="shared" si="1"/>
        <v>125.32610061193469</v>
      </c>
      <c r="AA23" s="12">
        <f t="shared" si="11"/>
        <v>100.58173463423753</v>
      </c>
      <c r="AB23" s="12">
        <f t="shared" si="12"/>
        <v>83.879891897386301</v>
      </c>
      <c r="AC23" s="12">
        <f t="shared" si="13"/>
        <v>116.76252195586299</v>
      </c>
      <c r="AD23" s="55">
        <v>14.5947615008788</v>
      </c>
      <c r="AE23" s="55">
        <v>13.6632388991016</v>
      </c>
      <c r="AF23">
        <v>0.48776978417266198</v>
      </c>
      <c r="AG23" s="12"/>
      <c r="AH23" s="12"/>
      <c r="AI23" t="str">
        <v>20240628</v>
      </c>
      <c r="AJ23">
        <v>63.1</v>
      </c>
      <c r="AK23">
        <v>16.899999999999999</v>
      </c>
      <c r="AL23">
        <f t="shared" si="24"/>
        <v>3.7337278106508878</v>
      </c>
      <c r="AN23" t="str">
        <v>20230531</v>
      </c>
      <c r="AO23">
        <v>1.4567929E-2</v>
      </c>
      <c r="AP23">
        <v>-16.5407503924542</v>
      </c>
      <c r="AQ23">
        <v>44.2</v>
      </c>
      <c r="AR23">
        <v>50.5</v>
      </c>
      <c r="AS23">
        <v>46.6</v>
      </c>
      <c r="AT23">
        <v>26.1909141070443</v>
      </c>
      <c r="AU23">
        <v>52.9</v>
      </c>
      <c r="AV23">
        <v>229.07190374157801</v>
      </c>
      <c r="AW23" s="3">
        <v>0.58064516129032295</v>
      </c>
      <c r="AX23" s="1">
        <f t="shared" si="14"/>
        <v>0</v>
      </c>
      <c r="AY23" s="1">
        <f t="shared" si="15"/>
        <v>0</v>
      </c>
      <c r="AZ23" s="1">
        <f t="shared" si="16"/>
        <v>0</v>
      </c>
      <c r="BA23" s="1">
        <f t="shared" si="17"/>
        <v>1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1</v>
      </c>
      <c r="BG23">
        <f t="shared" si="23"/>
        <v>0.44444444444444442</v>
      </c>
      <c r="BI23" t="str">
        <v>19/09/2024</v>
      </c>
      <c r="BJ23">
        <v>52.5</v>
      </c>
      <c r="BK23">
        <v>22.9</v>
      </c>
      <c r="BL23">
        <f t="shared" si="25"/>
        <v>2.2925764192139741</v>
      </c>
    </row>
    <row r="24" spans="1:64" x14ac:dyDescent="0.3">
      <c r="A24" s="11">
        <v>45554</v>
      </c>
      <c r="B24">
        <v>0.47720364741641302</v>
      </c>
      <c r="C24">
        <v>5618.26</v>
      </c>
      <c r="D24">
        <v>471.44</v>
      </c>
      <c r="E24">
        <v>99.59</v>
      </c>
      <c r="F24">
        <v>2558.91</v>
      </c>
      <c r="G24">
        <v>83.11</v>
      </c>
      <c r="H24">
        <v>55.05</v>
      </c>
      <c r="I24" s="12">
        <f t="shared" si="3"/>
        <v>187.9511820908921</v>
      </c>
      <c r="J24" s="12">
        <f t="shared" si="0"/>
        <v>89.287640801327285</v>
      </c>
      <c r="K24" s="12">
        <f t="shared" si="4"/>
        <v>205.1450334389929</v>
      </c>
      <c r="L24" s="12">
        <f t="shared" si="5"/>
        <v>165.3836569220592</v>
      </c>
      <c r="M24" s="12">
        <f t="shared" si="6"/>
        <v>255.79139237293751</v>
      </c>
      <c r="N24" s="12">
        <f t="shared" si="7"/>
        <v>121.09561782997315</v>
      </c>
      <c r="O24" s="12">
        <f t="shared" si="8"/>
        <v>276.93284148700462</v>
      </c>
      <c r="P24" s="12">
        <f t="shared" si="9"/>
        <v>227.34415082579824</v>
      </c>
      <c r="Q24">
        <v>0.55384615384615399</v>
      </c>
      <c r="R24" s="12">
        <v>17.402563745521899</v>
      </c>
      <c r="S24" s="55">
        <f t="shared" si="10"/>
        <v>156.39675635044361</v>
      </c>
      <c r="T24" s="55">
        <v>22.862609031465201</v>
      </c>
      <c r="U24" s="55">
        <v>20.877289009478901</v>
      </c>
      <c r="V24" s="55">
        <v>29.7712000551922</v>
      </c>
      <c r="W24" s="55">
        <v>26.129882264967701</v>
      </c>
      <c r="X24" s="55">
        <v>255.049195892596</v>
      </c>
      <c r="Y24" s="55">
        <v>3.9968196565957901</v>
      </c>
      <c r="Z24" s="12">
        <f t="shared" si="1"/>
        <v>124.90748500391233</v>
      </c>
      <c r="AA24" s="12">
        <f t="shared" si="11"/>
        <v>98.309433265005495</v>
      </c>
      <c r="AB24" s="12">
        <f t="shared" si="12"/>
        <v>83.137930988627971</v>
      </c>
      <c r="AC24" s="12">
        <f t="shared" si="13"/>
        <v>114.59013091654687</v>
      </c>
      <c r="AD24" s="55">
        <v>14.659557694474399</v>
      </c>
      <c r="AE24" s="55">
        <v>13.8233195574894</v>
      </c>
      <c r="AF24">
        <v>0.48761500353857001</v>
      </c>
      <c r="AG24" s="12"/>
      <c r="AH24" s="12"/>
      <c r="AI24" t="str">
        <v>20240621</v>
      </c>
      <c r="AJ24">
        <v>61.5</v>
      </c>
      <c r="AK24">
        <v>18.5</v>
      </c>
      <c r="AL24">
        <f t="shared" si="24"/>
        <v>3.3243243243243241</v>
      </c>
      <c r="AN24" t="str">
        <v>20230428</v>
      </c>
      <c r="AO24">
        <v>0.31262633000000001</v>
      </c>
      <c r="AP24">
        <v>-17.934544732335699</v>
      </c>
      <c r="AQ24">
        <v>53.2</v>
      </c>
      <c r="AR24">
        <v>48.7</v>
      </c>
      <c r="AS24">
        <v>47</v>
      </c>
      <c r="AT24">
        <v>20.1553099202463</v>
      </c>
      <c r="AU24">
        <v>53.3</v>
      </c>
      <c r="AV24">
        <v>227.019531881337</v>
      </c>
      <c r="AW24" s="3">
        <v>0.5</v>
      </c>
      <c r="AX24" s="1">
        <f t="shared" si="14"/>
        <v>0</v>
      </c>
      <c r="AY24" s="1">
        <f t="shared" si="15"/>
        <v>0</v>
      </c>
      <c r="AZ24" s="1">
        <f t="shared" si="16"/>
        <v>1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1</v>
      </c>
      <c r="BF24" s="1">
        <f t="shared" si="22"/>
        <v>0</v>
      </c>
      <c r="BG24">
        <f t="shared" si="23"/>
        <v>0.33333333333333331</v>
      </c>
      <c r="BI24" t="str">
        <v>18/09/2024</v>
      </c>
      <c r="BJ24">
        <v>52.5</v>
      </c>
      <c r="BK24">
        <v>22.9</v>
      </c>
      <c r="BL24">
        <f t="shared" si="25"/>
        <v>2.2925764192139741</v>
      </c>
    </row>
    <row r="25" spans="1:64" x14ac:dyDescent="0.3">
      <c r="A25" s="11">
        <v>45553</v>
      </c>
      <c r="B25">
        <v>0.47798742138364803</v>
      </c>
      <c r="C25">
        <v>5634.58</v>
      </c>
      <c r="D25">
        <v>473.49</v>
      </c>
      <c r="E25">
        <v>100.84</v>
      </c>
      <c r="F25">
        <v>2569.4899999999998</v>
      </c>
      <c r="G25">
        <v>83.14</v>
      </c>
      <c r="H25">
        <v>55.19</v>
      </c>
      <c r="I25" s="12">
        <f t="shared" si="3"/>
        <v>186.18254579847482</v>
      </c>
      <c r="J25" s="12">
        <f t="shared" si="0"/>
        <v>89.178740345124268</v>
      </c>
      <c r="K25" s="12">
        <f t="shared" si="4"/>
        <v>205.66651390356009</v>
      </c>
      <c r="L25" s="12">
        <f t="shared" si="5"/>
        <v>165.44316832067008</v>
      </c>
      <c r="M25" s="12">
        <f t="shared" si="6"/>
        <v>253.74460673057709</v>
      </c>
      <c r="N25" s="12">
        <f t="shared" si="7"/>
        <v>121.121296062637</v>
      </c>
      <c r="O25" s="12">
        <f t="shared" si="8"/>
        <v>278.0362884848239</v>
      </c>
      <c r="P25" s="12">
        <f t="shared" si="9"/>
        <v>227.7524794697654</v>
      </c>
      <c r="Q25">
        <v>0.5625</v>
      </c>
      <c r="R25" s="12">
        <v>17.338064056706902</v>
      </c>
      <c r="S25" s="55">
        <f t="shared" si="10"/>
        <v>157.61148678321192</v>
      </c>
      <c r="T25" s="55">
        <v>22.775307610833401</v>
      </c>
      <c r="U25" s="55">
        <v>20.614044374008198</v>
      </c>
      <c r="V25" s="55">
        <v>29.624797557044499</v>
      </c>
      <c r="W25" s="55">
        <v>25.660315799135699</v>
      </c>
      <c r="X25" s="55">
        <v>254.363011771939</v>
      </c>
      <c r="Y25" s="55">
        <v>3.95166305741663</v>
      </c>
      <c r="Z25" s="12">
        <f t="shared" si="1"/>
        <v>126.00747766297862</v>
      </c>
      <c r="AA25" s="12">
        <f t="shared" si="11"/>
        <v>97.349645275510142</v>
      </c>
      <c r="AB25" s="12">
        <f t="shared" si="12"/>
        <v>83.006709235598422</v>
      </c>
      <c r="AC25" s="12">
        <f t="shared" si="13"/>
        <v>114.84000603604969</v>
      </c>
      <c r="AD25" s="55">
        <v>14.618230147678601</v>
      </c>
      <c r="AE25" s="55">
        <v>13.7074645030984</v>
      </c>
      <c r="AF25">
        <v>0.48644793152639099</v>
      </c>
      <c r="AG25" s="12"/>
      <c r="AH25" s="12"/>
      <c r="AI25" t="str">
        <v>20240614</v>
      </c>
      <c r="AJ25">
        <v>61.2</v>
      </c>
      <c r="AK25">
        <v>17.899999999999999</v>
      </c>
      <c r="AL25">
        <f t="shared" si="24"/>
        <v>3.4189944134078218</v>
      </c>
      <c r="AN25" t="str">
        <v>20230331</v>
      </c>
      <c r="AO25">
        <v>0.13742631999999999</v>
      </c>
      <c r="AP25">
        <v>-16.611976844413501</v>
      </c>
      <c r="AQ25">
        <v>49.2</v>
      </c>
      <c r="AR25">
        <v>48</v>
      </c>
      <c r="AS25">
        <v>46.5</v>
      </c>
      <c r="AT25">
        <v>9.1755577109602395</v>
      </c>
      <c r="AU25">
        <v>55.4</v>
      </c>
      <c r="AV25">
        <v>224.910417749668</v>
      </c>
      <c r="AW25" s="3">
        <v>0.45797101449275401</v>
      </c>
      <c r="AX25" s="1">
        <f t="shared" si="14"/>
        <v>0</v>
      </c>
      <c r="AY25" s="1">
        <f t="shared" si="15"/>
        <v>0</v>
      </c>
      <c r="AZ25" s="1">
        <f t="shared" si="16"/>
        <v>0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0</v>
      </c>
      <c r="BG25">
        <f t="shared" si="23"/>
        <v>0.1111111111111111</v>
      </c>
      <c r="BI25" t="str">
        <v>17/09/2024</v>
      </c>
      <c r="BJ25">
        <v>52.5</v>
      </c>
      <c r="BK25">
        <v>22.9</v>
      </c>
      <c r="BL25">
        <f t="shared" si="25"/>
        <v>2.2925764192139741</v>
      </c>
    </row>
    <row r="26" spans="1:64" x14ac:dyDescent="0.3">
      <c r="A26" s="11">
        <v>45552</v>
      </c>
      <c r="B26">
        <v>0.47484276729559699</v>
      </c>
      <c r="C26">
        <v>5633.09</v>
      </c>
      <c r="D26">
        <v>473.24</v>
      </c>
      <c r="E26">
        <v>101.33</v>
      </c>
      <c r="F26">
        <v>2582.61</v>
      </c>
      <c r="G26">
        <v>83.2</v>
      </c>
      <c r="H26">
        <v>55.38</v>
      </c>
      <c r="I26" s="12">
        <f t="shared" si="3"/>
        <v>185.23779712454788</v>
      </c>
      <c r="J26" s="12">
        <f t="shared" si="0"/>
        <v>88.704645894920404</v>
      </c>
      <c r="K26" s="12">
        <f t="shared" si="4"/>
        <v>205.46399578621725</v>
      </c>
      <c r="L26" s="12">
        <f t="shared" si="5"/>
        <v>164.83404883053109</v>
      </c>
      <c r="M26" s="12">
        <f t="shared" si="6"/>
        <v>252.3907929748687</v>
      </c>
      <c r="N26" s="12">
        <f t="shared" si="7"/>
        <v>120.44578727153822</v>
      </c>
      <c r="O26" s="12">
        <f t="shared" si="8"/>
        <v>277.68933592347224</v>
      </c>
      <c r="P26" s="12">
        <f t="shared" si="9"/>
        <v>226.85433714251917</v>
      </c>
      <c r="Q26">
        <v>0.5625</v>
      </c>
      <c r="R26" s="12">
        <v>17.290926675879899</v>
      </c>
      <c r="S26" s="55">
        <f t="shared" si="10"/>
        <v>156.80673553245717</v>
      </c>
      <c r="T26" s="55">
        <v>22.6784536761735</v>
      </c>
      <c r="U26" s="55">
        <v>20.2973324615382</v>
      </c>
      <c r="V26" s="55">
        <v>29.551091823492801</v>
      </c>
      <c r="W26" s="55">
        <v>25.340230700064499</v>
      </c>
      <c r="X26" s="55">
        <v>253.593290496712</v>
      </c>
      <c r="Y26" s="55">
        <v>3.96119364113156</v>
      </c>
      <c r="Z26" s="12">
        <f t="shared" si="1"/>
        <v>125.32555042909146</v>
      </c>
      <c r="AA26" s="12">
        <f t="shared" si="11"/>
        <v>97.213076076117389</v>
      </c>
      <c r="AB26" s="12">
        <f t="shared" si="12"/>
        <v>82.870032465440389</v>
      </c>
      <c r="AC26" s="12">
        <f t="shared" si="13"/>
        <v>115.1520320709476</v>
      </c>
      <c r="AD26" s="55">
        <v>14.554064825912</v>
      </c>
      <c r="AE26" s="55">
        <v>13.514586128737999</v>
      </c>
      <c r="AF26">
        <v>0.483754512635379</v>
      </c>
      <c r="AG26" s="12"/>
      <c r="AH26" s="12"/>
      <c r="AI26" t="str">
        <v>20240607</v>
      </c>
      <c r="AJ26">
        <v>60.3</v>
      </c>
      <c r="AK26">
        <v>17.600000000000001</v>
      </c>
      <c r="AL26">
        <f t="shared" si="24"/>
        <v>3.4261363636363633</v>
      </c>
      <c r="AN26" t="str">
        <v>20230228</v>
      </c>
      <c r="AO26">
        <v>0.93720113999999999</v>
      </c>
      <c r="AP26">
        <v>-12.142895964968799</v>
      </c>
      <c r="AQ26">
        <v>51.3</v>
      </c>
      <c r="AR26">
        <v>47.6</v>
      </c>
      <c r="AS26">
        <v>47.7</v>
      </c>
      <c r="AT26">
        <v>0.73293632615667503</v>
      </c>
      <c r="AU26">
        <v>56.7</v>
      </c>
      <c r="AV26">
        <v>224.032013675169</v>
      </c>
      <c r="AW26" s="3">
        <v>0.680851063829787</v>
      </c>
      <c r="AX26" s="1">
        <f t="shared" si="14"/>
        <v>0</v>
      </c>
      <c r="AY26" s="1">
        <f t="shared" si="15"/>
        <v>0</v>
      </c>
      <c r="AZ26" s="1">
        <f t="shared" si="16"/>
        <v>1</v>
      </c>
      <c r="BA26" s="1">
        <f t="shared" si="17"/>
        <v>0</v>
      </c>
      <c r="BB26" s="1">
        <f t="shared" si="18"/>
        <v>0</v>
      </c>
      <c r="BC26" s="1">
        <f t="shared" si="19"/>
        <v>0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16/09/2024</v>
      </c>
      <c r="BJ26">
        <v>52.5</v>
      </c>
      <c r="BK26">
        <v>22.9</v>
      </c>
      <c r="BL26">
        <f t="shared" si="25"/>
        <v>2.2925764192139741</v>
      </c>
    </row>
    <row r="27" spans="1:64" x14ac:dyDescent="0.3">
      <c r="A27" s="11">
        <v>45549</v>
      </c>
      <c r="B27">
        <v>0.48170731707317099</v>
      </c>
      <c r="C27">
        <v>5626.02</v>
      </c>
      <c r="D27">
        <v>475.34</v>
      </c>
      <c r="E27">
        <v>100.41</v>
      </c>
      <c r="F27">
        <v>2580.56</v>
      </c>
      <c r="G27">
        <v>83.15</v>
      </c>
      <c r="H27">
        <v>55</v>
      </c>
      <c r="I27" s="12">
        <f t="shared" si="3"/>
        <v>186.71391495325935</v>
      </c>
      <c r="J27" s="12">
        <f t="shared" si="0"/>
        <v>88.663660249144556</v>
      </c>
      <c r="K27" s="12">
        <f t="shared" si="4"/>
        <v>205.32943558321594</v>
      </c>
      <c r="L27" s="12">
        <f t="shared" si="5"/>
        <v>165.77105811510236</v>
      </c>
      <c r="M27" s="12">
        <f t="shared" si="6"/>
        <v>255.8655298662411</v>
      </c>
      <c r="N27" s="12">
        <f t="shared" si="7"/>
        <v>121.07687524739846</v>
      </c>
      <c r="O27" s="12">
        <f t="shared" si="8"/>
        <v>279.09014890028573</v>
      </c>
      <c r="P27" s="12">
        <f t="shared" si="9"/>
        <v>229.45335094905238</v>
      </c>
      <c r="Q27">
        <v>0.537313432835821</v>
      </c>
      <c r="R27" s="12">
        <v>17.219661379554701</v>
      </c>
      <c r="S27" s="55">
        <f t="shared" si="10"/>
        <v>158.27204170959038</v>
      </c>
      <c r="T27" s="55">
        <v>22.697256992536399</v>
      </c>
      <c r="U27" s="55">
        <v>20.2711834357508</v>
      </c>
      <c r="V27" s="55">
        <v>29.5549109610157</v>
      </c>
      <c r="W27" s="55">
        <v>25.1802716819879</v>
      </c>
      <c r="X27" s="55">
        <v>252.51750440686001</v>
      </c>
      <c r="Y27" s="55">
        <v>3.9088280507471702</v>
      </c>
      <c r="Z27" s="12">
        <f t="shared" si="1"/>
        <v>126.48114616823433</v>
      </c>
      <c r="AA27" s="12">
        <f t="shared" si="11"/>
        <v>97.432625210964559</v>
      </c>
      <c r="AB27" s="12">
        <f t="shared" si="12"/>
        <v>82.366387564281354</v>
      </c>
      <c r="AC27" s="12">
        <f t="shared" si="13"/>
        <v>114.43023271097091</v>
      </c>
      <c r="AD27" s="55">
        <v>14.5486745696859</v>
      </c>
      <c r="AE27" s="55">
        <v>13.472090007914501</v>
      </c>
      <c r="AF27">
        <v>0.48553719008264501</v>
      </c>
      <c r="AG27" s="12"/>
      <c r="AH27" s="12"/>
      <c r="AI27" t="str">
        <v>20240531</v>
      </c>
      <c r="AJ27">
        <v>57.6</v>
      </c>
      <c r="AK27">
        <v>18.2</v>
      </c>
      <c r="AL27">
        <f t="shared" si="24"/>
        <v>3.1648351648351651</v>
      </c>
      <c r="AN27" t="str">
        <v>20230131</v>
      </c>
      <c r="AO27">
        <v>1.5146036</v>
      </c>
      <c r="AP27">
        <v>-10.3222374256317</v>
      </c>
      <c r="AQ27">
        <v>44.5</v>
      </c>
      <c r="AR27">
        <v>48.3</v>
      </c>
      <c r="AS27">
        <v>47.4</v>
      </c>
      <c r="AT27">
        <v>-6.0318387615013904</v>
      </c>
      <c r="AU27">
        <v>59.2</v>
      </c>
      <c r="AV27">
        <v>224.14709296285699</v>
      </c>
      <c r="AW27" s="3">
        <v>0.50383631713554999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1</v>
      </c>
      <c r="BG27">
        <f t="shared" si="23"/>
        <v>0.33333333333333331</v>
      </c>
      <c r="BI27" t="str">
        <v>13/09/2024</v>
      </c>
      <c r="BJ27">
        <v>49.2</v>
      </c>
      <c r="BK27">
        <v>22.9</v>
      </c>
      <c r="BL27">
        <f t="shared" si="25"/>
        <v>2.1484716157205241</v>
      </c>
    </row>
    <row r="28" spans="1:64" x14ac:dyDescent="0.3">
      <c r="A28" s="11">
        <v>45548</v>
      </c>
      <c r="B28">
        <v>0.50304878048780499</v>
      </c>
      <c r="C28">
        <v>5595.76</v>
      </c>
      <c r="D28">
        <v>473.22</v>
      </c>
      <c r="E28">
        <v>100.14</v>
      </c>
      <c r="F28">
        <v>2558.9</v>
      </c>
      <c r="G28">
        <v>83.025000000000006</v>
      </c>
      <c r="H28">
        <v>54.84</v>
      </c>
      <c r="I28" s="12">
        <f t="shared" si="3"/>
        <v>186.20902027059986</v>
      </c>
      <c r="J28" s="12">
        <f t="shared" si="0"/>
        <v>88.935528049053318</v>
      </c>
      <c r="K28" s="12">
        <f t="shared" si="4"/>
        <v>204.53133484473167</v>
      </c>
      <c r="L28" s="12">
        <f t="shared" si="5"/>
        <v>165.3592990091278</v>
      </c>
      <c r="M28" s="12">
        <f t="shared" si="6"/>
        <v>255.40994987262667</v>
      </c>
      <c r="N28" s="12">
        <f t="shared" si="7"/>
        <v>121.56125170209293</v>
      </c>
      <c r="O28" s="12">
        <f t="shared" si="8"/>
        <v>278.2624918201264</v>
      </c>
      <c r="P28" s="12">
        <f t="shared" si="9"/>
        <v>229.09541971258525</v>
      </c>
      <c r="Q28">
        <v>0.55384615384615399</v>
      </c>
      <c r="R28" s="12">
        <v>17.117331392093</v>
      </c>
      <c r="S28" s="55">
        <f t="shared" si="10"/>
        <v>158.29345582101092</v>
      </c>
      <c r="T28" s="55">
        <v>22.600140337364898</v>
      </c>
      <c r="U28" s="55">
        <v>19.853031447512599</v>
      </c>
      <c r="V28" s="55">
        <v>29.367998543004902</v>
      </c>
      <c r="W28" s="55">
        <v>24.370192980197</v>
      </c>
      <c r="X28" s="55">
        <v>251.12516644096399</v>
      </c>
      <c r="Y28" s="55">
        <v>3.8850768979426999</v>
      </c>
      <c r="Z28" s="12">
        <f t="shared" si="1"/>
        <v>126.55315915016929</v>
      </c>
      <c r="AA28" s="12">
        <f t="shared" si="11"/>
        <v>97.411062967736072</v>
      </c>
      <c r="AB28" s="12">
        <f t="shared" si="12"/>
        <v>82.825822085645228</v>
      </c>
      <c r="AC28" s="12">
        <f t="shared" si="13"/>
        <v>114.26888415539952</v>
      </c>
      <c r="AD28" s="55">
        <v>14.472764725912301</v>
      </c>
      <c r="AE28" s="55">
        <v>13.199507665063299</v>
      </c>
      <c r="AF28">
        <v>0.48964088397790101</v>
      </c>
      <c r="AG28" s="12"/>
      <c r="AH28" s="12"/>
      <c r="AI28" t="str">
        <v>20240524</v>
      </c>
      <c r="AJ28">
        <v>58.2</v>
      </c>
      <c r="AK28">
        <v>17.899999999999999</v>
      </c>
      <c r="AL28">
        <f t="shared" si="24"/>
        <v>3.2513966480446932</v>
      </c>
      <c r="AN28" t="str">
        <v>20221230</v>
      </c>
      <c r="AO28">
        <v>0.62434036000000004</v>
      </c>
      <c r="AP28">
        <v>-10.8942557461103</v>
      </c>
      <c r="AQ28">
        <v>39.4</v>
      </c>
      <c r="AR28">
        <v>48.4</v>
      </c>
      <c r="AS28">
        <v>48.1</v>
      </c>
      <c r="AT28">
        <v>-8.5255066387141891</v>
      </c>
      <c r="AU28">
        <v>52.7</v>
      </c>
      <c r="AV28">
        <v>227.821252881681</v>
      </c>
      <c r="AW28" s="3">
        <v>0.47202797202797198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0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0.22222222222222221</v>
      </c>
      <c r="BI28" t="str">
        <v>12/09/2024</v>
      </c>
      <c r="BJ28">
        <v>49.2</v>
      </c>
      <c r="BK28">
        <v>22.9</v>
      </c>
      <c r="BL28">
        <f t="shared" si="25"/>
        <v>2.1484716157205241</v>
      </c>
    </row>
    <row r="29" spans="1:64" x14ac:dyDescent="0.3">
      <c r="A29" s="11">
        <v>45547</v>
      </c>
      <c r="B29">
        <v>0.50602409638554202</v>
      </c>
      <c r="C29">
        <v>5554.13</v>
      </c>
      <c r="D29">
        <v>468.62</v>
      </c>
      <c r="E29">
        <v>100.61</v>
      </c>
      <c r="F29">
        <v>2511.6999999999998</v>
      </c>
      <c r="G29">
        <v>83.02</v>
      </c>
      <c r="H29">
        <v>54.34</v>
      </c>
      <c r="I29" s="12">
        <f t="shared" si="3"/>
        <v>183.97068080092907</v>
      </c>
      <c r="J29" s="12">
        <f t="shared" si="0"/>
        <v>89.951687971314399</v>
      </c>
      <c r="K29" s="12">
        <f t="shared" si="4"/>
        <v>203.02184774439044</v>
      </c>
      <c r="L29" s="12">
        <f t="shared" si="5"/>
        <v>165.64188434389237</v>
      </c>
      <c r="M29" s="12">
        <f t="shared" si="6"/>
        <v>251.76252531247195</v>
      </c>
      <c r="N29" s="12">
        <f t="shared" si="7"/>
        <v>122.66226791695762</v>
      </c>
      <c r="O29" s="12">
        <f t="shared" si="8"/>
        <v>275.57403856754615</v>
      </c>
      <c r="P29" s="12">
        <f t="shared" si="9"/>
        <v>228.95467425412011</v>
      </c>
      <c r="Q29">
        <v>0.56923076923076898</v>
      </c>
      <c r="R29" s="12">
        <v>17.143019611559499</v>
      </c>
      <c r="S29" s="55">
        <f t="shared" si="10"/>
        <v>160.37396312194753</v>
      </c>
      <c r="T29" s="55">
        <v>22.843408475376201</v>
      </c>
      <c r="U29" s="55">
        <v>20.552776838069398</v>
      </c>
      <c r="V29" s="55">
        <v>29.827424727718999</v>
      </c>
      <c r="W29" s="55">
        <v>25.7012746297655</v>
      </c>
      <c r="X29" s="55">
        <v>250.161742969058</v>
      </c>
      <c r="Y29" s="55">
        <v>3.8410037448093401</v>
      </c>
      <c r="Z29" s="12">
        <f t="shared" si="1"/>
        <v>127.52530778735762</v>
      </c>
      <c r="AA29" s="12">
        <f t="shared" si="11"/>
        <v>96.07818673013729</v>
      </c>
      <c r="AB29" s="12">
        <f t="shared" si="12"/>
        <v>83.627874298003491</v>
      </c>
      <c r="AC29" s="12">
        <f t="shared" si="13"/>
        <v>113.23380280596585</v>
      </c>
      <c r="AD29" s="55">
        <v>14.5936292961816</v>
      </c>
      <c r="AE29" s="55">
        <v>13.5612052622627</v>
      </c>
      <c r="AF29">
        <v>0.490450204638472</v>
      </c>
      <c r="AG29" s="12"/>
      <c r="AH29" s="12"/>
      <c r="AI29" t="str">
        <v>20240517</v>
      </c>
      <c r="AJ29">
        <v>59.4</v>
      </c>
      <c r="AK29">
        <v>17.2</v>
      </c>
      <c r="AL29">
        <f t="shared" si="24"/>
        <v>3.4534883720930232</v>
      </c>
      <c r="AN29" t="str">
        <v>20221130</v>
      </c>
      <c r="AO29">
        <v>1.8143864000000001</v>
      </c>
      <c r="AP29">
        <v>-13.039563391836101</v>
      </c>
      <c r="AQ29">
        <v>43</v>
      </c>
      <c r="AR29">
        <v>50.9</v>
      </c>
      <c r="AS29">
        <v>48.9</v>
      </c>
      <c r="AT29">
        <v>-24.1182572614108</v>
      </c>
      <c r="AU29">
        <v>61.2</v>
      </c>
      <c r="AV29">
        <v>228.090253135659</v>
      </c>
      <c r="AW29" s="3">
        <v>0.49863760217983599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11/09/2024</v>
      </c>
      <c r="BJ29">
        <v>49.2</v>
      </c>
      <c r="BK29">
        <v>22.9</v>
      </c>
      <c r="BL29">
        <f t="shared" si="25"/>
        <v>2.1484716157205241</v>
      </c>
    </row>
    <row r="30" spans="1:64" x14ac:dyDescent="0.3">
      <c r="A30" s="11">
        <v>45546</v>
      </c>
      <c r="B30">
        <v>0.52453987730061302</v>
      </c>
      <c r="C30">
        <v>5495.52</v>
      </c>
      <c r="D30">
        <v>458.66</v>
      </c>
      <c r="E30">
        <v>100.69</v>
      </c>
      <c r="F30">
        <v>2516.6799999999998</v>
      </c>
      <c r="G30">
        <v>83.09</v>
      </c>
      <c r="H30">
        <v>54.02</v>
      </c>
      <c r="I30" s="12">
        <f t="shared" si="3"/>
        <v>181.88634178402924</v>
      </c>
      <c r="J30" s="12">
        <f t="shared" si="0"/>
        <v>88.828553222472934</v>
      </c>
      <c r="K30" s="12">
        <f t="shared" si="4"/>
        <v>200.71215050711302</v>
      </c>
      <c r="L30" s="12">
        <f t="shared" si="5"/>
        <v>164.86022942984002</v>
      </c>
      <c r="M30" s="12">
        <f t="shared" si="6"/>
        <v>246.22012272559681</v>
      </c>
      <c r="N30" s="12">
        <f t="shared" si="7"/>
        <v>119.82315069999584</v>
      </c>
      <c r="O30" s="12">
        <f t="shared" si="8"/>
        <v>269.49480391497269</v>
      </c>
      <c r="P30" s="12">
        <f t="shared" si="9"/>
        <v>225.39529931511757</v>
      </c>
      <c r="Q30">
        <v>0.6</v>
      </c>
      <c r="R30" s="12">
        <v>17.072657972754001</v>
      </c>
      <c r="S30" s="55">
        <f t="shared" si="10"/>
        <v>156.95293198475539</v>
      </c>
      <c r="T30" s="55">
        <v>22.9440007167352</v>
      </c>
      <c r="U30" s="55">
        <v>20.848381771417699</v>
      </c>
      <c r="V30" s="55">
        <v>29.947075561343802</v>
      </c>
      <c r="W30" s="55">
        <v>25.929380402032798</v>
      </c>
      <c r="X30" s="55">
        <v>250.40584147727699</v>
      </c>
      <c r="Y30" s="55">
        <v>3.9101159684677098</v>
      </c>
      <c r="Z30" s="12">
        <f t="shared" si="1"/>
        <v>125.43056409269279</v>
      </c>
      <c r="AA30" s="12">
        <f t="shared" si="11"/>
        <v>95.437017011773236</v>
      </c>
      <c r="AB30" s="12">
        <f t="shared" si="12"/>
        <v>82.972184172002756</v>
      </c>
      <c r="AC30" s="12">
        <f t="shared" si="13"/>
        <v>112.47279031928156</v>
      </c>
      <c r="AD30" s="55">
        <v>14.616131436672299</v>
      </c>
      <c r="AE30" s="55">
        <v>13.6096642805333</v>
      </c>
      <c r="AF30">
        <v>0.489347079037801</v>
      </c>
      <c r="AG30" s="12"/>
      <c r="AH30" s="12"/>
      <c r="AI30" t="str">
        <v>20240510</v>
      </c>
      <c r="AJ30">
        <v>56.5</v>
      </c>
      <c r="AK30">
        <v>17.7</v>
      </c>
      <c r="AL30">
        <f t="shared" si="24"/>
        <v>3.1920903954802262</v>
      </c>
      <c r="AN30" t="str">
        <v>20221031</v>
      </c>
      <c r="AO30">
        <v>3.079094</v>
      </c>
      <c r="AP30">
        <v>-12.4190367653239</v>
      </c>
      <c r="AQ30">
        <v>46.6</v>
      </c>
      <c r="AR30">
        <v>51.6</v>
      </c>
      <c r="AS30">
        <v>50</v>
      </c>
      <c r="AT30">
        <v>-39.907305510877798</v>
      </c>
      <c r="AU30">
        <v>56.3</v>
      </c>
      <c r="AV30">
        <v>228.28379652410399</v>
      </c>
      <c r="AW30" s="3">
        <v>0.37819025522041799</v>
      </c>
      <c r="AX30" s="1">
        <f t="shared" si="14"/>
        <v>0</v>
      </c>
      <c r="AY30" s="1">
        <f t="shared" si="15"/>
        <v>0</v>
      </c>
      <c r="AZ30" s="1">
        <f t="shared" si="16"/>
        <v>0</v>
      </c>
      <c r="BA30" s="1">
        <f t="shared" si="17"/>
        <v>1</v>
      </c>
      <c r="BB30" s="1">
        <f t="shared" si="18"/>
        <v>0</v>
      </c>
      <c r="BC30" s="1">
        <f t="shared" si="19"/>
        <v>1</v>
      </c>
      <c r="BD30" s="1">
        <f t="shared" si="20"/>
        <v>1</v>
      </c>
      <c r="BE30" s="1">
        <f t="shared" si="21"/>
        <v>0</v>
      </c>
      <c r="BF30" s="1">
        <f t="shared" si="22"/>
        <v>0</v>
      </c>
      <c r="BG30">
        <f t="shared" si="23"/>
        <v>0.33333333333333331</v>
      </c>
      <c r="BI30" t="str">
        <v>10/09/2024</v>
      </c>
      <c r="BJ30">
        <v>49.2</v>
      </c>
      <c r="BK30">
        <v>22.9</v>
      </c>
      <c r="BL30">
        <f t="shared" si="25"/>
        <v>2.1484716157205241</v>
      </c>
    </row>
    <row r="31" spans="1:64" x14ac:dyDescent="0.3">
      <c r="A31" s="11">
        <v>45545</v>
      </c>
      <c r="B31">
        <v>0.52631578947368396</v>
      </c>
      <c r="C31">
        <v>5471.05</v>
      </c>
      <c r="D31">
        <v>454.46</v>
      </c>
      <c r="E31">
        <v>99.99</v>
      </c>
      <c r="F31">
        <v>2506.3000000000002</v>
      </c>
      <c r="G31">
        <v>82.97</v>
      </c>
      <c r="H31">
        <v>54.24</v>
      </c>
      <c r="I31" s="12">
        <f t="shared" si="3"/>
        <v>182.34732801845612</v>
      </c>
      <c r="J31" s="12">
        <f t="shared" si="0"/>
        <v>88.799154489647279</v>
      </c>
      <c r="K31" s="12">
        <f t="shared" si="4"/>
        <v>200.10656254790726</v>
      </c>
      <c r="L31" s="12">
        <f t="shared" si="5"/>
        <v>163.46607947819697</v>
      </c>
      <c r="M31" s="12">
        <f t="shared" si="6"/>
        <v>245.66956804131493</v>
      </c>
      <c r="N31" s="12">
        <f t="shared" si="7"/>
        <v>119.21513275731962</v>
      </c>
      <c r="O31" s="12">
        <f t="shared" si="8"/>
        <v>267.41022580316695</v>
      </c>
      <c r="P31" s="12">
        <f t="shared" si="9"/>
        <v>222.43737500545603</v>
      </c>
      <c r="Q31">
        <v>0.6</v>
      </c>
      <c r="R31" s="12">
        <v>17.0320428636259</v>
      </c>
      <c r="S31" s="55">
        <f t="shared" si="10"/>
        <v>156.99943141347845</v>
      </c>
      <c r="T31" s="55">
        <v>23.037557203991302</v>
      </c>
      <c r="U31" s="55">
        <v>21.113219772104401</v>
      </c>
      <c r="V31" s="55">
        <v>30.077014307950598</v>
      </c>
      <c r="W31" s="55">
        <v>26.1912428315275</v>
      </c>
      <c r="X31" s="55">
        <v>249.594720275144</v>
      </c>
      <c r="Y31" s="55">
        <v>3.8996617353307599</v>
      </c>
      <c r="Z31" s="12">
        <f t="shared" si="1"/>
        <v>125.35924121227231</v>
      </c>
      <c r="AA31" s="12">
        <f t="shared" si="11"/>
        <v>96.504037767677914</v>
      </c>
      <c r="AB31" s="12">
        <f t="shared" si="12"/>
        <v>83.657979701316094</v>
      </c>
      <c r="AC31" s="12">
        <f t="shared" si="13"/>
        <v>113.09507937891712</v>
      </c>
      <c r="AD31" s="55">
        <v>14.655113420942801</v>
      </c>
      <c r="AE31" s="55">
        <v>13.719430695843499</v>
      </c>
      <c r="AF31">
        <v>0.491349480968858</v>
      </c>
      <c r="AG31" s="12"/>
      <c r="AH31" s="12"/>
      <c r="AI31" t="str">
        <v>20240503</v>
      </c>
      <c r="AJ31">
        <v>50</v>
      </c>
      <c r="AK31">
        <v>18.7</v>
      </c>
      <c r="AL31">
        <f t="shared" si="24"/>
        <v>2.6737967914438503</v>
      </c>
      <c r="AN31" t="str">
        <v>20220930</v>
      </c>
      <c r="AO31">
        <v>4.5831375000000003</v>
      </c>
      <c r="AP31">
        <v>-6.2107209156868501</v>
      </c>
      <c r="AQ31">
        <v>51.7</v>
      </c>
      <c r="AR31">
        <v>50.9</v>
      </c>
      <c r="AS31">
        <v>50.8</v>
      </c>
      <c r="AT31">
        <v>-48.712288447387799</v>
      </c>
      <c r="AU31">
        <v>57.5</v>
      </c>
      <c r="AV31">
        <v>233.26208277143701</v>
      </c>
      <c r="AW31" s="3">
        <v>0.38871473354232</v>
      </c>
      <c r="AX31" s="1">
        <f t="shared" si="14"/>
        <v>1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0</v>
      </c>
      <c r="BG31">
        <f t="shared" si="23"/>
        <v>0.77777777777777779</v>
      </c>
      <c r="BI31" t="str">
        <v>09/09/2024</v>
      </c>
      <c r="BJ31">
        <v>49.2</v>
      </c>
      <c r="BK31">
        <v>22.9</v>
      </c>
      <c r="BL31">
        <f t="shared" si="25"/>
        <v>2.1484716157205241</v>
      </c>
    </row>
    <row r="32" spans="1:64" x14ac:dyDescent="0.3">
      <c r="A32" s="11">
        <v>45542</v>
      </c>
      <c r="B32">
        <v>0.55780346820809201</v>
      </c>
      <c r="C32">
        <v>5408.42</v>
      </c>
      <c r="D32">
        <v>448.69</v>
      </c>
      <c r="E32">
        <v>99.56</v>
      </c>
      <c r="F32">
        <v>2497.65</v>
      </c>
      <c r="G32">
        <v>82.96</v>
      </c>
      <c r="H32">
        <v>53.72</v>
      </c>
      <c r="I32" s="12">
        <f t="shared" si="3"/>
        <v>181.03283265941195</v>
      </c>
      <c r="J32" s="12">
        <f t="shared" si="0"/>
        <v>88.084189540530843</v>
      </c>
      <c r="K32" s="12">
        <f t="shared" si="4"/>
        <v>197.83941157015349</v>
      </c>
      <c r="L32" s="12">
        <f t="shared" si="5"/>
        <v>163.15603887271772</v>
      </c>
      <c r="M32" s="12">
        <f t="shared" si="6"/>
        <v>243.58915720965612</v>
      </c>
      <c r="N32" s="12">
        <f t="shared" si="7"/>
        <v>118.10536717157437</v>
      </c>
      <c r="O32" s="12">
        <f t="shared" si="8"/>
        <v>264.04650617798114</v>
      </c>
      <c r="P32" s="12">
        <f t="shared" si="9"/>
        <v>221.73230246583827</v>
      </c>
      <c r="Q32">
        <v>0.602739726027397</v>
      </c>
      <c r="R32" s="12">
        <v>17.001257202333299</v>
      </c>
      <c r="S32" s="55">
        <f t="shared" si="10"/>
        <v>157.80269075506206</v>
      </c>
      <c r="T32" s="55">
        <v>23.046273527639901</v>
      </c>
      <c r="U32" s="55">
        <v>21.070568699067699</v>
      </c>
      <c r="V32" s="55">
        <v>30.167417948097899</v>
      </c>
      <c r="W32" s="55">
        <v>26.373337633523001</v>
      </c>
      <c r="X32" s="55">
        <v>249.106487045308</v>
      </c>
      <c r="Y32" s="55">
        <v>3.87293436769039</v>
      </c>
      <c r="Z32" s="12">
        <f t="shared" si="1"/>
        <v>125.98173283851987</v>
      </c>
      <c r="AA32" s="12">
        <f t="shared" si="11"/>
        <v>95.989455795982337</v>
      </c>
      <c r="AB32" s="12">
        <f t="shared" si="12"/>
        <v>83.141127409141617</v>
      </c>
      <c r="AC32" s="12">
        <f t="shared" si="13"/>
        <v>112.02420846048619</v>
      </c>
      <c r="AD32" s="55">
        <v>14.6699155020015</v>
      </c>
      <c r="AE32" s="55">
        <v>13.750763690352199</v>
      </c>
      <c r="AF32">
        <v>0.50303438975050596</v>
      </c>
      <c r="AG32" s="12"/>
      <c r="AH32" s="12"/>
      <c r="AI32" t="str">
        <v>20240426</v>
      </c>
      <c r="AJ32">
        <v>47</v>
      </c>
      <c r="AK32">
        <v>19.7</v>
      </c>
      <c r="AL32">
        <f t="shared" si="24"/>
        <v>2.3857868020304571</v>
      </c>
      <c r="AN32" t="str">
        <v>20220831</v>
      </c>
      <c r="AO32">
        <v>3.1278114000000001</v>
      </c>
      <c r="AP32">
        <v>-1.9602996041134</v>
      </c>
      <c r="AQ32">
        <v>52.5</v>
      </c>
      <c r="AR32">
        <v>50.7</v>
      </c>
      <c r="AS32">
        <v>52.8</v>
      </c>
      <c r="AT32">
        <v>-49.055755395683498</v>
      </c>
      <c r="AU32">
        <v>59.2</v>
      </c>
      <c r="AV32">
        <v>233.26220816229599</v>
      </c>
      <c r="AW32" s="3">
        <v>0.58205128205128198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1</v>
      </c>
      <c r="BG32">
        <f t="shared" si="23"/>
        <v>0.77777777777777779</v>
      </c>
      <c r="BI32" t="str">
        <v>06/09/2024</v>
      </c>
      <c r="BJ32">
        <v>43.5</v>
      </c>
      <c r="BK32">
        <v>22.6</v>
      </c>
      <c r="BL32">
        <f t="shared" si="25"/>
        <v>1.9247787610619467</v>
      </c>
    </row>
    <row r="33" spans="1:64" x14ac:dyDescent="0.3">
      <c r="A33" s="11">
        <v>45541</v>
      </c>
      <c r="B33">
        <v>0.57478005865102599</v>
      </c>
      <c r="C33">
        <v>5503.41</v>
      </c>
      <c r="D33">
        <v>461.04</v>
      </c>
      <c r="E33">
        <v>99.57</v>
      </c>
      <c r="F33">
        <v>2517.02</v>
      </c>
      <c r="G33">
        <v>82.81</v>
      </c>
      <c r="H33">
        <v>54.69</v>
      </c>
      <c r="I33" s="12">
        <f t="shared" si="3"/>
        <v>184.19355274772934</v>
      </c>
      <c r="J33" s="12">
        <f t="shared" si="0"/>
        <v>88.934815428454897</v>
      </c>
      <c r="K33" s="12">
        <f t="shared" si="4"/>
        <v>201.6858806226831</v>
      </c>
      <c r="L33" s="12">
        <f t="shared" si="5"/>
        <v>163.07839328828774</v>
      </c>
      <c r="M33" s="12">
        <f t="shared" si="6"/>
        <v>250.26801768270593</v>
      </c>
      <c r="N33" s="12">
        <f t="shared" si="7"/>
        <v>120.40408036818431</v>
      </c>
      <c r="O33" s="12">
        <f t="shared" si="8"/>
        <v>271.82019377699982</v>
      </c>
      <c r="P33" s="12">
        <f t="shared" si="9"/>
        <v>223.75751642511787</v>
      </c>
      <c r="Q33">
        <v>0.602739726027397</v>
      </c>
      <c r="R33" s="12">
        <v>16.966858764481799</v>
      </c>
      <c r="S33" s="55">
        <f t="shared" si="10"/>
        <v>156.26235714841249</v>
      </c>
      <c r="T33" s="55">
        <v>22.982707513117301</v>
      </c>
      <c r="U33" s="55">
        <v>20.654552264577699</v>
      </c>
      <c r="V33" s="55">
        <v>30.076786694571499</v>
      </c>
      <c r="W33" s="55">
        <v>25.682610190994598</v>
      </c>
      <c r="X33" s="55">
        <v>248.39163318626899</v>
      </c>
      <c r="Y33" s="55">
        <v>3.9034986277452601</v>
      </c>
      <c r="Z33" s="12">
        <f t="shared" si="1"/>
        <v>124.6470254374307</v>
      </c>
      <c r="AA33" s="12">
        <f t="shared" si="11"/>
        <v>97.712707350740715</v>
      </c>
      <c r="AB33" s="12">
        <f t="shared" si="12"/>
        <v>83.984391483735493</v>
      </c>
      <c r="AC33" s="12">
        <f t="shared" si="13"/>
        <v>114.25768425083668</v>
      </c>
      <c r="AD33" s="55">
        <v>14.637264811545201</v>
      </c>
      <c r="AE33" s="55">
        <v>13.551543485555399</v>
      </c>
      <c r="AF33">
        <v>0.498654104979812</v>
      </c>
      <c r="AG33" s="12"/>
      <c r="AH33" s="12"/>
      <c r="AI33" t="str">
        <v>20240419</v>
      </c>
      <c r="AJ33">
        <v>46.2</v>
      </c>
      <c r="AK33">
        <v>21.5</v>
      </c>
      <c r="AL33">
        <f t="shared" si="24"/>
        <v>2.1488372093023256</v>
      </c>
      <c r="AN33" t="str">
        <v>20220729</v>
      </c>
      <c r="AO33">
        <v>2.9817083000000002</v>
      </c>
      <c r="AP33">
        <v>-2.4055220719986901</v>
      </c>
      <c r="AQ33">
        <v>60</v>
      </c>
      <c r="AR33">
        <v>53.5</v>
      </c>
      <c r="AS33">
        <v>52.8</v>
      </c>
      <c r="AT33">
        <v>-53.681615246218399</v>
      </c>
      <c r="AU33">
        <v>58.7</v>
      </c>
      <c r="AV33">
        <v>232.981862784214</v>
      </c>
      <c r="AW33" s="3">
        <v>0.37868480725623599</v>
      </c>
      <c r="AX33" s="1">
        <f t="shared" si="14"/>
        <v>0</v>
      </c>
      <c r="AY33" s="1">
        <f t="shared" si="15"/>
        <v>0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0.66666666666666663</v>
      </c>
      <c r="BI33" t="str">
        <v>05/09/2024</v>
      </c>
      <c r="BJ33">
        <v>43.5</v>
      </c>
      <c r="BK33">
        <v>22.6</v>
      </c>
      <c r="BL33">
        <f t="shared" si="25"/>
        <v>1.9247787610619467</v>
      </c>
    </row>
    <row r="34" spans="1:64" x14ac:dyDescent="0.3">
      <c r="A34" s="11">
        <v>45540</v>
      </c>
      <c r="B34">
        <v>0.57306590257879697</v>
      </c>
      <c r="C34">
        <v>5520.07</v>
      </c>
      <c r="D34">
        <v>460.61</v>
      </c>
      <c r="E34">
        <v>99.01</v>
      </c>
      <c r="F34">
        <v>2495.7600000000002</v>
      </c>
      <c r="G34">
        <v>82.78</v>
      </c>
      <c r="H34">
        <v>54.67</v>
      </c>
      <c r="I34" s="12">
        <f t="shared" si="3"/>
        <v>185.80524078676422</v>
      </c>
      <c r="J34" s="12">
        <f t="shared" si="0"/>
        <v>89.972788751235697</v>
      </c>
      <c r="K34" s="12">
        <f t="shared" si="4"/>
        <v>202.36998914270455</v>
      </c>
      <c r="L34" s="12">
        <f t="shared" si="5"/>
        <v>163.63210945962186</v>
      </c>
      <c r="M34" s="12">
        <f t="shared" si="6"/>
        <v>251.45550364964723</v>
      </c>
      <c r="N34" s="12">
        <f t="shared" si="7"/>
        <v>121.3243134736598</v>
      </c>
      <c r="O34" s="12">
        <f t="shared" si="8"/>
        <v>271.66503547889857</v>
      </c>
      <c r="P34" s="12">
        <f t="shared" si="9"/>
        <v>223.63055838382789</v>
      </c>
      <c r="Q34">
        <v>0.57692307692307698</v>
      </c>
      <c r="R34" s="12">
        <v>16.908875140147298</v>
      </c>
      <c r="S34" s="55">
        <f t="shared" si="10"/>
        <v>155.96793442443121</v>
      </c>
      <c r="T34" s="55">
        <v>23.030335434004702</v>
      </c>
      <c r="U34" s="55">
        <v>20.723937502604699</v>
      </c>
      <c r="V34" s="55">
        <v>30.222053997178499</v>
      </c>
      <c r="W34" s="55">
        <v>26.065905585109999</v>
      </c>
      <c r="X34" s="55">
        <v>247.832799165133</v>
      </c>
      <c r="Y34" s="55">
        <v>3.8974907639774701</v>
      </c>
      <c r="Z34" s="12">
        <f t="shared" si="1"/>
        <v>124.5581639539478</v>
      </c>
      <c r="AA34" s="12">
        <f t="shared" si="11"/>
        <v>98.232372612979674</v>
      </c>
      <c r="AB34" s="12">
        <f t="shared" si="12"/>
        <v>84.674711889162012</v>
      </c>
      <c r="AC34" s="12">
        <f t="shared" si="13"/>
        <v>114.25729292264829</v>
      </c>
      <c r="AD34" s="55">
        <v>14.664404751602699</v>
      </c>
      <c r="AE34" s="55">
        <v>13.619596677463401</v>
      </c>
      <c r="AF34">
        <v>0.50735294117647101</v>
      </c>
      <c r="AG34" s="12"/>
      <c r="AH34" s="12"/>
      <c r="AI34" t="str">
        <v>20240412</v>
      </c>
      <c r="AJ34">
        <v>56.5</v>
      </c>
      <c r="AK34">
        <v>14.5</v>
      </c>
      <c r="AL34">
        <f t="shared" si="24"/>
        <v>3.896551724137931</v>
      </c>
      <c r="AN34" t="str">
        <v>20220630</v>
      </c>
      <c r="AO34">
        <v>3.1853026999999998</v>
      </c>
      <c r="AP34">
        <v>6.0686790921289804</v>
      </c>
      <c r="AQ34">
        <v>78.5</v>
      </c>
      <c r="AR34">
        <v>54.7</v>
      </c>
      <c r="AS34">
        <v>53.4</v>
      </c>
      <c r="AT34">
        <v>-58.730279126213603</v>
      </c>
      <c r="AU34">
        <v>56.7</v>
      </c>
      <c r="AV34">
        <v>236.279708957401</v>
      </c>
      <c r="AW34" s="3">
        <v>0.42318840579710099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0</v>
      </c>
      <c r="BG34">
        <f t="shared" si="23"/>
        <v>0.77777777777777779</v>
      </c>
      <c r="BI34" t="str">
        <v>04/09/2024</v>
      </c>
      <c r="BJ34">
        <v>43.5</v>
      </c>
      <c r="BK34">
        <v>22.6</v>
      </c>
      <c r="BL34">
        <f t="shared" si="25"/>
        <v>1.9247787610619467</v>
      </c>
    </row>
    <row r="35" spans="1:64" x14ac:dyDescent="0.3">
      <c r="A35" s="11">
        <v>45539</v>
      </c>
      <c r="B35">
        <v>0.58309037900874605</v>
      </c>
      <c r="C35">
        <v>5528.93</v>
      </c>
      <c r="D35">
        <v>461.81</v>
      </c>
      <c r="E35">
        <v>97.75</v>
      </c>
      <c r="F35">
        <v>2493.1</v>
      </c>
      <c r="G35">
        <v>82.6</v>
      </c>
      <c r="H35">
        <v>54.81</v>
      </c>
      <c r="I35" s="12">
        <f t="shared" si="3"/>
        <v>188.53762335303759</v>
      </c>
      <c r="J35" s="12">
        <f t="shared" si="0"/>
        <v>90.213607192784835</v>
      </c>
      <c r="K35" s="12">
        <f t="shared" si="4"/>
        <v>203.13818805316279</v>
      </c>
      <c r="L35" s="12">
        <f t="shared" si="5"/>
        <v>163.47651278114512</v>
      </c>
      <c r="M35" s="12">
        <f t="shared" si="6"/>
        <v>255.41144296884946</v>
      </c>
      <c r="N35" s="12">
        <f t="shared" si="7"/>
        <v>121.77065357564499</v>
      </c>
      <c r="O35" s="12">
        <f t="shared" si="8"/>
        <v>272.9691861620077</v>
      </c>
      <c r="P35" s="12">
        <f t="shared" si="9"/>
        <v>223.64044168480928</v>
      </c>
      <c r="Q35">
        <v>0.57894736842105299</v>
      </c>
      <c r="R35" s="12">
        <v>16.8269687538147</v>
      </c>
      <c r="S35" s="55">
        <f t="shared" si="10"/>
        <v>156.24295648009615</v>
      </c>
      <c r="T35" s="55">
        <v>23.085383208586901</v>
      </c>
      <c r="U35" s="55">
        <v>20.840975676788499</v>
      </c>
      <c r="V35" s="55">
        <v>30.376587004651199</v>
      </c>
      <c r="W35" s="55">
        <v>26.5773126709751</v>
      </c>
      <c r="X35" s="55">
        <v>247.03839841661801</v>
      </c>
      <c r="Y35" s="55">
        <v>3.8718291060515102</v>
      </c>
      <c r="Z35" s="12">
        <f t="shared" si="1"/>
        <v>124.98462265622996</v>
      </c>
      <c r="AA35" s="12">
        <f t="shared" si="11"/>
        <v>99.773301816498787</v>
      </c>
      <c r="AB35" s="12">
        <f t="shared" si="12"/>
        <v>84.982452315712862</v>
      </c>
      <c r="AC35" s="12">
        <f t="shared" si="13"/>
        <v>114.80069687499696</v>
      </c>
      <c r="AD35" s="55">
        <v>14.6609854453217</v>
      </c>
      <c r="AE35" s="55">
        <v>13.5188958569221</v>
      </c>
      <c r="AF35">
        <v>0.50740242261103596</v>
      </c>
      <c r="AG35" s="12"/>
      <c r="AH35" s="12"/>
      <c r="AI35" t="str">
        <v>20240405</v>
      </c>
      <c r="AJ35">
        <v>58.1</v>
      </c>
      <c r="AK35">
        <v>14.5</v>
      </c>
      <c r="AL35">
        <f t="shared" si="24"/>
        <v>4.0068965517241377</v>
      </c>
      <c r="AN35" t="str">
        <v>20220531</v>
      </c>
      <c r="AO35">
        <v>3.8101883000000001</v>
      </c>
      <c r="AP35">
        <v>12.819369042028899</v>
      </c>
      <c r="AQ35">
        <v>82.2</v>
      </c>
      <c r="AR35">
        <v>54.6</v>
      </c>
      <c r="AS35">
        <v>56.1</v>
      </c>
      <c r="AT35">
        <v>-62.116778149386903</v>
      </c>
      <c r="AU35">
        <v>56.9</v>
      </c>
      <c r="AV35">
        <v>234.83690038028701</v>
      </c>
      <c r="AW35" s="3">
        <v>0.56499999999999995</v>
      </c>
      <c r="AX35" s="1">
        <f t="shared" si="14"/>
        <v>0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0.88888888888888884</v>
      </c>
      <c r="BI35" t="str">
        <v>03/09/2024</v>
      </c>
      <c r="BJ35">
        <v>43.5</v>
      </c>
      <c r="BK35">
        <v>22.6</v>
      </c>
      <c r="BL35">
        <f t="shared" si="25"/>
        <v>1.9247787610619467</v>
      </c>
    </row>
    <row r="36" spans="1:64" x14ac:dyDescent="0.3">
      <c r="A36" s="11">
        <v>45535</v>
      </c>
      <c r="B36">
        <v>0.59585492227979298</v>
      </c>
      <c r="C36">
        <v>5648.4</v>
      </c>
      <c r="D36">
        <v>476.27</v>
      </c>
      <c r="E36">
        <v>96.49</v>
      </c>
      <c r="F36">
        <v>2503.37</v>
      </c>
      <c r="G36">
        <v>82.8</v>
      </c>
      <c r="H36">
        <v>55.75</v>
      </c>
      <c r="I36" s="12">
        <f t="shared" si="3"/>
        <v>195.21585435536329</v>
      </c>
      <c r="J36" s="12">
        <f t="shared" si="0"/>
        <v>91.778303604506576</v>
      </c>
      <c r="K36" s="12">
        <f t="shared" si="4"/>
        <v>207.01678487436376</v>
      </c>
      <c r="L36" s="12">
        <f t="shared" si="5"/>
        <v>164.18087102916522</v>
      </c>
      <c r="M36" s="12">
        <f t="shared" si="6"/>
        <v>267.00458939360487</v>
      </c>
      <c r="N36" s="12">
        <f t="shared" si="7"/>
        <v>125.05438923495268</v>
      </c>
      <c r="O36" s="12">
        <f t="shared" si="8"/>
        <v>280.81674222860886</v>
      </c>
      <c r="P36" s="12">
        <f t="shared" si="9"/>
        <v>226.70089082932802</v>
      </c>
      <c r="Q36">
        <v>0.56626506024096401</v>
      </c>
      <c r="R36" s="12">
        <v>16.757479594192201</v>
      </c>
      <c r="S36" s="55">
        <f t="shared" si="10"/>
        <v>155.45635772183081</v>
      </c>
      <c r="T36" s="55">
        <v>23.0430572877316</v>
      </c>
      <c r="U36" s="55">
        <v>20.700144517444201</v>
      </c>
      <c r="V36" s="55">
        <v>30.216989032610801</v>
      </c>
      <c r="W36" s="55">
        <v>26.149834689522599</v>
      </c>
      <c r="X36" s="55">
        <v>246.333063608667</v>
      </c>
      <c r="Y36" s="55">
        <v>3.8753680075698398</v>
      </c>
      <c r="Z36" s="12">
        <f t="shared" si="1"/>
        <v>124.51439204650572</v>
      </c>
      <c r="AA36" s="12">
        <f t="shared" si="11"/>
        <v>102.85052096311374</v>
      </c>
      <c r="AB36" s="12">
        <f t="shared" si="12"/>
        <v>86.080714547793406</v>
      </c>
      <c r="AC36" s="12">
        <f t="shared" si="13"/>
        <v>116.48336047482852</v>
      </c>
      <c r="AD36" s="55">
        <v>14.697863300303201</v>
      </c>
      <c r="AE36" s="55">
        <v>13.444523961118101</v>
      </c>
      <c r="AF36">
        <v>0.49902024820378799</v>
      </c>
      <c r="AG36" s="12"/>
      <c r="AH36" s="12"/>
      <c r="AI36" t="str">
        <v>20240329</v>
      </c>
      <c r="AJ36">
        <v>62.5</v>
      </c>
      <c r="AK36">
        <v>14.1</v>
      </c>
      <c r="AL36">
        <f t="shared" si="24"/>
        <v>4.4326241134751774</v>
      </c>
      <c r="AN36" t="str">
        <v>20220429</v>
      </c>
      <c r="AO36">
        <v>4.6482469999999996</v>
      </c>
      <c r="AP36">
        <v>19.8300046726354</v>
      </c>
      <c r="AQ36">
        <v>84.6</v>
      </c>
      <c r="AR36">
        <v>54</v>
      </c>
      <c r="AS36">
        <v>55.6</v>
      </c>
      <c r="AT36">
        <v>-62.201184683731697</v>
      </c>
      <c r="AU36">
        <v>60.2</v>
      </c>
      <c r="AV36">
        <v>232.140661851907</v>
      </c>
      <c r="AW36" s="3">
        <v>0.52900232018561499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1</v>
      </c>
      <c r="BG36">
        <f t="shared" si="23"/>
        <v>1</v>
      </c>
      <c r="BI36" t="str">
        <v>02/09/2024</v>
      </c>
      <c r="BJ36">
        <v>43.5</v>
      </c>
      <c r="BK36">
        <v>22.6</v>
      </c>
      <c r="BL36">
        <f t="shared" si="25"/>
        <v>1.9247787610619467</v>
      </c>
    </row>
    <row r="37" spans="1:64" x14ac:dyDescent="0.3">
      <c r="A37" s="11">
        <v>45534</v>
      </c>
      <c r="B37">
        <v>0.60253164556962002</v>
      </c>
      <c r="C37">
        <v>5591.96</v>
      </c>
      <c r="D37">
        <v>470.66</v>
      </c>
      <c r="E37">
        <v>97.53</v>
      </c>
      <c r="F37">
        <v>2521.4</v>
      </c>
      <c r="G37">
        <v>82.795000000000002</v>
      </c>
      <c r="H37">
        <v>55.67</v>
      </c>
      <c r="I37" s="12">
        <f t="shared" si="3"/>
        <v>191.24626131410014</v>
      </c>
      <c r="J37" s="12">
        <f t="shared" si="0"/>
        <v>90.222519876459188</v>
      </c>
      <c r="K37" s="12">
        <f t="shared" si="4"/>
        <v>204.9604835571746</v>
      </c>
      <c r="L37" s="12">
        <f t="shared" si="5"/>
        <v>162.77191368456241</v>
      </c>
      <c r="M37" s="12">
        <f t="shared" si="6"/>
        <v>261.10803420198846</v>
      </c>
      <c r="N37" s="12">
        <f t="shared" si="7"/>
        <v>122.71420221377932</v>
      </c>
      <c r="O37" s="12">
        <f t="shared" si="8"/>
        <v>277.52555496996655</v>
      </c>
      <c r="P37" s="12">
        <f t="shared" si="9"/>
        <v>224.3491747032156</v>
      </c>
      <c r="Q37">
        <v>0.54216867469879504</v>
      </c>
      <c r="R37" s="12">
        <v>16.6628445458486</v>
      </c>
      <c r="S37" s="55">
        <f t="shared" si="10"/>
        <v>155.45016920518779</v>
      </c>
      <c r="T37" s="55">
        <v>22.729516375963101</v>
      </c>
      <c r="U37" s="55">
        <v>20.438341674314099</v>
      </c>
      <c r="V37" s="55">
        <v>29.920392252630101</v>
      </c>
      <c r="W37" s="55">
        <v>25.912862325191199</v>
      </c>
      <c r="X37" s="55">
        <v>245.34432371725899</v>
      </c>
      <c r="Y37" s="55">
        <v>3.8536350663217598</v>
      </c>
      <c r="Z37" s="12">
        <f t="shared" si="1"/>
        <v>124.7151317530608</v>
      </c>
      <c r="AA37" s="12">
        <f t="shared" si="11"/>
        <v>101.62086527161982</v>
      </c>
      <c r="AB37" s="12">
        <f t="shared" si="12"/>
        <v>85.347762562300971</v>
      </c>
      <c r="AC37" s="12">
        <f t="shared" si="13"/>
        <v>116.32322415737538</v>
      </c>
      <c r="AD37" s="55">
        <v>14.4740073592077</v>
      </c>
      <c r="AE37" s="55">
        <v>13.310538745235499</v>
      </c>
      <c r="AF37">
        <v>0.50615683732987704</v>
      </c>
      <c r="AG37" s="12"/>
      <c r="AH37" s="12"/>
      <c r="AI37" t="str">
        <v>20240322</v>
      </c>
      <c r="AJ37">
        <v>60.6</v>
      </c>
      <c r="AK37">
        <v>15.2</v>
      </c>
      <c r="AL37">
        <f t="shared" si="24"/>
        <v>3.986842105263158</v>
      </c>
      <c r="AN37" t="str">
        <v>20220331</v>
      </c>
      <c r="AO37">
        <v>4.5627537</v>
      </c>
      <c r="AP37">
        <v>19.219212031839898</v>
      </c>
      <c r="AQ37">
        <v>87.1</v>
      </c>
      <c r="AR37">
        <v>55.3</v>
      </c>
      <c r="AS37">
        <v>57.3</v>
      </c>
      <c r="AT37">
        <v>-61.096786365637399</v>
      </c>
      <c r="AU37">
        <v>57.6</v>
      </c>
      <c r="AV37">
        <v>229.39849014205501</v>
      </c>
      <c r="AW37" s="3">
        <v>0.43631436314363098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0</v>
      </c>
      <c r="BG37">
        <f t="shared" si="23"/>
        <v>0.88888888888888884</v>
      </c>
      <c r="BI37" t="str">
        <v>30/08/2024</v>
      </c>
      <c r="BJ37">
        <v>52.3</v>
      </c>
      <c r="BK37">
        <v>21.6</v>
      </c>
      <c r="BL37">
        <f t="shared" si="25"/>
        <v>2.4212962962962958</v>
      </c>
    </row>
    <row r="38" spans="1:64" x14ac:dyDescent="0.3">
      <c r="A38" s="11">
        <v>45533</v>
      </c>
      <c r="B38">
        <v>0.60349127182044904</v>
      </c>
      <c r="C38">
        <v>5592.18</v>
      </c>
      <c r="D38">
        <v>471.35</v>
      </c>
      <c r="E38">
        <v>97.85</v>
      </c>
      <c r="F38">
        <v>2504.5100000000002</v>
      </c>
      <c r="G38">
        <v>82.81</v>
      </c>
      <c r="H38">
        <v>55.49</v>
      </c>
      <c r="I38" s="12">
        <f t="shared" si="3"/>
        <v>190.63034020348147</v>
      </c>
      <c r="J38" s="12">
        <f t="shared" si="0"/>
        <v>90.838694618291257</v>
      </c>
      <c r="K38" s="12">
        <f t="shared" si="4"/>
        <v>204.93142491782666</v>
      </c>
      <c r="L38" s="12">
        <f t="shared" si="5"/>
        <v>163.30808161225255</v>
      </c>
      <c r="M38" s="12">
        <f t="shared" si="6"/>
        <v>260.63721097105724</v>
      </c>
      <c r="N38" s="12">
        <f t="shared" si="7"/>
        <v>123.72974059565642</v>
      </c>
      <c r="O38" s="12">
        <f t="shared" si="8"/>
        <v>277.88200611253438</v>
      </c>
      <c r="P38" s="12">
        <f t="shared" si="9"/>
        <v>225.41034078140959</v>
      </c>
      <c r="Q38">
        <v>0.55813953488372103</v>
      </c>
      <c r="R38" s="12">
        <v>16.602826539082901</v>
      </c>
      <c r="S38" s="55">
        <f t="shared" si="10"/>
        <v>154.21768654659149</v>
      </c>
      <c r="T38" s="55">
        <v>22.876831987316201</v>
      </c>
      <c r="U38" s="55">
        <v>20.579113626291001</v>
      </c>
      <c r="V38" s="55">
        <v>30.4408647330281</v>
      </c>
      <c r="W38" s="55">
        <v>26.388221435454501</v>
      </c>
      <c r="X38" s="55">
        <v>244.63255625746899</v>
      </c>
      <c r="Y38" s="55">
        <v>3.8705762310734602</v>
      </c>
      <c r="Z38" s="12">
        <f t="shared" si="1"/>
        <v>123.81297504948537</v>
      </c>
      <c r="AA38" s="12">
        <f t="shared" si="11"/>
        <v>100.96317706013662</v>
      </c>
      <c r="AB38" s="12">
        <f t="shared" si="12"/>
        <v>85.647529464129391</v>
      </c>
      <c r="AC38" s="12">
        <f t="shared" si="13"/>
        <v>115.9261810146201</v>
      </c>
      <c r="AD38" s="55">
        <v>14.261510333259499</v>
      </c>
      <c r="AE38" s="55">
        <v>13.110369081327001</v>
      </c>
      <c r="AF38">
        <v>0.50965250965250997</v>
      </c>
      <c r="AG38" s="12"/>
      <c r="AH38" s="12"/>
      <c r="AI38" t="str">
        <v>20240315</v>
      </c>
      <c r="AJ38">
        <v>60.3</v>
      </c>
      <c r="AK38">
        <v>14.7</v>
      </c>
      <c r="AL38">
        <f t="shared" si="24"/>
        <v>4.1020408163265305</v>
      </c>
      <c r="AN38" t="str">
        <v>20220228</v>
      </c>
      <c r="AO38">
        <v>6.6367770000000004</v>
      </c>
      <c r="AP38">
        <v>18.818398249621701</v>
      </c>
      <c r="AQ38">
        <v>75.599999999999994</v>
      </c>
      <c r="AR38">
        <v>58.3</v>
      </c>
      <c r="AS38">
        <v>58.3</v>
      </c>
      <c r="AT38">
        <v>-63.056354713149403</v>
      </c>
      <c r="AU38">
        <v>56.7</v>
      </c>
      <c r="AV38">
        <v>225.664855623314</v>
      </c>
      <c r="AW38" s="3">
        <v>0.74622356495468301</v>
      </c>
      <c r="AX38" s="1">
        <f t="shared" si="14"/>
        <v>1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1</v>
      </c>
      <c r="BI38" t="str">
        <v>29/08/2024</v>
      </c>
      <c r="BJ38">
        <v>52.3</v>
      </c>
      <c r="BK38">
        <v>21.6</v>
      </c>
      <c r="BL38">
        <f t="shared" si="25"/>
        <v>2.4212962962962958</v>
      </c>
    </row>
    <row r="39" spans="1:64" x14ac:dyDescent="0.3">
      <c r="A39" s="11">
        <v>45532</v>
      </c>
      <c r="B39">
        <v>0.60499999999999998</v>
      </c>
      <c r="C39">
        <v>5625.8</v>
      </c>
      <c r="D39">
        <v>476.76</v>
      </c>
      <c r="E39">
        <v>97.97</v>
      </c>
      <c r="F39">
        <v>2524.5300000000002</v>
      </c>
      <c r="G39">
        <v>82.82</v>
      </c>
      <c r="H39">
        <v>55.79</v>
      </c>
      <c r="I39" s="12">
        <f t="shared" si="3"/>
        <v>191.54038192603804</v>
      </c>
      <c r="J39" s="12">
        <f t="shared" si="0"/>
        <v>90.661528390562793</v>
      </c>
      <c r="K39" s="12">
        <f t="shared" si="4"/>
        <v>206.13842625181229</v>
      </c>
      <c r="L39" s="12">
        <f t="shared" si="5"/>
        <v>163.40591783386748</v>
      </c>
      <c r="M39" s="12">
        <f t="shared" si="6"/>
        <v>263.30250737991645</v>
      </c>
      <c r="N39" s="12">
        <f t="shared" si="7"/>
        <v>124.15400456287425</v>
      </c>
      <c r="O39" s="12">
        <f t="shared" si="8"/>
        <v>281.03712126018928</v>
      </c>
      <c r="P39" s="12">
        <f t="shared" si="9"/>
        <v>226.76415013136852</v>
      </c>
      <c r="Q39">
        <v>0.55813953488372103</v>
      </c>
      <c r="R39" s="12">
        <v>16.546083258827899</v>
      </c>
      <c r="S39" s="55">
        <f t="shared" si="10"/>
        <v>153.93306782316645</v>
      </c>
      <c r="T39" s="55">
        <v>22.651561685253</v>
      </c>
      <c r="U39" s="55">
        <v>20.3288319480247</v>
      </c>
      <c r="V39" s="55">
        <v>30.012404666210902</v>
      </c>
      <c r="W39" s="55">
        <v>25.982121338506101</v>
      </c>
      <c r="X39" s="55">
        <v>244.234546731184</v>
      </c>
      <c r="Y39" s="55">
        <v>3.8644687031498499</v>
      </c>
      <c r="Z39" s="12">
        <f t="shared" si="1"/>
        <v>123.80688515756162</v>
      </c>
      <c r="AA39" s="12">
        <f t="shared" si="11"/>
        <v>101.38416904387606</v>
      </c>
      <c r="AB39" s="12">
        <f t="shared" si="12"/>
        <v>85.429438255194526</v>
      </c>
      <c r="AC39" s="12">
        <f t="shared" si="13"/>
        <v>116.53877453908342</v>
      </c>
      <c r="AD39" s="55">
        <v>14.167978718576199</v>
      </c>
      <c r="AE39" s="55">
        <v>13.027372205562299</v>
      </c>
      <c r="AF39">
        <v>0.50939727802981205</v>
      </c>
      <c r="AG39" s="12"/>
      <c r="AH39" s="12"/>
      <c r="AI39" t="str">
        <v>20240308</v>
      </c>
      <c r="AJ39">
        <v>60.9</v>
      </c>
      <c r="AK39">
        <v>14.5</v>
      </c>
      <c r="AL39">
        <f t="shared" si="24"/>
        <v>4.2</v>
      </c>
      <c r="AN39" t="str">
        <v>20220131</v>
      </c>
      <c r="AO39">
        <v>2.4299312</v>
      </c>
      <c r="AP39">
        <v>22.466498627402</v>
      </c>
      <c r="AQ39">
        <v>76.099999999999994</v>
      </c>
      <c r="AR39">
        <v>57.5</v>
      </c>
      <c r="AS39">
        <v>57.4</v>
      </c>
      <c r="AT39">
        <v>-65.381426202321705</v>
      </c>
      <c r="AU39">
        <v>60.5</v>
      </c>
      <c r="AV39">
        <v>223.435125039452</v>
      </c>
      <c r="AW39" s="3">
        <v>0.63128491620111704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28/08/2024</v>
      </c>
      <c r="BJ39">
        <v>52.3</v>
      </c>
      <c r="BK39">
        <v>21.6</v>
      </c>
      <c r="BL39">
        <f t="shared" si="25"/>
        <v>2.4212962962962958</v>
      </c>
    </row>
    <row r="40" spans="1:64" x14ac:dyDescent="0.3">
      <c r="A40" s="11">
        <v>45531</v>
      </c>
      <c r="B40">
        <v>0.60250000000000004</v>
      </c>
      <c r="C40">
        <v>5616.84</v>
      </c>
      <c r="D40">
        <v>475.34</v>
      </c>
      <c r="E40">
        <v>98.14</v>
      </c>
      <c r="F40">
        <v>2518.0300000000002</v>
      </c>
      <c r="G40">
        <v>82.77</v>
      </c>
      <c r="H40">
        <v>55.6</v>
      </c>
      <c r="I40" s="12">
        <f t="shared" si="3"/>
        <v>190.90515984470406</v>
      </c>
      <c r="J40" s="12">
        <f t="shared" si="0"/>
        <v>90.75102524286504</v>
      </c>
      <c r="K40" s="12">
        <f t="shared" si="4"/>
        <v>205.93432075313191</v>
      </c>
      <c r="L40" s="12">
        <f t="shared" si="5"/>
        <v>163.70419722573789</v>
      </c>
      <c r="M40" s="12">
        <f t="shared" si="6"/>
        <v>262.06567410657289</v>
      </c>
      <c r="N40" s="12">
        <f t="shared" si="7"/>
        <v>124.10362440916384</v>
      </c>
      <c r="O40" s="12">
        <f t="shared" si="8"/>
        <v>280.36893150629226</v>
      </c>
      <c r="P40" s="12">
        <f t="shared" si="9"/>
        <v>226.86168495844683</v>
      </c>
      <c r="Q40">
        <v>0.55813953488372103</v>
      </c>
      <c r="R40" s="12">
        <v>16.3677848390059</v>
      </c>
      <c r="S40" s="55">
        <f t="shared" si="10"/>
        <v>151.55166936162277</v>
      </c>
      <c r="T40" s="55">
        <v>22.5235163569862</v>
      </c>
      <c r="U40" s="55">
        <v>20.1892127040033</v>
      </c>
      <c r="V40" s="55">
        <v>29.8682910089838</v>
      </c>
      <c r="W40" s="55">
        <v>25.936956209181002</v>
      </c>
      <c r="X40" s="55">
        <v>242.50695785718199</v>
      </c>
      <c r="Y40" s="55">
        <v>3.8831863982975801</v>
      </c>
      <c r="Z40" s="12">
        <f t="shared" si="1"/>
        <v>122.34558180254152</v>
      </c>
      <c r="AA40" s="12">
        <f t="shared" si="11"/>
        <v>100.86476739020584</v>
      </c>
      <c r="AB40" s="12">
        <f t="shared" si="12"/>
        <v>85.358088869406515</v>
      </c>
      <c r="AC40" s="12">
        <f t="shared" si="13"/>
        <v>116.21184938857547</v>
      </c>
      <c r="AD40" s="55">
        <v>14.161330341739699</v>
      </c>
      <c r="AE40" s="55">
        <v>12.977731717413601</v>
      </c>
      <c r="AF40">
        <v>0.50423452768729604</v>
      </c>
      <c r="AG40" s="12"/>
      <c r="AH40" s="12"/>
      <c r="AI40" t="str">
        <v>20240301</v>
      </c>
      <c r="AJ40">
        <v>59.4</v>
      </c>
      <c r="AK40">
        <v>16</v>
      </c>
      <c r="AL40">
        <f t="shared" si="24"/>
        <v>3.7124999999999999</v>
      </c>
      <c r="AN40" t="str">
        <v>20211231</v>
      </c>
      <c r="AO40">
        <v>3.0456020000000001</v>
      </c>
      <c r="AP40">
        <v>27.534767148324701</v>
      </c>
      <c r="AQ40">
        <v>68.2</v>
      </c>
      <c r="AR40">
        <v>58.3</v>
      </c>
      <c r="AS40">
        <v>58.3</v>
      </c>
      <c r="AT40">
        <v>-68.108459466988606</v>
      </c>
      <c r="AU40">
        <v>65.8</v>
      </c>
      <c r="AV40">
        <v>220.25505889929701</v>
      </c>
      <c r="AW40" s="3">
        <v>0.61623616236162404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27/08/2024</v>
      </c>
      <c r="BJ40">
        <v>52.3</v>
      </c>
      <c r="BK40">
        <v>21.6</v>
      </c>
      <c r="BL40">
        <f t="shared" si="25"/>
        <v>2.4212962962962958</v>
      </c>
    </row>
    <row r="41" spans="1:64" x14ac:dyDescent="0.3">
      <c r="A41" s="11">
        <v>45528</v>
      </c>
      <c r="B41">
        <v>0.60986547085201803</v>
      </c>
      <c r="C41">
        <v>5634.61</v>
      </c>
      <c r="D41">
        <v>480</v>
      </c>
      <c r="E41">
        <v>98.39</v>
      </c>
      <c r="F41">
        <v>2512</v>
      </c>
      <c r="G41">
        <v>82.81</v>
      </c>
      <c r="H41">
        <v>55.86</v>
      </c>
      <c r="I41" s="12">
        <f t="shared" si="3"/>
        <v>191.02222103566285</v>
      </c>
      <c r="J41" s="12">
        <f t="shared" si="0"/>
        <v>91.257889893146952</v>
      </c>
      <c r="K41" s="12">
        <f t="shared" si="4"/>
        <v>206.48578019955877</v>
      </c>
      <c r="L41" s="12">
        <f t="shared" si="5"/>
        <v>163.45888300095774</v>
      </c>
      <c r="M41" s="12">
        <f t="shared" si="6"/>
        <v>263.95757011553439</v>
      </c>
      <c r="N41" s="12">
        <f t="shared" si="7"/>
        <v>125.62479126861766</v>
      </c>
      <c r="O41" s="12">
        <f t="shared" si="8"/>
        <v>282.97950227560233</v>
      </c>
      <c r="P41" s="12">
        <f t="shared" si="9"/>
        <v>228.01403138100491</v>
      </c>
      <c r="Q41">
        <v>0.56666666666666698</v>
      </c>
      <c r="R41" s="12">
        <v>16.4617085327036</v>
      </c>
      <c r="S41" s="55">
        <f t="shared" si="10"/>
        <v>151.68298374756819</v>
      </c>
      <c r="T41" s="55">
        <v>22.352400174419799</v>
      </c>
      <c r="U41" s="55">
        <v>19.933018257682999</v>
      </c>
      <c r="V41" s="55">
        <v>29.8128062330596</v>
      </c>
      <c r="W41" s="55">
        <v>25.615678990270801</v>
      </c>
      <c r="X41" s="55">
        <v>242.986347305424</v>
      </c>
      <c r="Y41" s="55">
        <v>3.9020719191069402</v>
      </c>
      <c r="Z41" s="12">
        <f t="shared" si="1"/>
        <v>121.99582427981584</v>
      </c>
      <c r="AA41" s="12">
        <f t="shared" si="11"/>
        <v>101.07840516565267</v>
      </c>
      <c r="AB41" s="12">
        <f t="shared" si="12"/>
        <v>85.964566399544083</v>
      </c>
      <c r="AC41" s="12">
        <f t="shared" si="13"/>
        <v>116.69865314360921</v>
      </c>
      <c r="AD41" s="55">
        <v>13.915194046229599</v>
      </c>
      <c r="AE41" s="55">
        <v>12.7302882871109</v>
      </c>
      <c r="AF41">
        <v>0.50159134309357101</v>
      </c>
      <c r="AG41" s="12"/>
      <c r="AH41" s="12"/>
      <c r="AI41" t="str">
        <v>20240223</v>
      </c>
      <c r="AJ41">
        <v>57.6</v>
      </c>
      <c r="AK41">
        <v>16.7</v>
      </c>
      <c r="AL41">
        <f t="shared" si="24"/>
        <v>3.4491017964071857</v>
      </c>
      <c r="AN41" t="str">
        <v>20211130</v>
      </c>
      <c r="AO41">
        <v>4.4511304000000003</v>
      </c>
      <c r="AP41">
        <v>36.305678413032801</v>
      </c>
      <c r="AQ41">
        <v>82.4</v>
      </c>
      <c r="AR41">
        <v>60.1</v>
      </c>
      <c r="AS41">
        <v>60.7</v>
      </c>
      <c r="AT41">
        <v>-67.587105451183106</v>
      </c>
      <c r="AU41">
        <v>69.5</v>
      </c>
      <c r="AV41">
        <v>216.796348158955</v>
      </c>
      <c r="AW41" s="3">
        <v>0.70899470899470896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26/08/2024</v>
      </c>
      <c r="BJ41">
        <v>52.3</v>
      </c>
      <c r="BK41">
        <v>21.6</v>
      </c>
      <c r="BL41">
        <f t="shared" si="25"/>
        <v>2.4212962962962958</v>
      </c>
    </row>
    <row r="42" spans="1:64" x14ac:dyDescent="0.3">
      <c r="A42" s="11">
        <v>45527</v>
      </c>
      <c r="B42">
        <v>0.603938730853392</v>
      </c>
      <c r="C42">
        <v>5570.64</v>
      </c>
      <c r="D42">
        <v>474.85</v>
      </c>
      <c r="E42">
        <v>97.75</v>
      </c>
      <c r="F42">
        <v>2484.84</v>
      </c>
      <c r="G42">
        <v>82.62</v>
      </c>
      <c r="H42">
        <v>54.89</v>
      </c>
      <c r="I42" s="12">
        <f t="shared" si="3"/>
        <v>190.08394659491242</v>
      </c>
      <c r="J42" s="12">
        <f t="shared" si="0"/>
        <v>91.207439501991075</v>
      </c>
      <c r="K42" s="12">
        <f t="shared" si="4"/>
        <v>204.6067262644963</v>
      </c>
      <c r="L42" s="12">
        <f t="shared" si="5"/>
        <v>164.47671207261831</v>
      </c>
      <c r="M42" s="12">
        <f t="shared" si="6"/>
        <v>262.82787922770467</v>
      </c>
      <c r="N42" s="12">
        <f t="shared" si="7"/>
        <v>125.63543900498672</v>
      </c>
      <c r="O42" s="12">
        <f t="shared" si="8"/>
        <v>280.58169464229661</v>
      </c>
      <c r="P42" s="12">
        <f t="shared" si="9"/>
        <v>229.58119321491003</v>
      </c>
      <c r="Q42">
        <v>0.53260869565217395</v>
      </c>
      <c r="R42" s="12">
        <v>16.410525319664199</v>
      </c>
      <c r="S42" s="55">
        <f t="shared" si="10"/>
        <v>150.63142916290698</v>
      </c>
      <c r="T42" s="55">
        <v>22.054652545639801</v>
      </c>
      <c r="U42" s="55">
        <v>19.706124233014901</v>
      </c>
      <c r="V42" s="55">
        <v>29.064002424280499</v>
      </c>
      <c r="W42" s="55">
        <v>24.976207584336699</v>
      </c>
      <c r="X42" s="55">
        <v>242.873531290579</v>
      </c>
      <c r="Y42" s="55">
        <v>3.9172003479769399</v>
      </c>
      <c r="Z42" s="12">
        <f t="shared" si="1"/>
        <v>121.47027626279821</v>
      </c>
      <c r="AA42" s="12">
        <f t="shared" si="11"/>
        <v>99.966340361436579</v>
      </c>
      <c r="AB42" s="12">
        <f t="shared" si="12"/>
        <v>85.388923306785031</v>
      </c>
      <c r="AC42" s="12">
        <f t="shared" si="13"/>
        <v>114.93191721310181</v>
      </c>
      <c r="AD42" s="55">
        <v>14.118545495648</v>
      </c>
      <c r="AE42" s="55">
        <v>12.8780060845557</v>
      </c>
      <c r="AF42">
        <v>0.50317258883248706</v>
      </c>
      <c r="AG42" s="12"/>
      <c r="AH42" s="12"/>
      <c r="AI42" t="str">
        <v>20240216</v>
      </c>
      <c r="AJ42">
        <v>57.3</v>
      </c>
      <c r="AK42">
        <v>16.2</v>
      </c>
      <c r="AL42">
        <f t="shared" si="24"/>
        <v>3.5370370370370372</v>
      </c>
      <c r="AN42" t="str">
        <v>20211029</v>
      </c>
      <c r="AO42">
        <v>3.9664090000000001</v>
      </c>
      <c r="AP42">
        <v>37.389818727565498</v>
      </c>
      <c r="AQ42">
        <v>85.7</v>
      </c>
      <c r="AR42">
        <v>58.5</v>
      </c>
      <c r="AS42">
        <v>60.5</v>
      </c>
      <c r="AT42">
        <v>-69.985009019996497</v>
      </c>
      <c r="AU42">
        <v>68.8</v>
      </c>
      <c r="AV42">
        <v>213.95589335102301</v>
      </c>
      <c r="AW42" s="3">
        <v>0.63170731707317096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23/08/2024</v>
      </c>
      <c r="BJ42">
        <v>53.2</v>
      </c>
      <c r="BK42">
        <v>22.6</v>
      </c>
      <c r="BL42">
        <f t="shared" si="25"/>
        <v>2.3539823008849559</v>
      </c>
    </row>
    <row r="43" spans="1:64" x14ac:dyDescent="0.3">
      <c r="A43" s="11">
        <v>45526</v>
      </c>
      <c r="B43">
        <v>0.6</v>
      </c>
      <c r="C43">
        <v>5620.85</v>
      </c>
      <c r="D43">
        <v>482.5</v>
      </c>
      <c r="E43">
        <v>98.73</v>
      </c>
      <c r="F43">
        <v>2512.37</v>
      </c>
      <c r="G43">
        <v>82.73</v>
      </c>
      <c r="H43">
        <v>55.31</v>
      </c>
      <c r="I43" s="12">
        <f t="shared" si="3"/>
        <v>189.89533337378126</v>
      </c>
      <c r="J43" s="12">
        <f t="shared" si="0"/>
        <v>91.023120573068141</v>
      </c>
      <c r="K43" s="12">
        <f t="shared" si="4"/>
        <v>206.17430790832648</v>
      </c>
      <c r="L43" s="12">
        <f t="shared" si="5"/>
        <v>164.69728276065663</v>
      </c>
      <c r="M43" s="12">
        <f t="shared" si="6"/>
        <v>264.39544313986545</v>
      </c>
      <c r="N43" s="12">
        <f t="shared" si="7"/>
        <v>126.25372132804169</v>
      </c>
      <c r="O43" s="12">
        <f t="shared" si="8"/>
        <v>284.71729760481719</v>
      </c>
      <c r="P43" s="12">
        <f t="shared" si="9"/>
        <v>231.49364526187858</v>
      </c>
      <c r="Q43">
        <v>0.53333333333333299</v>
      </c>
      <c r="R43" s="12">
        <v>16.365859060490799</v>
      </c>
      <c r="S43" s="55">
        <f t="shared" si="10"/>
        <v>150.0238760415628</v>
      </c>
      <c r="T43" s="55">
        <v>21.621204988058899</v>
      </c>
      <c r="U43" s="55">
        <v>19.345799281446698</v>
      </c>
      <c r="V43" s="55">
        <v>28.222591649926201</v>
      </c>
      <c r="W43" s="55">
        <v>24.250304280832999</v>
      </c>
      <c r="X43" s="55">
        <v>242.85267963332601</v>
      </c>
      <c r="Y43" s="55">
        <v>3.9223797544385999</v>
      </c>
      <c r="Z43" s="12">
        <f t="shared" si="1"/>
        <v>121.29968803953555</v>
      </c>
      <c r="AA43" s="12">
        <f t="shared" si="11"/>
        <v>99.733711735778797</v>
      </c>
      <c r="AB43" s="12">
        <f t="shared" si="12"/>
        <v>85.102619597471914</v>
      </c>
      <c r="AC43" s="12">
        <f t="shared" si="13"/>
        <v>115.65638150687751</v>
      </c>
      <c r="AD43" s="55">
        <v>14.0289663272656</v>
      </c>
      <c r="AE43" s="55">
        <v>12.802566308585201</v>
      </c>
      <c r="AF43">
        <v>0.50630517023959598</v>
      </c>
      <c r="AG43" s="12"/>
      <c r="AH43" s="12"/>
      <c r="AI43" t="str">
        <v>20240209</v>
      </c>
      <c r="AJ43">
        <v>58.8</v>
      </c>
      <c r="AK43">
        <v>17.7</v>
      </c>
      <c r="AL43">
        <f t="shared" si="24"/>
        <v>3.3220338983050848</v>
      </c>
      <c r="AN43" t="str">
        <v>20210930</v>
      </c>
      <c r="AO43">
        <v>3.2370994</v>
      </c>
      <c r="AP43">
        <v>35.317939113678598</v>
      </c>
      <c r="AQ43">
        <v>81.2</v>
      </c>
      <c r="AR43">
        <v>58.9</v>
      </c>
      <c r="AS43">
        <v>60.5</v>
      </c>
      <c r="AT43">
        <v>-77.013341226716307</v>
      </c>
      <c r="AU43">
        <v>62.8</v>
      </c>
      <c r="AV43">
        <v>211.14712100569</v>
      </c>
      <c r="AW43" s="3">
        <v>0.57827476038338699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22/08/2024</v>
      </c>
      <c r="BJ43">
        <v>53.2</v>
      </c>
      <c r="BK43">
        <v>22.6</v>
      </c>
      <c r="BL43">
        <f t="shared" si="25"/>
        <v>2.3539823008849559</v>
      </c>
    </row>
    <row r="44" spans="1:64" x14ac:dyDescent="0.3">
      <c r="A44" s="11">
        <v>45525</v>
      </c>
      <c r="B44">
        <v>0.59560439560439604</v>
      </c>
      <c r="C44">
        <v>5597.12</v>
      </c>
      <c r="D44">
        <v>480.26</v>
      </c>
      <c r="E44">
        <v>98.67</v>
      </c>
      <c r="F44">
        <v>2513.9699999999998</v>
      </c>
      <c r="G44">
        <v>82.64</v>
      </c>
      <c r="H44">
        <v>54.9</v>
      </c>
      <c r="I44" s="12">
        <f t="shared" si="3"/>
        <v>189.20820620638796</v>
      </c>
      <c r="J44" s="12">
        <f t="shared" si="0"/>
        <v>90.581434271043562</v>
      </c>
      <c r="K44" s="12">
        <f t="shared" si="4"/>
        <v>205.52677127150025</v>
      </c>
      <c r="L44" s="12">
        <f t="shared" si="5"/>
        <v>165.23072079970476</v>
      </c>
      <c r="M44" s="12">
        <f t="shared" si="6"/>
        <v>263.32737343775807</v>
      </c>
      <c r="N44" s="12">
        <f t="shared" si="7"/>
        <v>125.5880314417533</v>
      </c>
      <c r="O44" s="12">
        <f t="shared" si="8"/>
        <v>283.70303675927852</v>
      </c>
      <c r="P44" s="12">
        <f t="shared" si="9"/>
        <v>232.14457484354526</v>
      </c>
      <c r="Q44">
        <v>0.53333333333333299</v>
      </c>
      <c r="R44" s="12">
        <v>16.325735645340298</v>
      </c>
      <c r="S44" s="55">
        <f t="shared" si="10"/>
        <v>148.3171168525472</v>
      </c>
      <c r="T44" s="55">
        <v>21.957507403420699</v>
      </c>
      <c r="U44" s="55">
        <v>19.668050892271399</v>
      </c>
      <c r="V44" s="55">
        <v>29.163657618220402</v>
      </c>
      <c r="W44" s="55">
        <v>25.0874914558255</v>
      </c>
      <c r="X44" s="55">
        <v>242.53310970079099</v>
      </c>
      <c r="Y44" s="55">
        <v>3.9582007625438398</v>
      </c>
      <c r="Z44" s="12">
        <f t="shared" si="1"/>
        <v>120.05502296957309</v>
      </c>
      <c r="AA44" s="12">
        <f t="shared" si="11"/>
        <v>99.054196353428338</v>
      </c>
      <c r="AB44" s="12">
        <f t="shared" si="12"/>
        <v>84.418444621964596</v>
      </c>
      <c r="AC44" s="12">
        <f t="shared" si="13"/>
        <v>114.92327868643314</v>
      </c>
      <c r="AD44" s="55">
        <v>14.119309741621</v>
      </c>
      <c r="AE44" s="55">
        <v>12.8953390540239</v>
      </c>
      <c r="AF44">
        <v>0.50253807106599002</v>
      </c>
      <c r="AG44" s="12"/>
      <c r="AH44" s="12"/>
      <c r="AI44" t="str">
        <v>20240202</v>
      </c>
      <c r="AJ44">
        <v>54.3</v>
      </c>
      <c r="AK44">
        <v>17.100000000000001</v>
      </c>
      <c r="AL44">
        <f t="shared" si="24"/>
        <v>3.1754385964912277</v>
      </c>
      <c r="AN44" t="str">
        <v>20210831</v>
      </c>
      <c r="AO44">
        <v>4.2862773000000001</v>
      </c>
      <c r="AP44">
        <v>39.375263286865703</v>
      </c>
      <c r="AQ44">
        <v>79.400000000000006</v>
      </c>
      <c r="AR44">
        <v>60.3</v>
      </c>
      <c r="AS44">
        <v>59.6</v>
      </c>
      <c r="AT44">
        <v>-79.712471721520799</v>
      </c>
      <c r="AU44">
        <v>60</v>
      </c>
      <c r="AV44">
        <v>209.823753341132</v>
      </c>
      <c r="AW44" s="3">
        <v>0.79373368146214096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21/08/2024</v>
      </c>
      <c r="BJ44">
        <v>53.2</v>
      </c>
      <c r="BK44">
        <v>22.6</v>
      </c>
      <c r="BL44">
        <f t="shared" si="25"/>
        <v>2.3539823008849559</v>
      </c>
    </row>
    <row r="45" spans="1:64" x14ac:dyDescent="0.3">
      <c r="A45" s="11">
        <v>45524</v>
      </c>
      <c r="B45">
        <v>0.59292035398230103</v>
      </c>
      <c r="C45">
        <v>5608.25</v>
      </c>
      <c r="D45">
        <v>481.27</v>
      </c>
      <c r="E45">
        <v>97.89</v>
      </c>
      <c r="F45">
        <v>2504.29</v>
      </c>
      <c r="G45">
        <v>82.52</v>
      </c>
      <c r="H45">
        <v>55.16</v>
      </c>
      <c r="I45" s="12">
        <f t="shared" si="3"/>
        <v>191.11027011490128</v>
      </c>
      <c r="J45" s="12">
        <f t="shared" si="0"/>
        <v>91.114448631538224</v>
      </c>
      <c r="K45" s="12">
        <f t="shared" si="4"/>
        <v>206.23596917368766</v>
      </c>
      <c r="L45" s="12">
        <f t="shared" si="5"/>
        <v>164.78103594670935</v>
      </c>
      <c r="M45" s="12">
        <f t="shared" si="6"/>
        <v>266.00517883028454</v>
      </c>
      <c r="N45" s="12">
        <f t="shared" si="7"/>
        <v>126.34152994019851</v>
      </c>
      <c r="O45" s="12">
        <f t="shared" si="8"/>
        <v>284.71457268797656</v>
      </c>
      <c r="P45" s="12">
        <f t="shared" si="9"/>
        <v>231.53911245931928</v>
      </c>
      <c r="Q45">
        <v>0.53333333333333299</v>
      </c>
      <c r="R45" s="12">
        <v>16.273142101135701</v>
      </c>
      <c r="S45" s="55">
        <f t="shared" si="10"/>
        <v>147.82388967319167</v>
      </c>
      <c r="T45" s="55">
        <v>21.8157617741373</v>
      </c>
      <c r="U45" s="55">
        <v>19.636057581392301</v>
      </c>
      <c r="V45" s="55">
        <v>29.0281135229983</v>
      </c>
      <c r="W45" s="55">
        <v>25.109327287820999</v>
      </c>
      <c r="X45" s="55">
        <v>242.21083348984399</v>
      </c>
      <c r="Y45" s="55">
        <v>3.9586150841656602</v>
      </c>
      <c r="Z45" s="12">
        <f t="shared" si="1"/>
        <v>119.88296406784681</v>
      </c>
      <c r="AA45" s="12">
        <f t="shared" si="11"/>
        <v>100.32650580227276</v>
      </c>
      <c r="AB45" s="12">
        <f t="shared" si="12"/>
        <v>85.148931135803778</v>
      </c>
      <c r="AC45" s="12">
        <f t="shared" si="13"/>
        <v>115.63649608690029</v>
      </c>
      <c r="AD45" s="55">
        <v>13.9075459972627</v>
      </c>
      <c r="AE45" s="55">
        <v>12.7469218186025</v>
      </c>
      <c r="AF45">
        <v>0.50516129032258095</v>
      </c>
      <c r="AG45" s="12"/>
      <c r="AH45" s="12"/>
      <c r="AI45" t="str">
        <v>20240126</v>
      </c>
      <c r="AJ45">
        <v>57.7</v>
      </c>
      <c r="AK45">
        <v>16.899999999999999</v>
      </c>
      <c r="AL45">
        <f t="shared" si="24"/>
        <v>3.414201183431953</v>
      </c>
      <c r="AN45" t="str">
        <v>20210730</v>
      </c>
      <c r="AO45">
        <v>5.3293714999999997</v>
      </c>
      <c r="AP45">
        <v>43.849200009372801</v>
      </c>
      <c r="AQ45">
        <v>85.7</v>
      </c>
      <c r="AR45">
        <v>59.6</v>
      </c>
      <c r="AS45">
        <v>60</v>
      </c>
      <c r="AT45">
        <v>-81.588084459003497</v>
      </c>
      <c r="AU45">
        <v>65.8</v>
      </c>
      <c r="AV45">
        <v>206.330373082611</v>
      </c>
      <c r="AW45" s="3">
        <v>0.81190476190476202</v>
      </c>
      <c r="AX45" s="1">
        <f t="shared" si="26"/>
        <v>0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0.88888888888888884</v>
      </c>
      <c r="BI45" t="str">
        <v>20/08/2024</v>
      </c>
      <c r="BJ45">
        <v>53.2</v>
      </c>
      <c r="BK45">
        <v>22.6</v>
      </c>
      <c r="BL45">
        <f t="shared" si="25"/>
        <v>2.3539823008849559</v>
      </c>
    </row>
    <row r="46" spans="1:64" x14ac:dyDescent="0.3">
      <c r="A46" s="11">
        <v>45521</v>
      </c>
      <c r="B46">
        <v>0.58874458874458901</v>
      </c>
      <c r="C46">
        <v>5554.25</v>
      </c>
      <c r="D46">
        <v>475.03</v>
      </c>
      <c r="E46">
        <v>97.44</v>
      </c>
      <c r="F46">
        <v>2508.09</v>
      </c>
      <c r="G46">
        <v>82.54</v>
      </c>
      <c r="H46">
        <v>54.56</v>
      </c>
      <c r="I46" s="12">
        <f t="shared" si="3"/>
        <v>190.13978559527015</v>
      </c>
      <c r="J46" s="12">
        <f t="shared" si="0"/>
        <v>90.101938737585854</v>
      </c>
      <c r="K46" s="12">
        <f t="shared" si="4"/>
        <v>204.20118775445678</v>
      </c>
      <c r="L46" s="12">
        <f t="shared" si="5"/>
        <v>164.99136408523609</v>
      </c>
      <c r="M46" s="12">
        <f t="shared" si="6"/>
        <v>263.7585400668832</v>
      </c>
      <c r="N46" s="12">
        <f t="shared" si="7"/>
        <v>124.51721458128432</v>
      </c>
      <c r="O46" s="12">
        <f t="shared" si="8"/>
        <v>280.95585556473645</v>
      </c>
      <c r="P46" s="12">
        <f t="shared" si="9"/>
        <v>231.04492007957657</v>
      </c>
      <c r="Q46">
        <v>0.52808988764044895</v>
      </c>
      <c r="R46" s="12">
        <v>16.269372636017799</v>
      </c>
      <c r="S46" s="55">
        <f t="shared" si="10"/>
        <v>147.79529090437188</v>
      </c>
      <c r="T46" s="55">
        <v>21.566872863337998</v>
      </c>
      <c r="U46" s="55">
        <v>19.525192431120299</v>
      </c>
      <c r="V46" s="55">
        <v>28.6981701928913</v>
      </c>
      <c r="W46" s="55">
        <v>24.9386780789089</v>
      </c>
      <c r="X46" s="55">
        <v>241.82235312623999</v>
      </c>
      <c r="Y46" s="55">
        <v>3.9584639171590399</v>
      </c>
      <c r="Z46" s="12">
        <f t="shared" si="1"/>
        <v>119.69524819654482</v>
      </c>
      <c r="AA46" s="12">
        <f t="shared" si="11"/>
        <v>99.690595360456442</v>
      </c>
      <c r="AB46" s="12">
        <f t="shared" si="12"/>
        <v>84.096699391182497</v>
      </c>
      <c r="AC46" s="12">
        <f t="shared" si="13"/>
        <v>114.35125949021484</v>
      </c>
      <c r="AD46" s="55">
        <v>13.842483058532601</v>
      </c>
      <c r="AE46" s="55">
        <v>12.729091196240701</v>
      </c>
      <c r="AF46">
        <v>0.497452229299363</v>
      </c>
      <c r="AG46" s="12"/>
      <c r="AH46" s="12"/>
      <c r="AI46" t="str">
        <v>20240119</v>
      </c>
      <c r="AJ46">
        <v>52.9</v>
      </c>
      <c r="AK46">
        <v>17.100000000000001</v>
      </c>
      <c r="AL46">
        <f t="shared" si="24"/>
        <v>3.0935672514619879</v>
      </c>
      <c r="AN46" t="str">
        <v>20210630</v>
      </c>
      <c r="AO46">
        <v>8.6979474999999997</v>
      </c>
      <c r="AP46">
        <v>44.7057724498342</v>
      </c>
      <c r="AQ46">
        <v>92.1</v>
      </c>
      <c r="AR46">
        <v>60.7</v>
      </c>
      <c r="AS46">
        <v>61.4</v>
      </c>
      <c r="AT46">
        <v>-81.355884266199098</v>
      </c>
      <c r="AU46">
        <v>61.8</v>
      </c>
      <c r="AV46">
        <v>198.98861948780299</v>
      </c>
      <c r="AW46" s="3">
        <v>0.75375375375375397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19/08/2024</v>
      </c>
      <c r="BJ46">
        <v>53.2</v>
      </c>
      <c r="BK46">
        <v>22.6</v>
      </c>
      <c r="BL46">
        <f t="shared" si="25"/>
        <v>2.3539823008849559</v>
      </c>
    </row>
    <row r="47" spans="1:64" x14ac:dyDescent="0.3">
      <c r="A47" s="11">
        <v>45520</v>
      </c>
      <c r="B47">
        <v>0.59565217391304304</v>
      </c>
      <c r="C47">
        <v>5543.22</v>
      </c>
      <c r="D47">
        <v>474.42</v>
      </c>
      <c r="E47">
        <v>97.1</v>
      </c>
      <c r="F47">
        <v>2456.79</v>
      </c>
      <c r="G47">
        <v>82.45</v>
      </c>
      <c r="H47">
        <v>54.18</v>
      </c>
      <c r="I47" s="12">
        <f t="shared" si="3"/>
        <v>190.42766015581017</v>
      </c>
      <c r="J47" s="12">
        <f t="shared" si="0"/>
        <v>91.836836439428268</v>
      </c>
      <c r="K47" s="12">
        <f t="shared" si="4"/>
        <v>204.01792915078019</v>
      </c>
      <c r="L47" s="12">
        <f t="shared" si="5"/>
        <v>165.82443953491833</v>
      </c>
      <c r="M47" s="12">
        <f t="shared" si="6"/>
        <v>264.34426464270678</v>
      </c>
      <c r="N47" s="12">
        <f t="shared" si="7"/>
        <v>127.00591129389294</v>
      </c>
      <c r="O47" s="12">
        <f t="shared" si="8"/>
        <v>280.90130175574865</v>
      </c>
      <c r="P47" s="12">
        <f t="shared" si="9"/>
        <v>232.37594103734801</v>
      </c>
      <c r="Q47">
        <v>0.56179775280898903</v>
      </c>
      <c r="R47" s="12">
        <v>16.1453505242037</v>
      </c>
      <c r="S47" s="55">
        <f t="shared" si="10"/>
        <v>146.99947603130664</v>
      </c>
      <c r="T47" s="55">
        <v>20.997695967576099</v>
      </c>
      <c r="U47" s="55">
        <v>19.042244812573301</v>
      </c>
      <c r="V47" s="55">
        <v>27.910124692739</v>
      </c>
      <c r="W47" s="55">
        <v>24.3238824355007</v>
      </c>
      <c r="X47" s="55">
        <v>241.98036216240999</v>
      </c>
      <c r="Y47" s="55">
        <v>3.9495069358600601</v>
      </c>
      <c r="Z47" s="12">
        <f t="shared" si="1"/>
        <v>120.04588496181857</v>
      </c>
      <c r="AA47" s="12">
        <f t="shared" si="11"/>
        <v>99.341696060800345</v>
      </c>
      <c r="AB47" s="12">
        <f t="shared" si="12"/>
        <v>85.279288380868437</v>
      </c>
      <c r="AC47" s="12">
        <f t="shared" si="13"/>
        <v>113.67804813917127</v>
      </c>
      <c r="AD47" s="55">
        <v>13.6146263496526</v>
      </c>
      <c r="AE47" s="55">
        <v>12.5344992095482</v>
      </c>
      <c r="AF47">
        <v>0.50384122919334196</v>
      </c>
      <c r="AG47" s="12"/>
      <c r="AH47" s="12"/>
      <c r="AI47" t="str">
        <v>20240112</v>
      </c>
      <c r="AJ47">
        <v>48.5</v>
      </c>
      <c r="AK47">
        <v>19.100000000000001</v>
      </c>
      <c r="AL47">
        <f t="shared" si="24"/>
        <v>2.5392670157068062</v>
      </c>
      <c r="AN47" t="str">
        <v>20210531</v>
      </c>
      <c r="AO47">
        <v>15.318891000000001</v>
      </c>
      <c r="AP47">
        <v>40.174290117188903</v>
      </c>
      <c r="AQ47">
        <v>88</v>
      </c>
      <c r="AR47">
        <v>60.7</v>
      </c>
      <c r="AS47">
        <v>61.7</v>
      </c>
      <c r="AT47">
        <v>-82.348079345088195</v>
      </c>
      <c r="AU47">
        <v>67.2</v>
      </c>
      <c r="AV47">
        <v>196.290147019313</v>
      </c>
      <c r="AW47" s="3">
        <v>0.80306905370843995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16/08/2024</v>
      </c>
      <c r="BJ47">
        <v>50</v>
      </c>
      <c r="BK47">
        <v>21.9</v>
      </c>
      <c r="BL47">
        <f t="shared" si="25"/>
        <v>2.2831050228310503</v>
      </c>
    </row>
    <row r="48" spans="1:64" x14ac:dyDescent="0.3">
      <c r="A48" s="11">
        <v>45519</v>
      </c>
      <c r="B48">
        <v>0.586433260393873</v>
      </c>
      <c r="C48">
        <v>5455.21</v>
      </c>
      <c r="D48">
        <v>462.73</v>
      </c>
      <c r="E48">
        <v>97.89</v>
      </c>
      <c r="F48">
        <v>2447.87</v>
      </c>
      <c r="G48">
        <v>82.65</v>
      </c>
      <c r="H48">
        <v>53.52</v>
      </c>
      <c r="I48" s="12">
        <f t="shared" si="3"/>
        <v>185.92756529008165</v>
      </c>
      <c r="J48" s="12">
        <f t="shared" si="0"/>
        <v>90.704014344808144</v>
      </c>
      <c r="K48" s="12">
        <f t="shared" si="4"/>
        <v>200.30172251666392</v>
      </c>
      <c r="L48" s="12">
        <f t="shared" si="5"/>
        <v>165.19646787022006</v>
      </c>
      <c r="M48" s="12">
        <f t="shared" si="6"/>
        <v>255.8170149415825</v>
      </c>
      <c r="N48" s="12">
        <f t="shared" si="7"/>
        <v>124.31825893669752</v>
      </c>
      <c r="O48" s="12">
        <f t="shared" si="8"/>
        <v>273.33459250194915</v>
      </c>
      <c r="P48" s="12">
        <f t="shared" si="9"/>
        <v>229.40938545414886</v>
      </c>
      <c r="Q48">
        <v>0.55172413793103403</v>
      </c>
      <c r="R48" s="12">
        <v>16.075239556854498</v>
      </c>
      <c r="S48" s="55">
        <f t="shared" si="10"/>
        <v>145.73427349029225</v>
      </c>
      <c r="T48" s="55">
        <v>20.887779092880098</v>
      </c>
      <c r="U48" s="55">
        <v>19.028929740318301</v>
      </c>
      <c r="V48" s="55">
        <v>27.727503079763899</v>
      </c>
      <c r="W48" s="55">
        <v>24.299785594980701</v>
      </c>
      <c r="X48" s="55">
        <v>241.68747333708001</v>
      </c>
      <c r="Y48" s="55">
        <v>3.9666434133533301</v>
      </c>
      <c r="Z48" s="12">
        <f t="shared" si="1"/>
        <v>119.38544526054146</v>
      </c>
      <c r="AA48" s="12">
        <f t="shared" si="11"/>
        <v>97.355438570914785</v>
      </c>
      <c r="AB48" s="12">
        <f t="shared" si="12"/>
        <v>84.544775695987255</v>
      </c>
      <c r="AC48" s="12">
        <f t="shared" si="13"/>
        <v>112.02548390588639</v>
      </c>
      <c r="AD48" s="55">
        <v>13.5962377844728</v>
      </c>
      <c r="AE48" s="55">
        <v>12.550295406209599</v>
      </c>
      <c r="AF48">
        <v>0.50256081946222797</v>
      </c>
      <c r="AG48" s="12"/>
      <c r="AH48" s="12"/>
      <c r="AI48" t="str">
        <v>20240105</v>
      </c>
      <c r="AJ48">
        <v>54.4</v>
      </c>
      <c r="AK48">
        <v>17.7</v>
      </c>
      <c r="AL48">
        <f t="shared" si="24"/>
        <v>3.0734463276836159</v>
      </c>
      <c r="AN48" t="str">
        <v>20210430</v>
      </c>
      <c r="AO48">
        <v>16.119871</v>
      </c>
      <c r="AP48">
        <v>37.745234062592502</v>
      </c>
      <c r="AQ48">
        <v>89.6</v>
      </c>
      <c r="AR48">
        <v>63.1</v>
      </c>
      <c r="AS48">
        <v>60.9</v>
      </c>
      <c r="AT48">
        <v>-77.797087834664197</v>
      </c>
      <c r="AU48">
        <v>64.099999999999994</v>
      </c>
      <c r="AV48">
        <v>191.05965023390999</v>
      </c>
      <c r="AW48" s="3">
        <v>0.77197149643705498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1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1</v>
      </c>
      <c r="BI48" t="str">
        <v>15/08/2024</v>
      </c>
      <c r="BJ48">
        <v>50</v>
      </c>
      <c r="BK48">
        <v>21.9</v>
      </c>
      <c r="BL48">
        <f t="shared" si="25"/>
        <v>2.2831050228310503</v>
      </c>
    </row>
    <row r="49" spans="1:64" x14ac:dyDescent="0.3">
      <c r="A49" s="11">
        <v>45518</v>
      </c>
      <c r="B49">
        <v>0.58681318681318695</v>
      </c>
      <c r="C49">
        <v>5434.43</v>
      </c>
      <c r="D49">
        <v>462.58</v>
      </c>
      <c r="E49">
        <v>97.28</v>
      </c>
      <c r="F49">
        <v>2465.14</v>
      </c>
      <c r="G49">
        <v>82.66</v>
      </c>
      <c r="H49">
        <v>53.44</v>
      </c>
      <c r="I49" s="12">
        <f t="shared" si="3"/>
        <v>186.38360704554421</v>
      </c>
      <c r="J49" s="12">
        <f t="shared" si="0"/>
        <v>89.73226280770298</v>
      </c>
      <c r="K49" s="12">
        <f t="shared" si="4"/>
        <v>199.51468783284059</v>
      </c>
      <c r="L49" s="12">
        <f t="shared" si="5"/>
        <v>164.81298725820142</v>
      </c>
      <c r="M49" s="12">
        <f t="shared" si="6"/>
        <v>257.34727673086491</v>
      </c>
      <c r="N49" s="12">
        <f t="shared" si="7"/>
        <v>123.41364242488527</v>
      </c>
      <c r="O49" s="12">
        <f t="shared" si="8"/>
        <v>273.21294560375452</v>
      </c>
      <c r="P49" s="12">
        <f t="shared" si="9"/>
        <v>229.67873838178878</v>
      </c>
      <c r="Q49">
        <v>0.55172413793103403</v>
      </c>
      <c r="R49" s="12">
        <v>16.003001888113701</v>
      </c>
      <c r="S49" s="55">
        <f t="shared" si="10"/>
        <v>145.79370904196125</v>
      </c>
      <c r="T49" s="55">
        <v>20.683440725227602</v>
      </c>
      <c r="U49" s="55">
        <v>18.934147969571399</v>
      </c>
      <c r="V49" s="55">
        <v>27.681352064024999</v>
      </c>
      <c r="W49" s="55">
        <v>24.390932395517702</v>
      </c>
      <c r="X49" s="55">
        <v>241.07397107025</v>
      </c>
      <c r="Y49" s="55">
        <v>3.9472164917975001</v>
      </c>
      <c r="Z49" s="12">
        <f t="shared" si="1"/>
        <v>119.66987719562243</v>
      </c>
      <c r="AA49" s="12">
        <f t="shared" si="11"/>
        <v>97.822398998888829</v>
      </c>
      <c r="AB49" s="12">
        <f t="shared" si="12"/>
        <v>83.831978098174588</v>
      </c>
      <c r="AC49" s="12">
        <f t="shared" si="13"/>
        <v>111.8445213173719</v>
      </c>
      <c r="AD49" s="55">
        <v>13.507172161620501</v>
      </c>
      <c r="AE49" s="55">
        <v>12.5195729495076</v>
      </c>
      <c r="AF49">
        <v>0.50418544752092698</v>
      </c>
      <c r="AG49" s="12"/>
      <c r="AH49" s="12"/>
      <c r="AI49" t="str">
        <v>20231229</v>
      </c>
      <c r="AJ49">
        <v>57.1</v>
      </c>
      <c r="AK49">
        <v>17.2</v>
      </c>
      <c r="AL49">
        <f t="shared" si="24"/>
        <v>3.3197674418604652</v>
      </c>
      <c r="AN49" t="str">
        <v>20210331</v>
      </c>
      <c r="AO49">
        <v>0.60129500000000002</v>
      </c>
      <c r="AP49">
        <v>29.470040868283</v>
      </c>
      <c r="AQ49">
        <v>85.6</v>
      </c>
      <c r="AR49">
        <v>66.8</v>
      </c>
      <c r="AS49">
        <v>64</v>
      </c>
      <c r="AT49">
        <v>7.0414002019522099</v>
      </c>
      <c r="AU49">
        <v>68.599999999999994</v>
      </c>
      <c r="AV49">
        <v>180.63189924245199</v>
      </c>
      <c r="AW49" s="3">
        <v>0.63764044943820197</v>
      </c>
      <c r="AX49" s="1">
        <f t="shared" si="26"/>
        <v>1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0.88888888888888884</v>
      </c>
      <c r="BI49" t="str">
        <v>14/08/2024</v>
      </c>
      <c r="BJ49">
        <v>50</v>
      </c>
      <c r="BK49">
        <v>21.9</v>
      </c>
      <c r="BL49">
        <f t="shared" si="25"/>
        <v>2.2831050228310503</v>
      </c>
    </row>
    <row r="50" spans="1:64" x14ac:dyDescent="0.3">
      <c r="A50" s="11">
        <v>45517</v>
      </c>
      <c r="B50">
        <v>0.58940397350993401</v>
      </c>
      <c r="C50">
        <v>5344.39</v>
      </c>
      <c r="D50">
        <v>451.38</v>
      </c>
      <c r="E50">
        <v>96.61</v>
      </c>
      <c r="F50">
        <v>2473</v>
      </c>
      <c r="G50">
        <v>82.53</v>
      </c>
      <c r="H50">
        <v>52.68</v>
      </c>
      <c r="I50" s="12">
        <f t="shared" si="3"/>
        <v>184.55421834116819</v>
      </c>
      <c r="J50" s="12">
        <f t="shared" si="0"/>
        <v>87.970573015519278</v>
      </c>
      <c r="K50" s="12">
        <f t="shared" si="4"/>
        <v>196.51345803598358</v>
      </c>
      <c r="L50" s="12">
        <f t="shared" si="5"/>
        <v>164.41496403818073</v>
      </c>
      <c r="M50" s="12">
        <f t="shared" si="6"/>
        <v>252.82730688973632</v>
      </c>
      <c r="N50" s="12">
        <f t="shared" si="7"/>
        <v>120.0532181219142</v>
      </c>
      <c r="O50" s="12">
        <f t="shared" si="8"/>
        <v>267.00831021509742</v>
      </c>
      <c r="P50" s="12">
        <f t="shared" si="9"/>
        <v>227.31780004767316</v>
      </c>
      <c r="Q50">
        <v>0.55813953488372103</v>
      </c>
      <c r="R50" s="12">
        <v>15.8587278142282</v>
      </c>
      <c r="S50" s="55">
        <f t="shared" si="10"/>
        <v>145.12717963290353</v>
      </c>
      <c r="T50" s="55">
        <v>20.477646768974498</v>
      </c>
      <c r="U50" s="55">
        <v>18.828992876284602</v>
      </c>
      <c r="V50" s="55">
        <v>27.506501778575</v>
      </c>
      <c r="W50" s="55">
        <v>24.3996403475218</v>
      </c>
      <c r="X50" s="55">
        <v>240.04928591666899</v>
      </c>
      <c r="Y50" s="55">
        <v>3.92951508945829</v>
      </c>
      <c r="Z50" s="12">
        <f t="shared" si="1"/>
        <v>119.69813607919492</v>
      </c>
      <c r="AA50" s="12">
        <f t="shared" si="11"/>
        <v>97.094999428663954</v>
      </c>
      <c r="AB50" s="12">
        <f t="shared" si="12"/>
        <v>82.381644847167962</v>
      </c>
      <c r="AC50" s="12">
        <f t="shared" si="13"/>
        <v>110.42538477752565</v>
      </c>
      <c r="AD50" s="55">
        <v>13.438290971387501</v>
      </c>
      <c r="AE50" s="55">
        <v>12.4708756360045</v>
      </c>
      <c r="AF50">
        <v>0.49967469095640898</v>
      </c>
      <c r="AG50" s="12"/>
      <c r="AH50" s="12"/>
      <c r="AI50" t="str">
        <v>20231222</v>
      </c>
      <c r="AJ50" t="e">
        <v>#N/A</v>
      </c>
      <c r="AK50" t="e">
        <v>#N/A</v>
      </c>
      <c r="AL50" t="str">
        <f t="shared" si="24"/>
        <v/>
      </c>
      <c r="AN50" t="str">
        <v>20210226</v>
      </c>
      <c r="AO50">
        <v>-6.0632349999999997</v>
      </c>
      <c r="AP50">
        <v>19.476394691627</v>
      </c>
      <c r="AQ50">
        <v>86</v>
      </c>
      <c r="AR50">
        <v>62.4</v>
      </c>
      <c r="AS50">
        <v>60.7</v>
      </c>
      <c r="AT50">
        <v>148.904802021904</v>
      </c>
      <c r="AU50">
        <v>58.2</v>
      </c>
      <c r="AV50">
        <v>176.14539098567201</v>
      </c>
      <c r="AW50" s="3">
        <v>0.792771084337349</v>
      </c>
      <c r="AX50" s="1">
        <f t="shared" si="26"/>
        <v>0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0.77777777777777779</v>
      </c>
      <c r="BI50" t="str">
        <v>13/08/2024</v>
      </c>
      <c r="BJ50">
        <v>50</v>
      </c>
      <c r="BK50">
        <v>21.9</v>
      </c>
      <c r="BL50">
        <f t="shared" si="25"/>
        <v>2.2831050228310503</v>
      </c>
    </row>
    <row r="51" spans="1:64" x14ac:dyDescent="0.3">
      <c r="A51" s="11">
        <v>45514</v>
      </c>
      <c r="B51">
        <v>0.57826086956521705</v>
      </c>
      <c r="C51">
        <v>5344.16</v>
      </c>
      <c r="D51">
        <v>450.41</v>
      </c>
      <c r="E51">
        <v>96.26</v>
      </c>
      <c r="F51">
        <v>2430.8000000000002</v>
      </c>
      <c r="G51">
        <v>82.48</v>
      </c>
      <c r="H51">
        <v>52.63</v>
      </c>
      <c r="I51" s="12">
        <f t="shared" si="3"/>
        <v>185.21970314723279</v>
      </c>
      <c r="J51" s="12">
        <f t="shared" si="0"/>
        <v>89.520850533194533</v>
      </c>
      <c r="K51" s="12">
        <f t="shared" si="4"/>
        <v>196.62419086815814</v>
      </c>
      <c r="L51" s="12">
        <f t="shared" si="5"/>
        <v>164.5642222848694</v>
      </c>
      <c r="M51" s="12">
        <f t="shared" si="6"/>
        <v>253.20265259758733</v>
      </c>
      <c r="N51" s="12">
        <f t="shared" si="7"/>
        <v>121.90705212290676</v>
      </c>
      <c r="O51" s="12">
        <f t="shared" si="8"/>
        <v>266.59578367783877</v>
      </c>
      <c r="P51" s="12">
        <f t="shared" si="9"/>
        <v>227.04453721380048</v>
      </c>
      <c r="Q51">
        <v>0.56976744186046502</v>
      </c>
      <c r="R51" s="12">
        <v>15.816352061202201</v>
      </c>
      <c r="S51" s="55">
        <f t="shared" si="10"/>
        <v>146.10115804460844</v>
      </c>
      <c r="T51" s="55">
        <v>20.050108152735199</v>
      </c>
      <c r="U51" s="55">
        <v>18.4550885144841</v>
      </c>
      <c r="V51" s="55">
        <v>26.998868540107601</v>
      </c>
      <c r="W51" s="55">
        <v>23.988112528038499</v>
      </c>
      <c r="X51" s="55">
        <v>239.598409474264</v>
      </c>
      <c r="Y51" s="55">
        <v>3.89313104339104</v>
      </c>
      <c r="Z51" s="12">
        <f t="shared" si="1"/>
        <v>120.59826977599818</v>
      </c>
      <c r="AA51" s="12">
        <f t="shared" si="11"/>
        <v>97.356494823524883</v>
      </c>
      <c r="AB51" s="12">
        <f t="shared" si="12"/>
        <v>83.75612568913705</v>
      </c>
      <c r="AC51" s="12">
        <f t="shared" si="13"/>
        <v>110.3874312676525</v>
      </c>
      <c r="AD51" s="55">
        <v>13.1449159396862</v>
      </c>
      <c r="AE51" s="55">
        <v>12.1704356617127</v>
      </c>
      <c r="AF51">
        <v>0.49195106245975501</v>
      </c>
      <c r="AG51" s="12"/>
      <c r="AH51" s="12"/>
      <c r="AI51" t="str">
        <v>20231215</v>
      </c>
      <c r="AJ51">
        <v>56.9</v>
      </c>
      <c r="AK51">
        <v>18.100000000000001</v>
      </c>
      <c r="AL51">
        <f t="shared" si="24"/>
        <v>3.1436464088397789</v>
      </c>
      <c r="AN51" t="str">
        <v>20210129</v>
      </c>
      <c r="AO51">
        <v>-2.4903984000000001</v>
      </c>
      <c r="AP51">
        <v>14.3430390639642</v>
      </c>
      <c r="AQ51">
        <v>82.1</v>
      </c>
      <c r="AR51">
        <v>61.9</v>
      </c>
      <c r="AS51">
        <v>59.2</v>
      </c>
      <c r="AT51">
        <v>174.94439501779399</v>
      </c>
      <c r="AU51">
        <v>60</v>
      </c>
      <c r="AV51">
        <v>171.42994451721799</v>
      </c>
      <c r="AW51" s="3">
        <v>0.72386058981233203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12/08/2024</v>
      </c>
      <c r="BJ51">
        <v>50</v>
      </c>
      <c r="BK51">
        <v>21.9</v>
      </c>
      <c r="BL51">
        <f t="shared" si="25"/>
        <v>2.2831050228310503</v>
      </c>
    </row>
    <row r="52" spans="1:64" x14ac:dyDescent="0.3">
      <c r="A52" s="11">
        <v>45513</v>
      </c>
      <c r="B52">
        <v>0.57236842105263197</v>
      </c>
      <c r="C52">
        <v>5319.31</v>
      </c>
      <c r="D52">
        <v>448.07</v>
      </c>
      <c r="E52">
        <v>95.32</v>
      </c>
      <c r="F52">
        <v>2427.6799999999998</v>
      </c>
      <c r="G52">
        <v>82.46</v>
      </c>
      <c r="H52">
        <v>52.42</v>
      </c>
      <c r="I52" s="12">
        <f t="shared" si="3"/>
        <v>186.18598243268389</v>
      </c>
      <c r="J52" s="12">
        <f t="shared" si="0"/>
        <v>89.218713063338001</v>
      </c>
      <c r="K52" s="12">
        <f t="shared" si="4"/>
        <v>195.75715956286703</v>
      </c>
      <c r="L52" s="12">
        <f t="shared" si="5"/>
        <v>164.45476875538819</v>
      </c>
      <c r="M52" s="12">
        <f t="shared" si="6"/>
        <v>254.38276497568015</v>
      </c>
      <c r="N52" s="12">
        <f t="shared" si="7"/>
        <v>121.42895951383404</v>
      </c>
      <c r="O52" s="12">
        <f t="shared" si="8"/>
        <v>265.27475348632692</v>
      </c>
      <c r="P52" s="12">
        <f t="shared" si="9"/>
        <v>226.76871983813405</v>
      </c>
      <c r="Q52">
        <v>0.56470588235294095</v>
      </c>
      <c r="R52" s="12">
        <v>15.7739387126701</v>
      </c>
      <c r="S52" s="55">
        <f t="shared" si="10"/>
        <v>145.35242820640278</v>
      </c>
      <c r="T52" s="55">
        <v>19.801458414101099</v>
      </c>
      <c r="U52" s="55">
        <v>18.228504335110198</v>
      </c>
      <c r="V52" s="55">
        <v>26.369743391672301</v>
      </c>
      <c r="W52" s="55">
        <v>23.383209553092598</v>
      </c>
      <c r="X52" s="55">
        <v>239.50603169739699</v>
      </c>
      <c r="Y52" s="55">
        <v>3.9027408003017698</v>
      </c>
      <c r="Z52" s="12">
        <f t="shared" si="1"/>
        <v>120.25577998550996</v>
      </c>
      <c r="AA52" s="12">
        <f t="shared" si="11"/>
        <v>97.929915073452136</v>
      </c>
      <c r="AB52" s="12">
        <f t="shared" si="12"/>
        <v>83.528849792962163</v>
      </c>
      <c r="AC52" s="12">
        <f t="shared" si="13"/>
        <v>109.97353895824601</v>
      </c>
      <c r="AD52" s="55">
        <v>13.145093012649401</v>
      </c>
      <c r="AE52" s="55">
        <v>12.210906141353099</v>
      </c>
      <c r="AF52">
        <v>0.496416938110749</v>
      </c>
      <c r="AG52" s="12"/>
      <c r="AH52" s="12"/>
      <c r="AI52" t="str">
        <v>20231208</v>
      </c>
      <c r="AJ52">
        <v>55.6</v>
      </c>
      <c r="AK52">
        <v>19.399999999999999</v>
      </c>
      <c r="AL52">
        <f t="shared" si="24"/>
        <v>2.8659793814432994</v>
      </c>
      <c r="AN52" t="str">
        <v>20201231</v>
      </c>
      <c r="AO52">
        <v>-3.6669836</v>
      </c>
      <c r="AP52">
        <v>12.508751037739099</v>
      </c>
      <c r="AQ52">
        <v>77.599999999999994</v>
      </c>
      <c r="AR52">
        <v>64.2</v>
      </c>
      <c r="AS52">
        <v>60.2</v>
      </c>
      <c r="AT52">
        <v>204.29499858717199</v>
      </c>
      <c r="AU52">
        <v>59.8</v>
      </c>
      <c r="AV52">
        <v>164.33513260459699</v>
      </c>
      <c r="AW52" s="3">
        <v>0.72945205479452102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09/08/2024</v>
      </c>
      <c r="BJ52">
        <v>44.6</v>
      </c>
      <c r="BK52">
        <v>21.5</v>
      </c>
      <c r="BL52">
        <f t="shared" si="25"/>
        <v>2.074418604651163</v>
      </c>
    </row>
    <row r="53" spans="1:64" x14ac:dyDescent="0.3">
      <c r="A53" s="11">
        <v>45512</v>
      </c>
      <c r="B53">
        <v>0.568927789934354</v>
      </c>
      <c r="C53">
        <v>5199.5</v>
      </c>
      <c r="D53">
        <v>434.77</v>
      </c>
      <c r="E53">
        <v>95.91</v>
      </c>
      <c r="F53">
        <v>2382.92</v>
      </c>
      <c r="G53">
        <v>82.5</v>
      </c>
      <c r="H53">
        <v>51.45</v>
      </c>
      <c r="I53" s="12">
        <f t="shared" si="3"/>
        <v>180.90461674236107</v>
      </c>
      <c r="J53" s="12">
        <f t="shared" si="0"/>
        <v>88.840348851106441</v>
      </c>
      <c r="K53" s="12">
        <f t="shared" si="4"/>
        <v>191.25736178822751</v>
      </c>
      <c r="L53" s="12">
        <f t="shared" si="5"/>
        <v>163.7686852878625</v>
      </c>
      <c r="M53" s="12">
        <f t="shared" si="6"/>
        <v>245.36735787294074</v>
      </c>
      <c r="N53" s="12">
        <f t="shared" si="7"/>
        <v>120.01195318409492</v>
      </c>
      <c r="O53" s="12">
        <f t="shared" si="8"/>
        <v>257.27960063638341</v>
      </c>
      <c r="P53" s="12">
        <f t="shared" si="9"/>
        <v>224.13787207975895</v>
      </c>
      <c r="Q53">
        <v>0.56470588235294095</v>
      </c>
      <c r="R53" s="12">
        <v>15.7768296603557</v>
      </c>
      <c r="S53" s="55">
        <f t="shared" si="10"/>
        <v>149.07178237367347</v>
      </c>
      <c r="T53" s="55">
        <v>18.840702134035901</v>
      </c>
      <c r="U53" s="55">
        <v>17.2243974843405</v>
      </c>
      <c r="V53" s="55">
        <v>24.9770167093114</v>
      </c>
      <c r="W53" s="55">
        <v>21.9620002068791</v>
      </c>
      <c r="X53" s="55">
        <v>239.499888370181</v>
      </c>
      <c r="Y53" s="55">
        <v>3.80841828192401</v>
      </c>
      <c r="Z53" s="12">
        <f t="shared" si="1"/>
        <v>123.30653126440873</v>
      </c>
      <c r="AA53" s="12">
        <f t="shared" si="11"/>
        <v>95.540927924139638</v>
      </c>
      <c r="AB53" s="12">
        <f t="shared" si="12"/>
        <v>83.523038392020638</v>
      </c>
      <c r="AC53" s="12">
        <f t="shared" si="13"/>
        <v>107.88720496059474</v>
      </c>
      <c r="AD53" s="55">
        <v>12.7906410511847</v>
      </c>
      <c r="AE53" s="55">
        <v>11.8264365103841</v>
      </c>
      <c r="AF53">
        <v>0.49236894492368899</v>
      </c>
      <c r="AG53" s="12"/>
      <c r="AH53" s="12"/>
      <c r="AI53" t="str">
        <v>20231201</v>
      </c>
      <c r="AJ53">
        <v>55.1</v>
      </c>
      <c r="AK53">
        <v>21.7</v>
      </c>
      <c r="AL53">
        <f t="shared" si="24"/>
        <v>2.5391705069124426</v>
      </c>
      <c r="AN53" t="str">
        <v>20201130</v>
      </c>
      <c r="AO53">
        <v>-5.0871570000000004</v>
      </c>
      <c r="AP53">
        <v>8.5139800915010806</v>
      </c>
      <c r="AQ53">
        <v>65.400000000000006</v>
      </c>
      <c r="AR53">
        <v>60.7</v>
      </c>
      <c r="AS53">
        <v>57.3</v>
      </c>
      <c r="AT53">
        <v>252.96997389033899</v>
      </c>
      <c r="AU53">
        <v>57.4</v>
      </c>
      <c r="AV53">
        <v>161.02941666864299</v>
      </c>
      <c r="AW53" s="3">
        <v>0.80501392757660195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08/08/2024</v>
      </c>
      <c r="BJ53">
        <v>44.6</v>
      </c>
      <c r="BK53">
        <v>21.5</v>
      </c>
      <c r="BL53">
        <f t="shared" si="25"/>
        <v>2.074418604651163</v>
      </c>
    </row>
    <row r="54" spans="1:64" x14ac:dyDescent="0.3">
      <c r="A54" s="11">
        <v>45511</v>
      </c>
      <c r="B54">
        <v>0.55752212389380496</v>
      </c>
      <c r="C54">
        <v>5240.03</v>
      </c>
      <c r="D54">
        <v>439.53</v>
      </c>
      <c r="E54">
        <v>96.59</v>
      </c>
      <c r="F54">
        <v>2390.73</v>
      </c>
      <c r="G54">
        <v>82.55</v>
      </c>
      <c r="H54">
        <v>51.19</v>
      </c>
      <c r="I54" s="12">
        <f t="shared" si="3"/>
        <v>181.03036446731326</v>
      </c>
      <c r="J54" s="12">
        <f t="shared" si="0"/>
        <v>89.239060398842895</v>
      </c>
      <c r="K54" s="12">
        <f t="shared" si="4"/>
        <v>192.63062455189296</v>
      </c>
      <c r="L54" s="12">
        <f t="shared" si="5"/>
        <v>165.89442418230874</v>
      </c>
      <c r="M54" s="12">
        <f t="shared" si="6"/>
        <v>246.30075984801604</v>
      </c>
      <c r="N54" s="12">
        <f t="shared" si="7"/>
        <v>120.92651623481358</v>
      </c>
      <c r="O54" s="12">
        <f t="shared" si="8"/>
        <v>259.93721337709445</v>
      </c>
      <c r="P54" s="12">
        <f t="shared" si="9"/>
        <v>227.76129624380692</v>
      </c>
      <c r="Q54">
        <v>0.55952380952380998</v>
      </c>
      <c r="R54" s="12">
        <v>15.648457233566001</v>
      </c>
      <c r="S54" s="55">
        <f t="shared" si="10"/>
        <v>147.65612160381065</v>
      </c>
      <c r="T54" s="55">
        <v>19.257853574594101</v>
      </c>
      <c r="U54" s="55">
        <v>17.707002824431299</v>
      </c>
      <c r="V54" s="55">
        <v>25.785372785588098</v>
      </c>
      <c r="W54" s="55">
        <v>22.7540014906997</v>
      </c>
      <c r="X54" s="55">
        <v>239.07610748797799</v>
      </c>
      <c r="Y54" s="55">
        <v>3.8136965619138201</v>
      </c>
      <c r="Z54" s="12">
        <f t="shared" si="1"/>
        <v>122.9185254417374</v>
      </c>
      <c r="AA54" s="12">
        <f t="shared" si="11"/>
        <v>94.396914417764464</v>
      </c>
      <c r="AB54" s="12">
        <f t="shared" si="12"/>
        <v>82.831732896815694</v>
      </c>
      <c r="AC54" s="12">
        <f t="shared" si="13"/>
        <v>107.27735353116807</v>
      </c>
      <c r="AD54" s="55">
        <v>12.8778510711214</v>
      </c>
      <c r="AE54" s="55">
        <v>11.9428682158195</v>
      </c>
      <c r="AF54">
        <v>0.48824714573539302</v>
      </c>
      <c r="AG54" s="12"/>
      <c r="AH54" s="12"/>
      <c r="AI54" t="str">
        <v>20231124</v>
      </c>
      <c r="AJ54">
        <v>55.7</v>
      </c>
      <c r="AK54">
        <v>21.4</v>
      </c>
      <c r="AL54">
        <f t="shared" si="24"/>
        <v>2.6028037383177574</v>
      </c>
      <c r="AN54" t="str">
        <v>20201030</v>
      </c>
      <c r="AO54">
        <v>-4.9830785000000004</v>
      </c>
      <c r="AP54">
        <v>6.3015972484052698</v>
      </c>
      <c r="AQ54">
        <v>65.5</v>
      </c>
      <c r="AR54">
        <v>62.8</v>
      </c>
      <c r="AS54">
        <v>58.7</v>
      </c>
      <c r="AT54">
        <v>386.33920296570898</v>
      </c>
      <c r="AU54">
        <v>60.3</v>
      </c>
      <c r="AV54">
        <v>158.01193674057001</v>
      </c>
      <c r="AW54" s="3">
        <v>0.80184331797234998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07/08/2024</v>
      </c>
      <c r="BJ54">
        <v>44.6</v>
      </c>
      <c r="BK54">
        <v>21.5</v>
      </c>
      <c r="BL54">
        <f t="shared" si="25"/>
        <v>2.074418604651163</v>
      </c>
    </row>
    <row r="55" spans="1:64" x14ac:dyDescent="0.3">
      <c r="A55" s="11">
        <v>45510</v>
      </c>
      <c r="B55">
        <v>0.54504504504504503</v>
      </c>
      <c r="C55">
        <v>5186.33</v>
      </c>
      <c r="D55">
        <v>435.37</v>
      </c>
      <c r="E55">
        <v>98.8</v>
      </c>
      <c r="F55">
        <v>2410.7600000000002</v>
      </c>
      <c r="G55">
        <v>82.65</v>
      </c>
      <c r="H55">
        <v>50.99</v>
      </c>
      <c r="I55" s="12">
        <f t="shared" si="3"/>
        <v>175.29428604738899</v>
      </c>
      <c r="J55" s="12">
        <f t="shared" si="0"/>
        <v>87.604128576157166</v>
      </c>
      <c r="K55" s="12">
        <f t="shared" si="4"/>
        <v>190.42849724521736</v>
      </c>
      <c r="L55" s="12">
        <f t="shared" si="5"/>
        <v>164.83424250826093</v>
      </c>
      <c r="M55" s="12">
        <f t="shared" si="6"/>
        <v>238.68121711939241</v>
      </c>
      <c r="N55" s="12">
        <f t="shared" si="7"/>
        <v>118.80423606141936</v>
      </c>
      <c r="O55" s="12">
        <f t="shared" si="8"/>
        <v>257.16878817651872</v>
      </c>
      <c r="P55" s="12">
        <f t="shared" si="9"/>
        <v>226.4855589509325</v>
      </c>
      <c r="Q55">
        <v>0.55421686746987997</v>
      </c>
      <c r="R55" s="12">
        <v>15.6233367359174</v>
      </c>
      <c r="S55" s="55">
        <f t="shared" si="10"/>
        <v>147.48991964053863</v>
      </c>
      <c r="T55" s="55">
        <v>19.5317821895589</v>
      </c>
      <c r="U55" s="55">
        <v>18.136824084539001</v>
      </c>
      <c r="V55" s="55">
        <v>26.3914662343435</v>
      </c>
      <c r="W55" s="55">
        <v>23.486157318083801</v>
      </c>
      <c r="X55" s="55">
        <v>239.13909460764401</v>
      </c>
      <c r="Y55" s="55">
        <v>3.81186300616345</v>
      </c>
      <c r="Z55" s="12">
        <f t="shared" si="1"/>
        <v>123.01009466885363</v>
      </c>
      <c r="AA55" s="12">
        <f t="shared" si="11"/>
        <v>91.978723974163628</v>
      </c>
      <c r="AB55" s="12">
        <f t="shared" si="12"/>
        <v>81.830866047124246</v>
      </c>
      <c r="AC55" s="12">
        <f t="shared" si="13"/>
        <v>106.72958962693977</v>
      </c>
      <c r="AD55" s="55">
        <v>13.145840297864501</v>
      </c>
      <c r="AE55" s="55">
        <v>12.288620441667</v>
      </c>
      <c r="AF55">
        <v>0.48846675712347398</v>
      </c>
      <c r="AG55" s="12"/>
      <c r="AH55" s="12"/>
      <c r="AI55" t="str">
        <v>20231117</v>
      </c>
      <c r="AJ55">
        <v>52.2</v>
      </c>
      <c r="AK55">
        <v>22.4</v>
      </c>
      <c r="AL55">
        <f t="shared" si="24"/>
        <v>2.3303571428571432</v>
      </c>
      <c r="AN55" t="str">
        <v>20200930</v>
      </c>
      <c r="AO55">
        <v>-6.4109835999999998</v>
      </c>
      <c r="AP55">
        <v>3.44754243472731</v>
      </c>
      <c r="AQ55">
        <v>62.8</v>
      </c>
      <c r="AR55">
        <v>61.5</v>
      </c>
      <c r="AS55">
        <v>55.5</v>
      </c>
      <c r="AT55">
        <v>647.89690069576204</v>
      </c>
      <c r="AU55">
        <v>62.5</v>
      </c>
      <c r="AV55">
        <v>153.296934363117</v>
      </c>
      <c r="AW55" s="3">
        <v>0.68322981366459601</v>
      </c>
      <c r="AX55" s="1">
        <f t="shared" si="26"/>
        <v>1</v>
      </c>
      <c r="AY55" s="1">
        <f t="shared" si="27"/>
        <v>1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1</v>
      </c>
      <c r="BF55" s="1">
        <f t="shared" si="34"/>
        <v>1</v>
      </c>
      <c r="BG55">
        <f t="shared" si="35"/>
        <v>0.88888888888888884</v>
      </c>
      <c r="BI55" t="str">
        <v>06/08/2024</v>
      </c>
      <c r="BJ55">
        <v>44.6</v>
      </c>
      <c r="BK55">
        <v>21.5</v>
      </c>
      <c r="BL55">
        <f t="shared" si="25"/>
        <v>2.074418604651163</v>
      </c>
    </row>
    <row r="56" spans="1:64" x14ac:dyDescent="0.3">
      <c r="A56" s="11">
        <v>45507</v>
      </c>
      <c r="B56">
        <v>0.547085201793722</v>
      </c>
      <c r="C56">
        <v>5346.56</v>
      </c>
      <c r="D56">
        <v>448.75</v>
      </c>
      <c r="E56">
        <v>98.28</v>
      </c>
      <c r="F56">
        <v>2442.11</v>
      </c>
      <c r="G56">
        <v>82.67</v>
      </c>
      <c r="H56">
        <v>52.16</v>
      </c>
      <c r="I56" s="12">
        <f t="shared" si="3"/>
        <v>181.70102939571063</v>
      </c>
      <c r="J56" s="12">
        <f t="shared" si="0"/>
        <v>89.131081512764339</v>
      </c>
      <c r="K56" s="12">
        <f t="shared" si="4"/>
        <v>196.26277659431986</v>
      </c>
      <c r="L56" s="12">
        <f t="shared" si="5"/>
        <v>166.08617029314181</v>
      </c>
      <c r="M56" s="12">
        <f t="shared" si="6"/>
        <v>247.36551826416957</v>
      </c>
      <c r="N56" s="12">
        <f t="shared" si="7"/>
        <v>120.85624166872587</v>
      </c>
      <c r="O56" s="12">
        <f t="shared" si="8"/>
        <v>265.00614080501526</v>
      </c>
      <c r="P56" s="12">
        <f t="shared" si="9"/>
        <v>228.17063891082594</v>
      </c>
      <c r="Q56">
        <v>0.56470588235294095</v>
      </c>
      <c r="R56" s="12">
        <v>15.577974070315699</v>
      </c>
      <c r="S56" s="55">
        <f t="shared" si="10"/>
        <v>145.78223189136281</v>
      </c>
      <c r="T56" s="55">
        <v>19.4654832181896</v>
      </c>
      <c r="U56" s="55">
        <v>18.113376455517098</v>
      </c>
      <c r="V56" s="55">
        <v>26.3202991788995</v>
      </c>
      <c r="W56" s="55">
        <v>23.522306317882801</v>
      </c>
      <c r="X56" s="55">
        <v>238.42346438554799</v>
      </c>
      <c r="Y56" s="55">
        <v>3.8457129286333398</v>
      </c>
      <c r="Z56" s="12">
        <f t="shared" si="1"/>
        <v>121.57508340404196</v>
      </c>
      <c r="AA56" s="12">
        <f t="shared" si="11"/>
        <v>94.601258830881619</v>
      </c>
      <c r="AB56" s="12">
        <f t="shared" si="12"/>
        <v>82.623533256855481</v>
      </c>
      <c r="AC56" s="12">
        <f t="shared" si="13"/>
        <v>109.15155968263042</v>
      </c>
      <c r="AD56" s="55">
        <v>13.0189992554506</v>
      </c>
      <c r="AE56" s="55">
        <v>12.1685265729643</v>
      </c>
      <c r="AF56">
        <v>0.486850977747808</v>
      </c>
      <c r="AG56" s="12"/>
      <c r="AH56" s="12"/>
      <c r="AI56" t="str">
        <v>20231110</v>
      </c>
      <c r="AJ56">
        <v>50.7</v>
      </c>
      <c r="AK56">
        <v>23.2</v>
      </c>
      <c r="AL56">
        <f t="shared" si="24"/>
        <v>2.1853448275862073</v>
      </c>
      <c r="AN56" t="str">
        <v>20200831</v>
      </c>
      <c r="AO56">
        <v>-6.6665760000000001</v>
      </c>
      <c r="AP56">
        <v>-0.18582772779416301</v>
      </c>
      <c r="AQ56">
        <v>59.5</v>
      </c>
      <c r="AR56">
        <v>62.3</v>
      </c>
      <c r="AS56">
        <v>55.4</v>
      </c>
      <c r="AT56">
        <v>746.07310447023997</v>
      </c>
      <c r="AU56">
        <v>62.1</v>
      </c>
      <c r="AV56">
        <v>149.982919911545</v>
      </c>
      <c r="AW56" s="3">
        <v>0.72148541114058395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05/08/2024</v>
      </c>
      <c r="BJ56">
        <v>44.6</v>
      </c>
      <c r="BK56">
        <v>21.5</v>
      </c>
      <c r="BL56">
        <f t="shared" si="25"/>
        <v>2.074418604651163</v>
      </c>
    </row>
    <row r="57" spans="1:64" x14ac:dyDescent="0.3">
      <c r="A57" s="11">
        <v>45506</v>
      </c>
      <c r="B57">
        <v>0.52643678160919505</v>
      </c>
      <c r="C57">
        <v>5446.68</v>
      </c>
      <c r="D57">
        <v>459.66</v>
      </c>
      <c r="E57">
        <v>95.31</v>
      </c>
      <c r="F57">
        <v>2446.3000000000002</v>
      </c>
      <c r="G57">
        <v>82.21</v>
      </c>
      <c r="H57">
        <v>52.98</v>
      </c>
      <c r="I57" s="12">
        <f t="shared" si="3"/>
        <v>191.17234050485285</v>
      </c>
      <c r="J57" s="12">
        <f t="shared" si="0"/>
        <v>90.641997427591619</v>
      </c>
      <c r="K57" s="12">
        <f t="shared" si="4"/>
        <v>201.08422664402559</v>
      </c>
      <c r="L57" s="12">
        <f t="shared" si="5"/>
        <v>166.5699395773166</v>
      </c>
      <c r="M57" s="12">
        <f t="shared" si="6"/>
        <v>261.73376152049303</v>
      </c>
      <c r="N57" s="12">
        <f t="shared" si="7"/>
        <v>123.5776872646306</v>
      </c>
      <c r="O57" s="12">
        <f t="shared" si="8"/>
        <v>273.01373208797668</v>
      </c>
      <c r="P57" s="12">
        <f t="shared" si="9"/>
        <v>230.07042144787863</v>
      </c>
      <c r="Q57">
        <v>0.56626506024096401</v>
      </c>
      <c r="R57" s="12">
        <v>15.540597226535301</v>
      </c>
      <c r="S57" s="55">
        <f t="shared" si="10"/>
        <v>146.88172968107858</v>
      </c>
      <c r="T57" s="55">
        <v>19.3585492778119</v>
      </c>
      <c r="U57" s="55">
        <v>18.040084239028101</v>
      </c>
      <c r="V57" s="55">
        <v>25.947885911968299</v>
      </c>
      <c r="W57" s="55">
        <v>23.169791595327901</v>
      </c>
      <c r="X57" s="55">
        <v>238.29446022050701</v>
      </c>
      <c r="Y57" s="55">
        <v>3.8080486267235401</v>
      </c>
      <c r="Z57" s="12">
        <f t="shared" si="1"/>
        <v>122.72245797457894</v>
      </c>
      <c r="AA57" s="12">
        <f t="shared" si="11"/>
        <v>99.229211180200352</v>
      </c>
      <c r="AB57" s="12">
        <f t="shared" si="12"/>
        <v>83.776698394221143</v>
      </c>
      <c r="AC57" s="12">
        <f t="shared" si="13"/>
        <v>111.50122101511141</v>
      </c>
      <c r="AD57" s="55">
        <v>13.15210509568</v>
      </c>
      <c r="AE57" s="55">
        <v>12.3661480797149</v>
      </c>
      <c r="AF57">
        <v>0.48233695652173902</v>
      </c>
      <c r="AG57" s="12"/>
      <c r="AH57" s="12"/>
      <c r="AI57" t="str">
        <v>20231103</v>
      </c>
      <c r="AJ57">
        <v>49.3</v>
      </c>
      <c r="AK57">
        <v>23.9</v>
      </c>
      <c r="AL57">
        <f t="shared" si="24"/>
        <v>2.0627615062761508</v>
      </c>
      <c r="AN57" t="str">
        <v>20200731</v>
      </c>
      <c r="AO57">
        <v>-6.8643219999999996</v>
      </c>
      <c r="AP57">
        <v>-5.0852769288781197</v>
      </c>
      <c r="AQ57">
        <v>53.2</v>
      </c>
      <c r="AR57">
        <v>61.1</v>
      </c>
      <c r="AS57">
        <v>53.8</v>
      </c>
      <c r="AT57">
        <v>899.472716125077</v>
      </c>
      <c r="AU57">
        <v>63.9</v>
      </c>
      <c r="AV57">
        <v>147.439237679565</v>
      </c>
      <c r="AW57" s="3">
        <v>0.70720720720720698</v>
      </c>
      <c r="AX57" s="1">
        <f t="shared" si="26"/>
        <v>1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0.66666666666666663</v>
      </c>
      <c r="BI57" t="str">
        <v>02/08/2024</v>
      </c>
      <c r="BJ57">
        <v>46.9</v>
      </c>
      <c r="BK57">
        <v>18.7</v>
      </c>
      <c r="BL57">
        <f t="shared" si="25"/>
        <v>2.5080213903743314</v>
      </c>
    </row>
    <row r="58" spans="1:64" x14ac:dyDescent="0.3">
      <c r="A58" s="11">
        <v>45504</v>
      </c>
      <c r="B58">
        <v>0.51068883610451299</v>
      </c>
      <c r="C58">
        <v>5522.3</v>
      </c>
      <c r="D58">
        <v>471.07</v>
      </c>
      <c r="E58">
        <v>94.81</v>
      </c>
      <c r="F58">
        <v>2447.73</v>
      </c>
      <c r="G58">
        <v>82.34</v>
      </c>
      <c r="H58">
        <v>54.28</v>
      </c>
      <c r="I58" s="12">
        <f t="shared" si="3"/>
        <v>194.86846425791475</v>
      </c>
      <c r="J58" s="12">
        <f t="shared" si="0"/>
        <v>91.846039763234558</v>
      </c>
      <c r="K58" s="12">
        <f t="shared" si="4"/>
        <v>203.55018630003931</v>
      </c>
      <c r="L58" s="12">
        <f t="shared" si="5"/>
        <v>164.87888897137896</v>
      </c>
      <c r="M58" s="12">
        <f t="shared" si="6"/>
        <v>269.68825950514463</v>
      </c>
      <c r="N58" s="12">
        <f t="shared" si="7"/>
        <v>126.56943929112383</v>
      </c>
      <c r="O58" s="12">
        <f t="shared" si="8"/>
        <v>279.33869587318623</v>
      </c>
      <c r="P58" s="12">
        <f t="shared" si="9"/>
        <v>230.13291722317234</v>
      </c>
      <c r="Q58">
        <v>0.518987341772152</v>
      </c>
      <c r="R58" s="12">
        <v>15.5181884394236</v>
      </c>
      <c r="S58" s="55">
        <f t="shared" si="10"/>
        <v>146.32248053258417</v>
      </c>
      <c r="T58" s="55">
        <v>19.434244828886001</v>
      </c>
      <c r="U58" s="55">
        <v>18.1932908992401</v>
      </c>
      <c r="V58" s="55">
        <v>25.897844209555199</v>
      </c>
      <c r="W58" s="55">
        <v>23.186385079066302</v>
      </c>
      <c r="X58" s="55">
        <v>238.08803416156101</v>
      </c>
      <c r="Y58" s="55">
        <v>3.8171257438231798</v>
      </c>
      <c r="Z58" s="12">
        <f t="shared" si="1"/>
        <v>122.32551003019343</v>
      </c>
      <c r="AA58" s="12">
        <f t="shared" si="11"/>
        <v>102.2163400813439</v>
      </c>
      <c r="AB58" s="12">
        <f t="shared" si="12"/>
        <v>85.781030037490893</v>
      </c>
      <c r="AC58" s="12">
        <f t="shared" si="13"/>
        <v>114.05270198734826</v>
      </c>
      <c r="AD58" s="55">
        <v>13.245236186597699</v>
      </c>
      <c r="AE58" s="55">
        <v>12.513909497543001</v>
      </c>
      <c r="AF58">
        <v>0.483016304347826</v>
      </c>
      <c r="AG58" s="12"/>
      <c r="AH58" s="12"/>
      <c r="AI58" t="str">
        <v>20231027</v>
      </c>
      <c r="AJ58">
        <v>42.9</v>
      </c>
      <c r="AK58">
        <v>25.7</v>
      </c>
      <c r="AL58">
        <f t="shared" si="24"/>
        <v>1.6692607003891051</v>
      </c>
      <c r="AN58" t="str">
        <v>20200630</v>
      </c>
      <c r="AO58">
        <v>-10.598533</v>
      </c>
      <c r="AP58">
        <v>-8.7555056855535405</v>
      </c>
      <c r="AQ58">
        <v>51.3</v>
      </c>
      <c r="AR58">
        <v>56.5</v>
      </c>
      <c r="AS58">
        <v>52.6</v>
      </c>
      <c r="AT58">
        <v>983.90557939914197</v>
      </c>
      <c r="AU58">
        <v>65.3</v>
      </c>
      <c r="AV58">
        <v>141.77024961008999</v>
      </c>
      <c r="AW58" s="3">
        <v>0.53532608695652195</v>
      </c>
      <c r="AX58" s="1">
        <f t="shared" si="26"/>
        <v>0</v>
      </c>
      <c r="AY58" s="1">
        <f t="shared" si="27"/>
        <v>0</v>
      </c>
      <c r="AZ58" s="1">
        <f t="shared" si="28"/>
        <v>1</v>
      </c>
      <c r="BA58" s="1">
        <f t="shared" si="29"/>
        <v>1</v>
      </c>
      <c r="BB58" s="1">
        <f t="shared" si="30"/>
        <v>1</v>
      </c>
      <c r="BC58" s="1">
        <f t="shared" si="31"/>
        <v>0</v>
      </c>
      <c r="BD58" s="1">
        <f t="shared" si="32"/>
        <v>1</v>
      </c>
      <c r="BE58" s="1">
        <f t="shared" si="33"/>
        <v>0</v>
      </c>
      <c r="BF58" s="1">
        <f t="shared" si="34"/>
        <v>1</v>
      </c>
      <c r="BG58">
        <f t="shared" si="35"/>
        <v>0.55555555555555558</v>
      </c>
      <c r="BI58" t="str">
        <v>01/08/2024</v>
      </c>
      <c r="BJ58">
        <v>46.9</v>
      </c>
      <c r="BK58">
        <v>18.7</v>
      </c>
      <c r="BL58">
        <f t="shared" si="25"/>
        <v>2.5080213903743314</v>
      </c>
    </row>
    <row r="59" spans="1:64" x14ac:dyDescent="0.3">
      <c r="A59" s="11">
        <v>45504</v>
      </c>
      <c r="B59">
        <v>0.50480769230769196</v>
      </c>
      <c r="C59">
        <v>5436.44</v>
      </c>
      <c r="D59">
        <v>457.53</v>
      </c>
      <c r="E59">
        <v>93.85</v>
      </c>
      <c r="F59">
        <v>2410.73</v>
      </c>
      <c r="G59">
        <v>82.17</v>
      </c>
      <c r="H59">
        <v>53.41</v>
      </c>
      <c r="I59" s="12">
        <f t="shared" si="3"/>
        <v>193.79015100280617</v>
      </c>
      <c r="J59" s="12">
        <f t="shared" si="0"/>
        <v>91.805151994465234</v>
      </c>
      <c r="K59" s="12">
        <f t="shared" si="4"/>
        <v>200.79437545064818</v>
      </c>
      <c r="L59" s="12">
        <f t="shared" si="5"/>
        <v>164.96065350145392</v>
      </c>
      <c r="M59" s="12">
        <f t="shared" si="6"/>
        <v>264.56506318061923</v>
      </c>
      <c r="N59" s="12">
        <f t="shared" si="7"/>
        <v>124.79170166614799</v>
      </c>
      <c r="O59" s="12">
        <f t="shared" si="8"/>
        <v>271.85591449640407</v>
      </c>
      <c r="P59" s="12">
        <f t="shared" si="9"/>
        <v>227.11129156028133</v>
      </c>
      <c r="Q59">
        <v>0.506329113924051</v>
      </c>
      <c r="R59" s="12">
        <v>15.519366942858399</v>
      </c>
      <c r="S59" s="55">
        <f t="shared" si="10"/>
        <v>146.47102467305913</v>
      </c>
      <c r="T59" s="55">
        <v>19.845126270125999</v>
      </c>
      <c r="U59" s="55">
        <v>18.7952295555415</v>
      </c>
      <c r="V59" s="55">
        <v>26.488334980952001</v>
      </c>
      <c r="W59" s="55">
        <v>24.0250426214524</v>
      </c>
      <c r="X59" s="55">
        <v>237.44362498568501</v>
      </c>
      <c r="Y59" s="55">
        <v>3.8135478116266102</v>
      </c>
      <c r="Z59" s="12">
        <f t="shared" si="1"/>
        <v>122.10867800753644</v>
      </c>
      <c r="AA59" s="12">
        <f t="shared" si="11"/>
        <v>101.60064065926547</v>
      </c>
      <c r="AB59" s="12">
        <f t="shared" si="12"/>
        <v>85.700382862907531</v>
      </c>
      <c r="AC59" s="12">
        <f t="shared" si="13"/>
        <v>112.45358913812552</v>
      </c>
      <c r="AD59" s="55">
        <v>13.4294465710724</v>
      </c>
      <c r="AE59" s="55">
        <v>12.7996155272424</v>
      </c>
      <c r="AF59">
        <v>0.486206896551724</v>
      </c>
      <c r="AG59" s="12"/>
      <c r="AH59" s="12"/>
      <c r="AI59" t="str">
        <v>20231020</v>
      </c>
      <c r="AJ59">
        <v>50</v>
      </c>
      <c r="AK59">
        <v>24.3</v>
      </c>
      <c r="AL59">
        <f t="shared" si="24"/>
        <v>2.0576131687242798</v>
      </c>
      <c r="AN59" t="str">
        <v>20200529</v>
      </c>
      <c r="AO59">
        <v>-16.019511999999999</v>
      </c>
      <c r="AP59">
        <v>-11.2373565761227</v>
      </c>
      <c r="AQ59">
        <v>40.799999999999997</v>
      </c>
      <c r="AR59">
        <v>34.200000000000003</v>
      </c>
      <c r="AS59">
        <v>43.5</v>
      </c>
      <c r="AT59">
        <v>1148.09038437922</v>
      </c>
      <c r="AU59">
        <v>41.2</v>
      </c>
      <c r="AV59">
        <v>138.986891761104</v>
      </c>
      <c r="AW59" s="3">
        <v>0.27336448598130803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31/07/2024</v>
      </c>
      <c r="BJ59">
        <v>46.9</v>
      </c>
      <c r="BK59">
        <v>18.7</v>
      </c>
      <c r="BL59">
        <f t="shared" si="25"/>
        <v>2.5080213903743314</v>
      </c>
    </row>
    <row r="60" spans="1:64" x14ac:dyDescent="0.3">
      <c r="A60" s="11">
        <v>45503</v>
      </c>
      <c r="B60">
        <v>0.49152542372881403</v>
      </c>
      <c r="C60">
        <v>5463.54</v>
      </c>
      <c r="D60">
        <v>463.9</v>
      </c>
      <c r="E60">
        <v>93.49</v>
      </c>
      <c r="F60">
        <v>2384.34</v>
      </c>
      <c r="G60">
        <v>82.14</v>
      </c>
      <c r="H60">
        <v>53.37</v>
      </c>
      <c r="I60" s="12">
        <f t="shared" si="3"/>
        <v>195.51278152026666</v>
      </c>
      <c r="J60" s="12">
        <f t="shared" si="0"/>
        <v>93.300593160223556</v>
      </c>
      <c r="K60" s="12">
        <f t="shared" si="4"/>
        <v>201.86940759103047</v>
      </c>
      <c r="L60" s="12">
        <f t="shared" si="5"/>
        <v>165.90792783825253</v>
      </c>
      <c r="M60" s="12">
        <f t="shared" si="6"/>
        <v>269.29991772216516</v>
      </c>
      <c r="N60" s="12">
        <f t="shared" si="7"/>
        <v>127.96516875074774</v>
      </c>
      <c r="O60" s="12">
        <f t="shared" si="8"/>
        <v>275.7429631534485</v>
      </c>
      <c r="P60" s="12">
        <f t="shared" si="9"/>
        <v>230.44838988884391</v>
      </c>
      <c r="Q60">
        <v>0.506329113924051</v>
      </c>
      <c r="R60" s="12">
        <v>15.4668130681208</v>
      </c>
      <c r="S60" s="55">
        <f t="shared" si="10"/>
        <v>146.11323709837728</v>
      </c>
      <c r="T60" s="55">
        <v>19.830239925727302</v>
      </c>
      <c r="U60" s="55">
        <v>18.8738868227965</v>
      </c>
      <c r="V60" s="55">
        <v>26.561565257632601</v>
      </c>
      <c r="W60" s="55">
        <v>24.227072319739001</v>
      </c>
      <c r="X60" s="55">
        <v>236.85091082652301</v>
      </c>
      <c r="Y60" s="55">
        <v>3.8099316262755201</v>
      </c>
      <c r="Z60" s="12">
        <f t="shared" si="1"/>
        <v>121.91929700742546</v>
      </c>
      <c r="AA60" s="12">
        <f t="shared" si="11"/>
        <v>101.91670418048267</v>
      </c>
      <c r="AB60" s="12">
        <f t="shared" si="12"/>
        <v>86.59390795990879</v>
      </c>
      <c r="AC60" s="12">
        <f t="shared" si="13"/>
        <v>112.41039492293416</v>
      </c>
      <c r="AD60" s="55">
        <v>13.2642864579533</v>
      </c>
      <c r="AE60" s="55">
        <v>12.628099124460901</v>
      </c>
      <c r="AF60">
        <v>0.48326359832636001</v>
      </c>
      <c r="AG60" s="12"/>
      <c r="AH60" s="12"/>
      <c r="AI60" t="str">
        <v>20231013</v>
      </c>
      <c r="AJ60">
        <v>51.4</v>
      </c>
      <c r="AK60">
        <v>22.2</v>
      </c>
      <c r="AL60">
        <f t="shared" si="24"/>
        <v>2.3153153153153152</v>
      </c>
      <c r="AN60" t="str">
        <v>20200430</v>
      </c>
      <c r="AO60">
        <v>-17.202282</v>
      </c>
      <c r="AP60">
        <v>-15.7091294477998</v>
      </c>
      <c r="AQ60">
        <v>35.299999999999997</v>
      </c>
      <c r="AR60">
        <v>27.4</v>
      </c>
      <c r="AS60">
        <v>41.8</v>
      </c>
      <c r="AT60">
        <v>922.02220222022197</v>
      </c>
      <c r="AU60">
        <v>26.1</v>
      </c>
      <c r="AV60">
        <v>141.42137989866001</v>
      </c>
      <c r="AW60" s="3">
        <v>9.0146750524109004E-2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30/07/2024</v>
      </c>
      <c r="BJ60">
        <v>46.9</v>
      </c>
      <c r="BK60">
        <v>18.7</v>
      </c>
      <c r="BL60">
        <f t="shared" si="25"/>
        <v>2.5080213903743314</v>
      </c>
    </row>
    <row r="61" spans="1:64" x14ac:dyDescent="0.3">
      <c r="A61" s="11">
        <v>45500</v>
      </c>
      <c r="B61">
        <v>0.47931873479318698</v>
      </c>
      <c r="C61">
        <v>5459.1</v>
      </c>
      <c r="D61">
        <v>462.97</v>
      </c>
      <c r="E61">
        <v>92.99</v>
      </c>
      <c r="F61">
        <v>2386</v>
      </c>
      <c r="G61">
        <v>82.13</v>
      </c>
      <c r="H61">
        <v>53.62</v>
      </c>
      <c r="I61" s="12">
        <f t="shared" si="3"/>
        <v>196.40911442445244</v>
      </c>
      <c r="J61" s="12">
        <f t="shared" si="0"/>
        <v>93.160010424727901</v>
      </c>
      <c r="K61" s="12">
        <f t="shared" si="4"/>
        <v>201.7298987198545</v>
      </c>
      <c r="L61" s="12">
        <f t="shared" si="5"/>
        <v>165.00440328314599</v>
      </c>
      <c r="M61" s="12">
        <f t="shared" si="6"/>
        <v>270.210026374493</v>
      </c>
      <c r="N61" s="12">
        <f t="shared" si="7"/>
        <v>127.62002110181419</v>
      </c>
      <c r="O61" s="12">
        <f t="shared" si="8"/>
        <v>275.22361309144486</v>
      </c>
      <c r="P61" s="12">
        <f t="shared" si="9"/>
        <v>228.92120869430701</v>
      </c>
      <c r="Q61">
        <v>0.506329113924051</v>
      </c>
      <c r="R61" s="12">
        <v>15.410746169072301</v>
      </c>
      <c r="S61" s="55">
        <f t="shared" si="10"/>
        <v>144.18193164684314</v>
      </c>
      <c r="T61" s="55">
        <v>19.9598906672209</v>
      </c>
      <c r="U61" s="55">
        <v>19.150740538832601</v>
      </c>
      <c r="V61" s="55">
        <v>26.784591704782901</v>
      </c>
      <c r="W61" s="55">
        <v>24.646315205813199</v>
      </c>
      <c r="X61" s="55">
        <v>236.49504023831901</v>
      </c>
      <c r="Y61" s="55">
        <v>3.8474704376094899</v>
      </c>
      <c r="Z61" s="12">
        <f t="shared" si="1"/>
        <v>120.56159014624758</v>
      </c>
      <c r="AA61" s="12">
        <f t="shared" si="11"/>
        <v>102.95025906193037</v>
      </c>
      <c r="AB61" s="12">
        <f t="shared" si="12"/>
        <v>86.938769221213064</v>
      </c>
      <c r="AC61" s="12">
        <f t="shared" si="13"/>
        <v>112.95077374093228</v>
      </c>
      <c r="AD61" s="55">
        <v>13.319772656106499</v>
      </c>
      <c r="AE61" s="55">
        <v>12.742876767005001</v>
      </c>
      <c r="AF61">
        <v>0.48309178743961401</v>
      </c>
      <c r="AG61" s="12"/>
      <c r="AH61" s="12"/>
      <c r="AI61" t="str">
        <v>20231006</v>
      </c>
      <c r="AJ61">
        <v>48.6</v>
      </c>
      <c r="AK61">
        <v>22.8</v>
      </c>
      <c r="AL61">
        <f t="shared" si="24"/>
        <v>2.1315789473684212</v>
      </c>
      <c r="AN61" t="str">
        <v>20200331</v>
      </c>
      <c r="AO61">
        <v>-5.0858600000000003</v>
      </c>
      <c r="AP61">
        <v>-11.295403494953099</v>
      </c>
      <c r="AQ61">
        <v>37.4</v>
      </c>
      <c r="AR61">
        <v>48.3</v>
      </c>
      <c r="AS61">
        <v>49</v>
      </c>
      <c r="AT61">
        <v>108.61420065161199</v>
      </c>
      <c r="AU61">
        <v>49</v>
      </c>
      <c r="AV61">
        <v>162.428900423036</v>
      </c>
      <c r="AW61" s="3">
        <v>9.5768374164810696E-2</v>
      </c>
      <c r="AX61" s="1">
        <f t="shared" si="26"/>
        <v>0</v>
      </c>
      <c r="AY61" s="1">
        <f t="shared" si="27"/>
        <v>0</v>
      </c>
      <c r="AZ61" s="1">
        <f t="shared" si="28"/>
        <v>0</v>
      </c>
      <c r="BA61" s="1">
        <f t="shared" si="29"/>
        <v>0</v>
      </c>
      <c r="BB61" s="1">
        <f t="shared" si="30"/>
        <v>0</v>
      </c>
      <c r="BC61" s="1">
        <f t="shared" si="31"/>
        <v>0</v>
      </c>
      <c r="BD61" s="1">
        <f t="shared" si="32"/>
        <v>0</v>
      </c>
      <c r="BE61" s="1">
        <f t="shared" si="33"/>
        <v>0</v>
      </c>
      <c r="BF61" s="1">
        <f t="shared" si="34"/>
        <v>0</v>
      </c>
      <c r="BG61">
        <f t="shared" si="35"/>
        <v>0</v>
      </c>
      <c r="BI61" t="str">
        <v>29/07/2024</v>
      </c>
      <c r="BJ61">
        <v>46.9</v>
      </c>
      <c r="BK61">
        <v>18.7</v>
      </c>
      <c r="BL61">
        <f t="shared" si="25"/>
        <v>2.5080213903743314</v>
      </c>
    </row>
    <row r="62" spans="1:64" x14ac:dyDescent="0.3">
      <c r="A62" s="11">
        <v>45499</v>
      </c>
      <c r="B62">
        <v>0.45566502463054198</v>
      </c>
      <c r="C62">
        <v>5399.22</v>
      </c>
      <c r="D62">
        <v>458.27</v>
      </c>
      <c r="E62">
        <v>92.27</v>
      </c>
      <c r="F62">
        <v>2364.3200000000002</v>
      </c>
      <c r="G62">
        <v>82.02</v>
      </c>
      <c r="H62">
        <v>52.98</v>
      </c>
      <c r="I62" s="12">
        <f t="shared" si="3"/>
        <v>195.76557336486559</v>
      </c>
      <c r="J62" s="12">
        <f t="shared" si="0"/>
        <v>92.981408452858503</v>
      </c>
      <c r="K62" s="12">
        <f t="shared" si="4"/>
        <v>199.78215169215161</v>
      </c>
      <c r="L62" s="12">
        <f t="shared" si="5"/>
        <v>165.16784336373982</v>
      </c>
      <c r="M62" s="12">
        <f t="shared" si="6"/>
        <v>269.54888325090207</v>
      </c>
      <c r="N62" s="12">
        <f t="shared" si="7"/>
        <v>127.48153700351621</v>
      </c>
      <c r="O62" s="12">
        <f t="shared" si="8"/>
        <v>272.79172226215411</v>
      </c>
      <c r="P62" s="12">
        <f t="shared" si="9"/>
        <v>229.33953950808231</v>
      </c>
      <c r="Q62">
        <v>0.52564102564102599</v>
      </c>
      <c r="R62" s="12">
        <v>15.321892574548601</v>
      </c>
      <c r="S62" s="55">
        <f t="shared" si="10"/>
        <v>143.17052167955822</v>
      </c>
      <c r="T62" s="55">
        <v>19.5715248774477</v>
      </c>
      <c r="U62" s="55">
        <v>18.706606393140799</v>
      </c>
      <c r="V62" s="55">
        <v>26.1401512312273</v>
      </c>
      <c r="W62" s="55">
        <v>23.899751680320399</v>
      </c>
      <c r="X62" s="55">
        <v>236.21615431860999</v>
      </c>
      <c r="Y62" s="55">
        <v>3.8523446028045698</v>
      </c>
      <c r="Z62" s="12">
        <f t="shared" si="1"/>
        <v>120.26742983682998</v>
      </c>
      <c r="AA62" s="12">
        <f t="shared" si="11"/>
        <v>102.51183195884164</v>
      </c>
      <c r="AB62" s="12">
        <f t="shared" si="12"/>
        <v>86.686479089600624</v>
      </c>
      <c r="AC62" s="12">
        <f t="shared" si="13"/>
        <v>111.7506948862079</v>
      </c>
      <c r="AD62" s="55">
        <v>13.0965259985065</v>
      </c>
      <c r="AE62" s="55">
        <v>12.4792581000883</v>
      </c>
      <c r="AF62">
        <v>0.48096885813148799</v>
      </c>
      <c r="AG62" s="12"/>
      <c r="AH62" s="12"/>
      <c r="AI62" t="str">
        <v>20230929</v>
      </c>
      <c r="AJ62">
        <v>42.3</v>
      </c>
      <c r="AK62">
        <v>23.9</v>
      </c>
      <c r="AL62">
        <f t="shared" si="24"/>
        <v>1.7698744769874477</v>
      </c>
      <c r="AN62" t="str">
        <v>20200228</v>
      </c>
      <c r="AO62">
        <v>-1.1216132999999999</v>
      </c>
      <c r="AP62">
        <v>-5.2932823498360904</v>
      </c>
      <c r="AQ62">
        <v>45.9</v>
      </c>
      <c r="AR62">
        <v>50.1</v>
      </c>
      <c r="AS62">
        <v>50.1</v>
      </c>
      <c r="AT62">
        <v>-1.16569525395503</v>
      </c>
      <c r="AU62">
        <v>60.5</v>
      </c>
      <c r="AV62">
        <v>173.915203478808</v>
      </c>
      <c r="AW62" s="3">
        <v>0.67519181585677701</v>
      </c>
      <c r="AX62" s="1">
        <f t="shared" si="26"/>
        <v>1</v>
      </c>
      <c r="AY62" s="1">
        <f t="shared" si="27"/>
        <v>0</v>
      </c>
      <c r="AZ62" s="1">
        <f t="shared" si="28"/>
        <v>0</v>
      </c>
      <c r="BA62" s="1">
        <f t="shared" si="29"/>
        <v>1</v>
      </c>
      <c r="BB62" s="1">
        <f t="shared" si="30"/>
        <v>1</v>
      </c>
      <c r="BC62" s="1">
        <f t="shared" si="31"/>
        <v>1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0.77777777777777779</v>
      </c>
      <c r="BI62" t="str">
        <v>26/07/2024</v>
      </c>
      <c r="BJ62">
        <v>59.4</v>
      </c>
      <c r="BK62">
        <v>15.6</v>
      </c>
      <c r="BL62">
        <f t="shared" si="25"/>
        <v>3.8076923076923075</v>
      </c>
    </row>
    <row r="63" spans="1:64" x14ac:dyDescent="0.3">
      <c r="A63" s="11">
        <v>45498</v>
      </c>
      <c r="B63">
        <v>0.45137157107231901</v>
      </c>
      <c r="C63">
        <v>5427.13</v>
      </c>
      <c r="D63">
        <v>463.38</v>
      </c>
      <c r="E63">
        <v>91.52</v>
      </c>
      <c r="F63">
        <v>2397.4</v>
      </c>
      <c r="G63">
        <v>82.01</v>
      </c>
      <c r="H63">
        <v>53.27</v>
      </c>
      <c r="I63" s="12">
        <f t="shared" si="3"/>
        <v>198.41191437124127</v>
      </c>
      <c r="J63" s="12">
        <f t="shared" si="0"/>
        <v>92.183504892708115</v>
      </c>
      <c r="K63" s="12">
        <f t="shared" si="4"/>
        <v>200.83949484270653</v>
      </c>
      <c r="L63" s="12">
        <f t="shared" si="5"/>
        <v>165.11809602213813</v>
      </c>
      <c r="M63" s="12">
        <f t="shared" si="6"/>
        <v>274.83186526041118</v>
      </c>
      <c r="N63" s="12">
        <f t="shared" si="7"/>
        <v>127.12931060403307</v>
      </c>
      <c r="O63" s="12">
        <f t="shared" si="8"/>
        <v>275.86753566260387</v>
      </c>
      <c r="P63" s="12">
        <f t="shared" si="9"/>
        <v>230.62729348884983</v>
      </c>
      <c r="Q63">
        <v>0.51948051948051899</v>
      </c>
      <c r="R63" s="12">
        <v>15.1502658555611</v>
      </c>
      <c r="S63" s="55">
        <f t="shared" si="10"/>
        <v>142.16587034177476</v>
      </c>
      <c r="T63" s="55">
        <v>19.478234157993001</v>
      </c>
      <c r="U63" s="55">
        <v>18.6883724117612</v>
      </c>
      <c r="V63" s="55">
        <v>25.9443292656583</v>
      </c>
      <c r="W63" s="55">
        <v>23.7756573908297</v>
      </c>
      <c r="X63" s="55">
        <v>234.494040422746</v>
      </c>
      <c r="Y63" s="55">
        <v>3.8359973360775301</v>
      </c>
      <c r="Z63" s="12">
        <f t="shared" si="1"/>
        <v>119.89785511226195</v>
      </c>
      <c r="AA63" s="12">
        <f t="shared" si="11"/>
        <v>103.92931292213871</v>
      </c>
      <c r="AB63" s="12">
        <f t="shared" si="12"/>
        <v>85.968272906131517</v>
      </c>
      <c r="AC63" s="12">
        <f t="shared" si="13"/>
        <v>112.37616952699537</v>
      </c>
      <c r="AD63" s="55">
        <v>13.047974358233599</v>
      </c>
      <c r="AE63" s="55">
        <v>12.439115106449901</v>
      </c>
      <c r="AF63">
        <v>0.48678720445062601</v>
      </c>
      <c r="AG63" s="12"/>
      <c r="AH63" s="12"/>
      <c r="AI63" t="str">
        <v>20230922</v>
      </c>
      <c r="AJ63">
        <v>43.7</v>
      </c>
      <c r="AK63">
        <v>23.9</v>
      </c>
      <c r="AL63">
        <f t="shared" si="24"/>
        <v>1.8284518828451886</v>
      </c>
      <c r="AN63" t="str">
        <v>20200131</v>
      </c>
      <c r="AO63">
        <v>-1.9568536000000001</v>
      </c>
      <c r="AP63">
        <v>-3.7839094667788902</v>
      </c>
      <c r="AQ63">
        <v>53.3</v>
      </c>
      <c r="AR63">
        <v>54.8</v>
      </c>
      <c r="AS63">
        <v>51.4</v>
      </c>
      <c r="AT63">
        <v>1.06209609440855</v>
      </c>
      <c r="AU63">
        <v>61.6</v>
      </c>
      <c r="AV63">
        <v>174.68405210121099</v>
      </c>
      <c r="AW63" s="3">
        <v>0.62170087976539601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1</v>
      </c>
      <c r="BB63" s="1">
        <f t="shared" si="30"/>
        <v>1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0.66666666666666663</v>
      </c>
      <c r="BI63" t="str">
        <v>25/07/2024</v>
      </c>
      <c r="BJ63">
        <v>59.4</v>
      </c>
      <c r="BK63">
        <v>15.6</v>
      </c>
      <c r="BL63">
        <f t="shared" si="25"/>
        <v>3.8076923076923075</v>
      </c>
    </row>
    <row r="64" spans="1:64" x14ac:dyDescent="0.3">
      <c r="A64" s="11">
        <v>45497</v>
      </c>
      <c r="B64">
        <v>0.462311557788945</v>
      </c>
      <c r="C64">
        <v>5555.74</v>
      </c>
      <c r="D64">
        <v>480.62</v>
      </c>
      <c r="E64">
        <v>92.52</v>
      </c>
      <c r="F64">
        <v>2409.63</v>
      </c>
      <c r="G64">
        <v>81.97</v>
      </c>
      <c r="H64">
        <v>53.95</v>
      </c>
      <c r="I64" s="12">
        <f t="shared" si="3"/>
        <v>200.89102159631364</v>
      </c>
      <c r="J64" s="12">
        <f t="shared" si="0"/>
        <v>93.880255648392406</v>
      </c>
      <c r="K64" s="12">
        <f t="shared" si="4"/>
        <v>205.70166823157106</v>
      </c>
      <c r="L64" s="12">
        <f t="shared" si="5"/>
        <v>166.87778357525909</v>
      </c>
      <c r="M64" s="12">
        <f t="shared" si="6"/>
        <v>281.89672151640252</v>
      </c>
      <c r="N64" s="12">
        <f t="shared" si="7"/>
        <v>131.16863103779704</v>
      </c>
      <c r="O64" s="12">
        <f t="shared" si="8"/>
        <v>286.27605124362395</v>
      </c>
      <c r="P64" s="12">
        <f t="shared" si="9"/>
        <v>236.12089907841676</v>
      </c>
      <c r="Q64">
        <v>0.52631578947368396</v>
      </c>
      <c r="R64" s="12">
        <v>15.0724820091236</v>
      </c>
      <c r="S64" s="55">
        <f t="shared" si="10"/>
        <v>141.08033865038192</v>
      </c>
      <c r="T64" s="55">
        <v>19.7357123578015</v>
      </c>
      <c r="U64" s="55">
        <v>19.158246064262801</v>
      </c>
      <c r="V64" s="55">
        <v>26.3305263935823</v>
      </c>
      <c r="W64" s="55">
        <v>24.442414684732402</v>
      </c>
      <c r="X64" s="55">
        <v>233.703109618962</v>
      </c>
      <c r="Y64" s="55">
        <v>3.8457415584165302</v>
      </c>
      <c r="Z64" s="12">
        <f t="shared" si="1"/>
        <v>119.19246107506142</v>
      </c>
      <c r="AA64" s="12">
        <f t="shared" si="11"/>
        <v>104.11628383718731</v>
      </c>
      <c r="AB64" s="12">
        <f t="shared" si="12"/>
        <v>86.620420309808495</v>
      </c>
      <c r="AC64" s="12">
        <f t="shared" si="13"/>
        <v>113.86694363437998</v>
      </c>
      <c r="AD64" s="55">
        <v>13.274815809111701</v>
      </c>
      <c r="AE64" s="55">
        <v>12.812755652025199</v>
      </c>
      <c r="AF64">
        <v>0.47331947331947299</v>
      </c>
      <c r="AG64" s="12"/>
      <c r="AH64" s="12"/>
      <c r="AI64" t="str">
        <v>20230915</v>
      </c>
      <c r="AJ64">
        <v>48.6</v>
      </c>
      <c r="AK64">
        <v>22.8</v>
      </c>
      <c r="AL64">
        <f t="shared" si="24"/>
        <v>2.1315789473684212</v>
      </c>
      <c r="AN64" t="str">
        <v>20191231</v>
      </c>
      <c r="AO64">
        <v>-2.0212387999999999</v>
      </c>
      <c r="AP64">
        <v>-7.9615735464208104</v>
      </c>
      <c r="AQ64">
        <v>51.7</v>
      </c>
      <c r="AR64">
        <v>45.5</v>
      </c>
      <c r="AS64">
        <v>47.9</v>
      </c>
      <c r="AT64">
        <v>0.340232492203008</v>
      </c>
      <c r="AU64">
        <v>58.6</v>
      </c>
      <c r="AV64">
        <v>174.570153850438</v>
      </c>
      <c r="AW64" s="3">
        <v>0.52777777777777801</v>
      </c>
      <c r="AX64" s="1">
        <f t="shared" si="26"/>
        <v>0</v>
      </c>
      <c r="AY64" s="1">
        <f t="shared" si="27"/>
        <v>0</v>
      </c>
      <c r="AZ64" s="1">
        <f t="shared" si="28"/>
        <v>1</v>
      </c>
      <c r="BA64" s="1">
        <f t="shared" si="29"/>
        <v>0</v>
      </c>
      <c r="BB64" s="1">
        <f t="shared" si="30"/>
        <v>0</v>
      </c>
      <c r="BC64" s="1">
        <f t="shared" si="31"/>
        <v>0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24/07/2024</v>
      </c>
      <c r="BJ64">
        <v>59.4</v>
      </c>
      <c r="BK64">
        <v>15.6</v>
      </c>
      <c r="BL64">
        <f t="shared" si="25"/>
        <v>3.8076923076923075</v>
      </c>
    </row>
    <row r="65" spans="1:64" x14ac:dyDescent="0.3">
      <c r="A65" s="11">
        <v>45496</v>
      </c>
      <c r="B65">
        <v>0.45336787564766801</v>
      </c>
      <c r="C65">
        <v>5564.41</v>
      </c>
      <c r="D65">
        <v>482.32</v>
      </c>
      <c r="E65">
        <v>92.65</v>
      </c>
      <c r="F65">
        <v>2396.54</v>
      </c>
      <c r="G65">
        <v>81.93</v>
      </c>
      <c r="H65">
        <v>54.3</v>
      </c>
      <c r="I65" s="12">
        <f t="shared" si="3"/>
        <v>200.92216184191179</v>
      </c>
      <c r="J65" s="12">
        <f t="shared" si="0"/>
        <v>94.543969229808383</v>
      </c>
      <c r="K65" s="12">
        <f t="shared" si="4"/>
        <v>206.12346658118099</v>
      </c>
      <c r="L65" s="12">
        <f t="shared" si="5"/>
        <v>166.06612616399283</v>
      </c>
      <c r="M65" s="12">
        <f t="shared" si="6"/>
        <v>282.49603711084933</v>
      </c>
      <c r="N65" s="12">
        <f t="shared" si="7"/>
        <v>132.35808978514075</v>
      </c>
      <c r="O65" s="12">
        <f t="shared" si="8"/>
        <v>287.42946331367165</v>
      </c>
      <c r="P65" s="12">
        <f t="shared" si="9"/>
        <v>235.43318902374946</v>
      </c>
      <c r="Q65">
        <v>0.52702702702702697</v>
      </c>
      <c r="R65" s="12">
        <v>15.031769864272601</v>
      </c>
      <c r="S65" s="55">
        <f t="shared" si="10"/>
        <v>140.23465005555536</v>
      </c>
      <c r="T65" s="55">
        <v>19.753358576391602</v>
      </c>
      <c r="U65" s="55">
        <v>19.274552629725399</v>
      </c>
      <c r="V65" s="55">
        <v>26.555514699404998</v>
      </c>
      <c r="W65" s="55">
        <v>24.899625424839801</v>
      </c>
      <c r="X65" s="55">
        <v>233.04502231862099</v>
      </c>
      <c r="Y65" s="55">
        <v>3.8585601529369198</v>
      </c>
      <c r="Z65" s="12">
        <f t="shared" si="1"/>
        <v>118.46438112341687</v>
      </c>
      <c r="AA65" s="12">
        <f t="shared" si="11"/>
        <v>104.64395539112346</v>
      </c>
      <c r="AB65" s="12">
        <f t="shared" si="12"/>
        <v>87.66430168093946</v>
      </c>
      <c r="AC65" s="12">
        <f t="shared" si="13"/>
        <v>114.66199775477072</v>
      </c>
      <c r="AD65" s="55">
        <v>13.2888666170318</v>
      </c>
      <c r="AE65" s="55">
        <v>12.865414490801401</v>
      </c>
      <c r="AF65">
        <v>0.47165850244926499</v>
      </c>
      <c r="AG65" s="12"/>
      <c r="AH65" s="12"/>
      <c r="AI65" t="str">
        <v>20230908</v>
      </c>
      <c r="AJ65">
        <v>50.7</v>
      </c>
      <c r="AK65">
        <v>22.5</v>
      </c>
      <c r="AL65">
        <f t="shared" si="24"/>
        <v>2.2533333333333334</v>
      </c>
      <c r="AN65" t="str">
        <v>20191129</v>
      </c>
      <c r="AO65">
        <v>-1.7913214</v>
      </c>
      <c r="AP65">
        <v>-9.5573051503061102</v>
      </c>
      <c r="AQ65">
        <v>46.7</v>
      </c>
      <c r="AR65">
        <v>48.1</v>
      </c>
      <c r="AS65">
        <v>48.1</v>
      </c>
      <c r="AT65">
        <v>-9.48541617263432E-2</v>
      </c>
      <c r="AU65">
        <v>52.2</v>
      </c>
      <c r="AV65">
        <v>173.27472214949501</v>
      </c>
      <c r="AW65" s="3">
        <v>0.56986301369863002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1</v>
      </c>
      <c r="BD65" s="1">
        <f t="shared" si="32"/>
        <v>1</v>
      </c>
      <c r="BE65" s="1">
        <f t="shared" si="33"/>
        <v>1</v>
      </c>
      <c r="BF65" s="1">
        <f t="shared" si="34"/>
        <v>1</v>
      </c>
      <c r="BG65">
        <f t="shared" si="35"/>
        <v>0.44444444444444442</v>
      </c>
      <c r="BI65" t="str">
        <v>23/07/2024</v>
      </c>
      <c r="BJ65">
        <v>59.4</v>
      </c>
      <c r="BK65">
        <v>15.6</v>
      </c>
      <c r="BL65">
        <f t="shared" si="25"/>
        <v>3.8076923076923075</v>
      </c>
    </row>
    <row r="66" spans="1:64" x14ac:dyDescent="0.3">
      <c r="A66" s="11">
        <v>45493</v>
      </c>
      <c r="B66">
        <v>0.45953002610966098</v>
      </c>
      <c r="C66">
        <v>5505</v>
      </c>
      <c r="D66">
        <v>475.24</v>
      </c>
      <c r="E66">
        <v>92.92</v>
      </c>
      <c r="F66">
        <v>2398.84</v>
      </c>
      <c r="G66">
        <v>81.92</v>
      </c>
      <c r="H66">
        <v>53.8</v>
      </c>
      <c r="I66" s="12">
        <f t="shared" ref="I66:I129" si="36">I67*(1+((C66/C67)-(E66/E67)))</f>
        <v>198.20717298277671</v>
      </c>
      <c r="J66" s="12">
        <f t="shared" ref="J66:J129" si="37">J67*(1+((C66/C67)-(F66/F67)))</f>
        <v>93.445904717202566</v>
      </c>
      <c r="K66" s="12">
        <f t="shared" si="4"/>
        <v>203.94736109642463</v>
      </c>
      <c r="L66" s="12">
        <f t="shared" si="5"/>
        <v>165.81767706655287</v>
      </c>
      <c r="M66" s="12">
        <f t="shared" si="6"/>
        <v>277.55460446931704</v>
      </c>
      <c r="N66" s="12">
        <f t="shared" si="7"/>
        <v>130.29210871158762</v>
      </c>
      <c r="O66" s="12">
        <f t="shared" si="8"/>
        <v>283.2443396764927</v>
      </c>
      <c r="P66" s="12">
        <f t="shared" si="9"/>
        <v>234.12116102411542</v>
      </c>
      <c r="Q66">
        <v>0.54166666666666696</v>
      </c>
      <c r="R66" s="12">
        <v>14.9102570393569</v>
      </c>
      <c r="S66" s="55">
        <f t="shared" si="10"/>
        <v>137.77144214611312</v>
      </c>
      <c r="T66" s="55">
        <v>20.063811458466699</v>
      </c>
      <c r="U66" s="55">
        <v>19.8314427952972</v>
      </c>
      <c r="V66" s="55">
        <v>27.128150630760199</v>
      </c>
      <c r="W66" s="55">
        <v>25.885220974708702</v>
      </c>
      <c r="X66" s="55">
        <v>231.85021743402501</v>
      </c>
      <c r="Y66" s="55">
        <v>3.8964702014738499</v>
      </c>
      <c r="Z66" s="12">
        <f t="shared" ref="Z66:Z129" si="38">Z67*(1+((X66/X67)-(Y66/Y67)))</f>
        <v>116.72716812789875</v>
      </c>
      <c r="AA66" s="12">
        <f t="shared" si="11"/>
        <v>103.38274731910346</v>
      </c>
      <c r="AB66" s="12">
        <f t="shared" si="12"/>
        <v>86.774646608140429</v>
      </c>
      <c r="AC66" s="12">
        <f t="shared" si="13"/>
        <v>113.619920160543</v>
      </c>
      <c r="AD66" s="55">
        <v>13.4340169008424</v>
      </c>
      <c r="AE66" s="55">
        <v>13.154726613533199</v>
      </c>
      <c r="AF66">
        <v>0.47877522616562301</v>
      </c>
      <c r="AG66" s="12"/>
      <c r="AH66" s="12"/>
      <c r="AI66" t="str">
        <v>20230901</v>
      </c>
      <c r="AJ66">
        <v>49.3</v>
      </c>
      <c r="AK66">
        <v>21.9</v>
      </c>
      <c r="AL66">
        <f t="shared" si="24"/>
        <v>2.2511415525114153</v>
      </c>
      <c r="AN66" t="str">
        <v>20191031</v>
      </c>
      <c r="AO66">
        <v>-2.2533500000000002</v>
      </c>
      <c r="AP66">
        <v>-9.3616764938061294</v>
      </c>
      <c r="AQ66">
        <v>45.5</v>
      </c>
      <c r="AR66">
        <v>46.2</v>
      </c>
      <c r="AS66">
        <v>48.1</v>
      </c>
      <c r="AT66">
        <v>1.6167006749332899</v>
      </c>
      <c r="AU66">
        <v>56</v>
      </c>
      <c r="AV66">
        <v>172.06076634821801</v>
      </c>
      <c r="AW66" s="3">
        <v>0.49877750611246902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22/07/2024</v>
      </c>
      <c r="BJ66">
        <v>59.4</v>
      </c>
      <c r="BK66">
        <v>15.6</v>
      </c>
      <c r="BL66">
        <f t="shared" si="25"/>
        <v>3.8076923076923075</v>
      </c>
    </row>
    <row r="67" spans="1:64" x14ac:dyDescent="0.3">
      <c r="A67" s="11">
        <v>45492</v>
      </c>
      <c r="B67">
        <v>0.46380697050938302</v>
      </c>
      <c r="C67">
        <v>5544.59</v>
      </c>
      <c r="D67">
        <v>479.49</v>
      </c>
      <c r="E67">
        <v>93.47</v>
      </c>
      <c r="F67">
        <v>2445.36</v>
      </c>
      <c r="G67">
        <v>81.96</v>
      </c>
      <c r="H67">
        <v>54.17</v>
      </c>
      <c r="I67" s="12">
        <f t="shared" si="36"/>
        <v>198.45644471185975</v>
      </c>
      <c r="J67" s="12">
        <f t="shared" si="37"/>
        <v>92.348482421406032</v>
      </c>
      <c r="K67" s="12">
        <f t="shared" ref="K67:K130" si="39">K68*(1+((C67/C68)-(G67/G68)))</f>
        <v>205.31315565181436</v>
      </c>
      <c r="L67" s="12">
        <f t="shared" ref="L67:L130" si="40">L68*(1+((C67/C68)-(H67/H68)))</f>
        <v>165.86908729608055</v>
      </c>
      <c r="M67" s="12">
        <f t="shared" ref="M67:M130" si="41">M68*(1+((D67/D68)-(E67/E68)))</f>
        <v>278.38400599016001</v>
      </c>
      <c r="N67" s="12">
        <f t="shared" ref="N67:N130" si="42">N68*(1+((D67/D68)-(F67/F68)))</f>
        <v>128.9816296107513</v>
      </c>
      <c r="O67" s="12">
        <f t="shared" ref="O67:O130" si="43">O68*(1+((D67/D68)-(G67/G68)))</f>
        <v>285.63670166152099</v>
      </c>
      <c r="P67" s="12">
        <f t="shared" ref="P67:P130" si="44">P68*(1+((D67/D68)-(H67/H68)))</f>
        <v>234.59815427817466</v>
      </c>
      <c r="Q67">
        <v>0.56000000000000005</v>
      </c>
      <c r="R67" s="12">
        <v>14.058225653883801</v>
      </c>
      <c r="S67" s="55">
        <f t="shared" ref="S67:S130" si="45">S68*(1+((R67/R68)-(Y67/Y68)))</f>
        <v>130.17987572877996</v>
      </c>
      <c r="T67" s="55">
        <v>19.9559930916956</v>
      </c>
      <c r="U67" s="55">
        <v>19.7619807138386</v>
      </c>
      <c r="V67" s="55">
        <v>27.7462434678317</v>
      </c>
      <c r="W67" s="55">
        <v>26.919492745082099</v>
      </c>
      <c r="X67" s="55">
        <v>230.36516096853501</v>
      </c>
      <c r="Y67" s="55">
        <v>3.88756245455901</v>
      </c>
      <c r="Z67" s="12">
        <f t="shared" si="38"/>
        <v>116.24415190055947</v>
      </c>
      <c r="AA67" s="12">
        <f t="shared" ref="AA67:AA130" si="46">AA68*(1+((H67/H68)-(E67/E68)))</f>
        <v>103.48065118779711</v>
      </c>
      <c r="AB67" s="12">
        <f t="shared" ref="AB67:AB130" si="47">AB68*(1+((H67/H68)-(F67/F68)))</f>
        <v>85.729311823889887</v>
      </c>
      <c r="AC67" s="12">
        <f t="shared" ref="AC67:AC130" si="48">AC68*(1+((H67/H68)-(G67/G68)))</f>
        <v>114.34513197183912</v>
      </c>
      <c r="AD67" s="55">
        <v>13.309891829595299</v>
      </c>
      <c r="AE67" s="55">
        <v>12.983142686783699</v>
      </c>
      <c r="AF67">
        <v>0.48360083740404702</v>
      </c>
      <c r="AG67" s="12"/>
      <c r="AH67" s="12"/>
      <c r="AI67" t="str">
        <v>20230825</v>
      </c>
      <c r="AJ67">
        <v>43.1</v>
      </c>
      <c r="AK67">
        <v>20.8</v>
      </c>
      <c r="AL67">
        <f t="shared" si="24"/>
        <v>2.0721153846153846</v>
      </c>
      <c r="AN67" t="str">
        <v>20190930</v>
      </c>
      <c r="AO67">
        <v>-1.5789048999999999</v>
      </c>
      <c r="AP67">
        <v>-8.5220700003048897</v>
      </c>
      <c r="AQ67">
        <v>49.7</v>
      </c>
      <c r="AR67">
        <v>48.3</v>
      </c>
      <c r="AS67">
        <v>48.1</v>
      </c>
      <c r="AT67">
        <v>2.3300970873786402</v>
      </c>
      <c r="AU67">
        <v>56.7</v>
      </c>
      <c r="AV67">
        <v>172.62457132051301</v>
      </c>
      <c r="AW67" s="3">
        <v>0.413919413919414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0</v>
      </c>
      <c r="BG67">
        <f t="shared" si="35"/>
        <v>0.22222222222222221</v>
      </c>
      <c r="BI67" t="str">
        <v>19/07/2024</v>
      </c>
      <c r="BJ67">
        <v>64.2</v>
      </c>
      <c r="BK67">
        <v>14.9</v>
      </c>
      <c r="BL67">
        <f t="shared" si="25"/>
        <v>4.3087248322147653</v>
      </c>
    </row>
    <row r="68" spans="1:64" x14ac:dyDescent="0.3">
      <c r="A68" s="11">
        <v>45491</v>
      </c>
      <c r="B68">
        <v>0.45628415300546399</v>
      </c>
      <c r="C68">
        <v>5588.27</v>
      </c>
      <c r="D68">
        <v>481.77</v>
      </c>
      <c r="E68">
        <v>94.19</v>
      </c>
      <c r="F68">
        <v>2458.9</v>
      </c>
      <c r="G68">
        <v>82</v>
      </c>
      <c r="H68">
        <v>54.7</v>
      </c>
      <c r="I68" s="12">
        <f t="shared" si="36"/>
        <v>198.49063451104035</v>
      </c>
      <c r="J68" s="12">
        <f t="shared" si="37"/>
        <v>92.562286975667178</v>
      </c>
      <c r="K68" s="12">
        <f t="shared" si="39"/>
        <v>206.82891534593111</v>
      </c>
      <c r="L68" s="12">
        <f t="shared" si="40"/>
        <v>165.55902150891825</v>
      </c>
      <c r="M68" s="12">
        <f t="shared" si="41"/>
        <v>277.57582320340163</v>
      </c>
      <c r="N68" s="12">
        <f t="shared" si="42"/>
        <v>128.88187779767787</v>
      </c>
      <c r="O68" s="12">
        <f t="shared" si="43"/>
        <v>286.85432479210414</v>
      </c>
      <c r="P68" s="12">
        <f t="shared" si="44"/>
        <v>233.44106508224158</v>
      </c>
      <c r="Q68">
        <v>0.53521126760563398</v>
      </c>
      <c r="R68" s="12">
        <v>14.035555676521099</v>
      </c>
      <c r="S68" s="55">
        <f t="shared" si="45"/>
        <v>129.49198788202338</v>
      </c>
      <c r="T68" s="55">
        <v>19.771629335479499</v>
      </c>
      <c r="U68" s="55">
        <v>19.6192584953005</v>
      </c>
      <c r="V68" s="55">
        <v>27.780018614649901</v>
      </c>
      <c r="W68" s="55">
        <v>27.209369628493899</v>
      </c>
      <c r="X68" s="55">
        <v>230.395800450563</v>
      </c>
      <c r="Y68" s="55">
        <v>3.90198819033226</v>
      </c>
      <c r="Z68" s="12">
        <f t="shared" si="38"/>
        <v>115.83132493397882</v>
      </c>
      <c r="AA68" s="12">
        <f t="shared" si="46"/>
        <v>103.69271214904232</v>
      </c>
      <c r="AB68" s="12">
        <f t="shared" si="47"/>
        <v>86.089396788950452</v>
      </c>
      <c r="AC68" s="12">
        <f t="shared" si="48"/>
        <v>115.40703934416092</v>
      </c>
      <c r="AD68" s="55">
        <v>13.260444924583499</v>
      </c>
      <c r="AE68" s="55">
        <v>12.9506911672561</v>
      </c>
      <c r="AF68">
        <v>0.48382559774964801</v>
      </c>
      <c r="AG68" s="12"/>
      <c r="AH68" s="12"/>
      <c r="AI68" t="str">
        <v>20230818</v>
      </c>
      <c r="AJ68">
        <v>44.3</v>
      </c>
      <c r="AK68">
        <v>18.600000000000001</v>
      </c>
      <c r="AL68">
        <f t="shared" si="24"/>
        <v>2.3817204301075265</v>
      </c>
      <c r="AN68" t="str">
        <v>20190830</v>
      </c>
      <c r="AO68">
        <v>-1.2272904</v>
      </c>
      <c r="AP68">
        <v>-10.362041443584801</v>
      </c>
      <c r="AQ68">
        <v>46</v>
      </c>
      <c r="AR68">
        <v>47.7</v>
      </c>
      <c r="AS68">
        <v>48.5</v>
      </c>
      <c r="AT68">
        <v>0.83426721454364905</v>
      </c>
      <c r="AU68">
        <v>60</v>
      </c>
      <c r="AV68">
        <v>171.39851746397201</v>
      </c>
      <c r="AW68" s="3">
        <v>0.55319148936170204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0</v>
      </c>
      <c r="BB68" s="1">
        <f t="shared" si="30"/>
        <v>0</v>
      </c>
      <c r="BC68" s="1">
        <f t="shared" si="31"/>
        <v>0</v>
      </c>
      <c r="BD68" s="1">
        <f t="shared" si="32"/>
        <v>1</v>
      </c>
      <c r="BE68" s="1">
        <f t="shared" si="33"/>
        <v>1</v>
      </c>
      <c r="BF68" s="1">
        <f t="shared" si="34"/>
        <v>1</v>
      </c>
      <c r="BG68">
        <f t="shared" si="35"/>
        <v>0.33333333333333331</v>
      </c>
      <c r="BI68" t="str">
        <v>18/07/2024</v>
      </c>
      <c r="BJ68">
        <v>64.2</v>
      </c>
      <c r="BK68">
        <v>14.9</v>
      </c>
      <c r="BL68">
        <f t="shared" si="25"/>
        <v>4.3087248322147653</v>
      </c>
    </row>
    <row r="69" spans="1:64" x14ac:dyDescent="0.3">
      <c r="A69" s="11">
        <v>45490</v>
      </c>
      <c r="B69">
        <v>0.46866485013623999</v>
      </c>
      <c r="C69">
        <v>5667.2</v>
      </c>
      <c r="D69">
        <v>496.34</v>
      </c>
      <c r="E69">
        <v>94.17</v>
      </c>
      <c r="F69">
        <v>2469.02</v>
      </c>
      <c r="G69">
        <v>81.99</v>
      </c>
      <c r="H69">
        <v>55.19</v>
      </c>
      <c r="I69" s="12">
        <f t="shared" si="36"/>
        <v>201.33752589969819</v>
      </c>
      <c r="J69" s="12">
        <f t="shared" si="37"/>
        <v>93.481086443678407</v>
      </c>
      <c r="K69" s="12">
        <f t="shared" si="39"/>
        <v>209.77616107327961</v>
      </c>
      <c r="L69" s="12">
        <f t="shared" si="40"/>
        <v>166.39918642656741</v>
      </c>
      <c r="M69" s="12">
        <f t="shared" si="41"/>
        <v>286.03303623047623</v>
      </c>
      <c r="N69" s="12">
        <f t="shared" si="42"/>
        <v>132.22126948082843</v>
      </c>
      <c r="O69" s="12">
        <f t="shared" si="43"/>
        <v>295.56669818650494</v>
      </c>
      <c r="P69" s="12">
        <f t="shared" si="44"/>
        <v>238.32103568882411</v>
      </c>
      <c r="Q69">
        <v>0.55714285714285705</v>
      </c>
      <c r="R69" s="12">
        <v>13.9521719600877</v>
      </c>
      <c r="S69" s="55">
        <f t="shared" si="45"/>
        <v>130.19077713663634</v>
      </c>
      <c r="T69" s="55">
        <v>19.459087812674301</v>
      </c>
      <c r="U69" s="55">
        <v>19.1650321719783</v>
      </c>
      <c r="V69" s="55">
        <v>27.2019967757705</v>
      </c>
      <c r="W69" s="55">
        <v>26.441153577165899</v>
      </c>
      <c r="X69" s="55">
        <v>230.29155315179801</v>
      </c>
      <c r="Y69" s="55">
        <v>3.8582212155670801</v>
      </c>
      <c r="Z69" s="12">
        <f t="shared" si="38"/>
        <v>117.10675174819005</v>
      </c>
      <c r="AA69" s="12">
        <f t="shared" si="46"/>
        <v>104.64401011145148</v>
      </c>
      <c r="AB69" s="12">
        <f t="shared" si="47"/>
        <v>86.502848204435651</v>
      </c>
      <c r="AC69" s="12">
        <f t="shared" si="48"/>
        <v>116.45518093558297</v>
      </c>
      <c r="AD69" s="55">
        <v>13.0380209205897</v>
      </c>
      <c r="AE69" s="55">
        <v>12.593631842991099</v>
      </c>
      <c r="AF69">
        <v>0.48597475455820499</v>
      </c>
      <c r="AG69" s="12"/>
      <c r="AH69" s="12"/>
      <c r="AI69" t="str">
        <v>20230811</v>
      </c>
      <c r="AJ69">
        <v>47.1</v>
      </c>
      <c r="AK69">
        <v>20</v>
      </c>
      <c r="AL69">
        <f t="shared" si="24"/>
        <v>2.355</v>
      </c>
      <c r="AN69" t="str">
        <v>20190731</v>
      </c>
      <c r="AO69">
        <v>-1.3065509</v>
      </c>
      <c r="AP69">
        <v>-11.828507910997599</v>
      </c>
      <c r="AQ69">
        <v>45.1</v>
      </c>
      <c r="AR69">
        <v>50.5</v>
      </c>
      <c r="AS69">
        <v>51</v>
      </c>
      <c r="AT69">
        <v>-1.39056831922612</v>
      </c>
      <c r="AU69">
        <v>54.6</v>
      </c>
      <c r="AV69">
        <v>171.09893893478801</v>
      </c>
      <c r="AW69" s="3">
        <v>0.47727272727272702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17/07/2024</v>
      </c>
      <c r="BJ69">
        <v>64.2</v>
      </c>
      <c r="BK69">
        <v>14.9</v>
      </c>
      <c r="BL69">
        <f t="shared" si="25"/>
        <v>4.3087248322147653</v>
      </c>
    </row>
    <row r="70" spans="1:64" x14ac:dyDescent="0.3">
      <c r="A70" s="11">
        <v>45489</v>
      </c>
      <c r="B70">
        <v>0.45205479452054798</v>
      </c>
      <c r="C70">
        <v>5631.22</v>
      </c>
      <c r="D70">
        <v>496.15</v>
      </c>
      <c r="E70">
        <v>92.86</v>
      </c>
      <c r="F70">
        <v>2422.44</v>
      </c>
      <c r="G70">
        <v>81.96</v>
      </c>
      <c r="H70">
        <v>54.92</v>
      </c>
      <c r="I70" s="12">
        <f t="shared" si="36"/>
        <v>202.90351064910428</v>
      </c>
      <c r="J70" s="12">
        <f t="shared" si="37"/>
        <v>94.696915982568797</v>
      </c>
      <c r="K70" s="12">
        <f t="shared" si="39"/>
        <v>208.52017172248205</v>
      </c>
      <c r="L70" s="12">
        <f t="shared" si="40"/>
        <v>166.15441813826249</v>
      </c>
      <c r="M70" s="12">
        <f t="shared" si="41"/>
        <v>290.0132680904789</v>
      </c>
      <c r="N70" s="12">
        <f t="shared" si="42"/>
        <v>134.76091955911403</v>
      </c>
      <c r="O70" s="12">
        <f t="shared" si="43"/>
        <v>295.56169831875133</v>
      </c>
      <c r="P70" s="12">
        <f t="shared" si="44"/>
        <v>239.40633477464999</v>
      </c>
      <c r="Q70">
        <v>0.54285714285714304</v>
      </c>
      <c r="R70" s="12">
        <v>13.8884765907881</v>
      </c>
      <c r="S70" s="55">
        <f t="shared" si="45"/>
        <v>130.45799646394451</v>
      </c>
      <c r="T70" s="55">
        <v>19.527539901646001</v>
      </c>
      <c r="U70" s="55">
        <v>19.4118201457091</v>
      </c>
      <c r="V70" s="55">
        <v>27.277733203273002</v>
      </c>
      <c r="W70" s="55">
        <v>26.791699226806202</v>
      </c>
      <c r="X70" s="55">
        <v>230.00778019230501</v>
      </c>
      <c r="Y70" s="55">
        <v>3.8327924783725198</v>
      </c>
      <c r="Z70" s="12">
        <f t="shared" si="38"/>
        <v>117.74265225602025</v>
      </c>
      <c r="AA70" s="12">
        <f t="shared" si="46"/>
        <v>105.61471670817144</v>
      </c>
      <c r="AB70" s="12">
        <f t="shared" si="47"/>
        <v>87.758880028335952</v>
      </c>
      <c r="AC70" s="12">
        <f t="shared" si="48"/>
        <v>115.92768566788109</v>
      </c>
      <c r="AD70" s="55">
        <v>13.1615718400771</v>
      </c>
      <c r="AE70" s="55">
        <v>12.8730704048257</v>
      </c>
      <c r="AF70">
        <v>0.487491065046462</v>
      </c>
      <c r="AG70" s="12"/>
      <c r="AH70" s="12"/>
      <c r="AI70" t="str">
        <v>20230804</v>
      </c>
      <c r="AJ70">
        <v>52.2</v>
      </c>
      <c r="AK70">
        <v>19.399999999999999</v>
      </c>
      <c r="AL70">
        <f t="shared" si="24"/>
        <v>2.6907216494845363</v>
      </c>
      <c r="AN70" t="str">
        <v>20190628</v>
      </c>
      <c r="AO70">
        <v>-0.66175439999999996</v>
      </c>
      <c r="AP70">
        <v>-12.1461118277137</v>
      </c>
      <c r="AQ70">
        <v>47.9</v>
      </c>
      <c r="AR70">
        <v>52.5</v>
      </c>
      <c r="AS70">
        <v>51.5</v>
      </c>
      <c r="AT70">
        <v>-2.8819816601167099</v>
      </c>
      <c r="AU70">
        <v>58</v>
      </c>
      <c r="AV70">
        <v>171.40367341428299</v>
      </c>
      <c r="AW70" s="3">
        <v>0.40294117647058803</v>
      </c>
      <c r="AX70" s="1">
        <f t="shared" si="26"/>
        <v>0</v>
      </c>
      <c r="AY70" s="1">
        <f t="shared" si="27"/>
        <v>0</v>
      </c>
      <c r="AZ70" s="1">
        <f t="shared" si="28"/>
        <v>0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0</v>
      </c>
      <c r="BG70">
        <f t="shared" si="35"/>
        <v>0.55555555555555558</v>
      </c>
      <c r="BI70" t="str">
        <v>16/07/2024</v>
      </c>
      <c r="BJ70">
        <v>64.2</v>
      </c>
      <c r="BK70">
        <v>14.9</v>
      </c>
      <c r="BL70">
        <f t="shared" si="25"/>
        <v>4.3087248322147653</v>
      </c>
    </row>
    <row r="71" spans="1:64" x14ac:dyDescent="0.3">
      <c r="A71" s="11">
        <v>45486</v>
      </c>
      <c r="B71">
        <v>0.43922651933701701</v>
      </c>
      <c r="C71">
        <v>5615.35</v>
      </c>
      <c r="D71">
        <v>494.82</v>
      </c>
      <c r="E71">
        <v>93.94</v>
      </c>
      <c r="F71">
        <v>2411.4899999999998</v>
      </c>
      <c r="G71">
        <v>81.96</v>
      </c>
      <c r="H71">
        <v>55.41</v>
      </c>
      <c r="I71" s="12">
        <f t="shared" si="36"/>
        <v>200.03838450704185</v>
      </c>
      <c r="J71" s="12">
        <f t="shared" si="37"/>
        <v>94.859560221023273</v>
      </c>
      <c r="K71" s="12">
        <f t="shared" si="39"/>
        <v>207.93251662727431</v>
      </c>
      <c r="L71" s="12">
        <f t="shared" si="40"/>
        <v>164.23786881463641</v>
      </c>
      <c r="M71" s="12">
        <f t="shared" si="41"/>
        <v>285.95709647103729</v>
      </c>
      <c r="N71" s="12">
        <f t="shared" si="42"/>
        <v>135.01108362392978</v>
      </c>
      <c r="O71" s="12">
        <f t="shared" si="43"/>
        <v>294.76940353136058</v>
      </c>
      <c r="P71" s="12">
        <f t="shared" si="44"/>
        <v>236.67720631387414</v>
      </c>
      <c r="Q71">
        <v>0.54929577464788704</v>
      </c>
      <c r="R71" s="12">
        <v>13.871039822863199</v>
      </c>
      <c r="S71" s="55">
        <f t="shared" si="45"/>
        <v>130.68852936175546</v>
      </c>
      <c r="T71" s="55">
        <v>19.236064148878899</v>
      </c>
      <c r="U71" s="55">
        <v>18.951754088893399</v>
      </c>
      <c r="V71" s="55">
        <v>26.934323598586801</v>
      </c>
      <c r="W71" s="55">
        <v>26.328190875346198</v>
      </c>
      <c r="X71" s="55">
        <v>230.18240139627099</v>
      </c>
      <c r="Y71" s="55">
        <v>3.8212482961306602</v>
      </c>
      <c r="Z71" s="12">
        <f t="shared" si="38"/>
        <v>118.18936918985592</v>
      </c>
      <c r="AA71" s="12">
        <f t="shared" si="46"/>
        <v>105.3352064809949</v>
      </c>
      <c r="AB71" s="12">
        <f t="shared" si="47"/>
        <v>88.949372218262141</v>
      </c>
      <c r="AC71" s="12">
        <f t="shared" si="48"/>
        <v>116.96200041619248</v>
      </c>
      <c r="AD71" s="55">
        <v>13.032266819012399</v>
      </c>
      <c r="AE71" s="55">
        <v>12.674673705655801</v>
      </c>
      <c r="AF71">
        <v>0.48747315676449499</v>
      </c>
      <c r="AG71" s="12"/>
      <c r="AH71" s="12"/>
      <c r="AI71" t="str">
        <v>20230728</v>
      </c>
      <c r="AJ71">
        <v>57.1</v>
      </c>
      <c r="AK71">
        <v>18.600000000000001</v>
      </c>
      <c r="AL71">
        <f t="shared" si="24"/>
        <v>3.0698924731182795</v>
      </c>
      <c r="AN71" t="str">
        <v>20190531</v>
      </c>
      <c r="AO71">
        <v>3.5748820000000001E-2</v>
      </c>
      <c r="AP71">
        <v>-9.1659158429495697</v>
      </c>
      <c r="AQ71">
        <v>53.2</v>
      </c>
      <c r="AR71">
        <v>52.3</v>
      </c>
      <c r="AS71">
        <v>52.6</v>
      </c>
      <c r="AT71">
        <v>-7.2287097692964899</v>
      </c>
      <c r="AU71">
        <v>59.7</v>
      </c>
      <c r="AV71">
        <v>171.070259243902</v>
      </c>
      <c r="AW71" s="3">
        <v>0.57552083333333304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1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0.77777777777777779</v>
      </c>
      <c r="BI71" t="str">
        <v>15/07/2024</v>
      </c>
      <c r="BJ71">
        <v>64.2</v>
      </c>
      <c r="BK71">
        <v>14.9</v>
      </c>
      <c r="BL71">
        <f t="shared" si="25"/>
        <v>4.3087248322147653</v>
      </c>
    </row>
    <row r="72" spans="1:64" x14ac:dyDescent="0.3">
      <c r="A72" s="11">
        <v>45485</v>
      </c>
      <c r="B72">
        <v>0.450867052023121</v>
      </c>
      <c r="C72">
        <v>5584.54</v>
      </c>
      <c r="D72">
        <v>491.93</v>
      </c>
      <c r="E72">
        <v>93.54</v>
      </c>
      <c r="F72">
        <v>2415.0100000000002</v>
      </c>
      <c r="G72">
        <v>81.84</v>
      </c>
      <c r="H72">
        <v>54.91</v>
      </c>
      <c r="I72" s="12">
        <f t="shared" si="36"/>
        <v>199.7904902278465</v>
      </c>
      <c r="J72" s="12">
        <f t="shared" si="37"/>
        <v>94.202538257270447</v>
      </c>
      <c r="K72" s="12">
        <f t="shared" si="39"/>
        <v>207.09363396141168</v>
      </c>
      <c r="L72" s="12">
        <f t="shared" si="40"/>
        <v>164.82940741931716</v>
      </c>
      <c r="M72" s="12">
        <f t="shared" si="41"/>
        <v>285.5007024335552</v>
      </c>
      <c r="N72" s="12">
        <f t="shared" si="42"/>
        <v>134.02833819233712</v>
      </c>
      <c r="O72" s="12">
        <f t="shared" si="43"/>
        <v>293.475603441695</v>
      </c>
      <c r="P72" s="12">
        <f t="shared" si="44"/>
        <v>237.44438673357016</v>
      </c>
      <c r="Q72">
        <v>0.5</v>
      </c>
      <c r="R72" s="12">
        <v>13.737997821719</v>
      </c>
      <c r="S72" s="55">
        <f t="shared" si="45"/>
        <v>128.54301569504773</v>
      </c>
      <c r="T72" s="55">
        <v>19.330550852448901</v>
      </c>
      <c r="U72" s="55">
        <v>19.247115963875999</v>
      </c>
      <c r="V72" s="55">
        <v>27.1823747055785</v>
      </c>
      <c r="W72" s="55">
        <v>26.9865524657089</v>
      </c>
      <c r="X72" s="55">
        <v>229.83715242156299</v>
      </c>
      <c r="Y72" s="55">
        <v>3.8482118775344798</v>
      </c>
      <c r="Z72" s="12">
        <f t="shared" si="38"/>
        <v>117.1921892905906</v>
      </c>
      <c r="AA72" s="12">
        <f t="shared" si="46"/>
        <v>104.82892845672281</v>
      </c>
      <c r="AB72" s="12">
        <f t="shared" si="47"/>
        <v>88.019589570760914</v>
      </c>
      <c r="AC72" s="12">
        <f t="shared" si="48"/>
        <v>116.07523969379474</v>
      </c>
      <c r="AD72" s="55">
        <v>13.185889129815299</v>
      </c>
      <c r="AE72" s="55">
        <v>13.0410847501023</v>
      </c>
      <c r="AF72">
        <v>0.48953068592057802</v>
      </c>
      <c r="AG72" s="12"/>
      <c r="AH72" s="12"/>
      <c r="AI72" t="str">
        <v>20230721</v>
      </c>
      <c r="AJ72">
        <v>55.6</v>
      </c>
      <c r="AK72">
        <v>19.399999999999999</v>
      </c>
      <c r="AL72">
        <f t="shared" ref="AL72:AL135" si="59">IFERROR(AJ72/AK72,"")</f>
        <v>2.8659793814432994</v>
      </c>
      <c r="AN72" t="str">
        <v>20190430</v>
      </c>
      <c r="AO72">
        <v>-1.0452315000000001</v>
      </c>
      <c r="AP72">
        <v>-6.3675438915343401</v>
      </c>
      <c r="AQ72">
        <v>50</v>
      </c>
      <c r="AR72">
        <v>53.8</v>
      </c>
      <c r="AS72">
        <v>53.6</v>
      </c>
      <c r="AT72">
        <v>-11.2383488681758</v>
      </c>
      <c r="AU72">
        <v>58.9</v>
      </c>
      <c r="AV72">
        <v>171.04833515637</v>
      </c>
      <c r="AW72" s="3">
        <v>0.54729729729729704</v>
      </c>
      <c r="AX72" s="1">
        <f t="shared" si="49"/>
        <v>0</v>
      </c>
      <c r="AY72" s="1">
        <f t="shared" si="50"/>
        <v>0</v>
      </c>
      <c r="AZ72" s="1">
        <f t="shared" si="51"/>
        <v>0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1</v>
      </c>
      <c r="BF72" s="1">
        <f t="shared" si="57"/>
        <v>1</v>
      </c>
      <c r="BG72">
        <f t="shared" si="58"/>
        <v>0.66666666666666663</v>
      </c>
      <c r="BI72" t="str">
        <v>12/07/2024</v>
      </c>
      <c r="BJ72">
        <v>63.6</v>
      </c>
      <c r="BK72">
        <v>16.7</v>
      </c>
      <c r="BL72">
        <f t="shared" ref="BL72:BL135" si="60">IFERROR(BJ72/BK72,"")</f>
        <v>3.8083832335329344</v>
      </c>
    </row>
    <row r="73" spans="1:64" x14ac:dyDescent="0.3">
      <c r="A73" s="11">
        <v>45484</v>
      </c>
      <c r="B73">
        <v>0.444126074498567</v>
      </c>
      <c r="C73">
        <v>5633.91</v>
      </c>
      <c r="D73">
        <v>502.96</v>
      </c>
      <c r="E73">
        <v>92.64</v>
      </c>
      <c r="F73">
        <v>2370.94</v>
      </c>
      <c r="G73">
        <v>81.650000000000006</v>
      </c>
      <c r="H73">
        <v>54.7</v>
      </c>
      <c r="I73" s="12">
        <f t="shared" si="36"/>
        <v>203.55172598004165</v>
      </c>
      <c r="J73" s="12">
        <f t="shared" si="37"/>
        <v>96.851481750940891</v>
      </c>
      <c r="K73" s="12">
        <f t="shared" si="39"/>
        <v>209.41606096644429</v>
      </c>
      <c r="L73" s="12">
        <f t="shared" si="40"/>
        <v>166.93312043286568</v>
      </c>
      <c r="M73" s="12">
        <f t="shared" si="41"/>
        <v>294.83067799259567</v>
      </c>
      <c r="N73" s="12">
        <f t="shared" si="42"/>
        <v>139.68818754914813</v>
      </c>
      <c r="O73" s="12">
        <f t="shared" si="43"/>
        <v>300.77147081269004</v>
      </c>
      <c r="P73" s="12">
        <f t="shared" si="44"/>
        <v>243.72500858834397</v>
      </c>
      <c r="Q73">
        <v>0.48611111111111099</v>
      </c>
      <c r="R73" s="12">
        <v>13.695735098992399</v>
      </c>
      <c r="S73" s="55">
        <f t="shared" si="45"/>
        <v>128.83460503269799</v>
      </c>
      <c r="T73" s="55">
        <v>19.065406764797199</v>
      </c>
      <c r="U73" s="55">
        <v>18.785572524920902</v>
      </c>
      <c r="V73" s="55">
        <v>26.644519090543501</v>
      </c>
      <c r="W73" s="55">
        <v>26.080430659911801</v>
      </c>
      <c r="X73" s="55">
        <v>229.55903102813201</v>
      </c>
      <c r="Y73" s="55">
        <v>3.8277368720421001</v>
      </c>
      <c r="Z73" s="12">
        <f t="shared" si="38"/>
        <v>117.67909465370954</v>
      </c>
      <c r="AA73" s="12">
        <f t="shared" si="46"/>
        <v>105.4485338574972</v>
      </c>
      <c r="AB73" s="12">
        <f t="shared" si="47"/>
        <v>89.337173689978655</v>
      </c>
      <c r="AC73" s="12">
        <f t="shared" si="48"/>
        <v>115.8999853585365</v>
      </c>
      <c r="AD73" s="55">
        <v>13.0461810025768</v>
      </c>
      <c r="AE73" s="55">
        <v>12.7888937320166</v>
      </c>
      <c r="AF73">
        <v>0.49492753623188401</v>
      </c>
      <c r="AG73" s="12"/>
      <c r="AH73" s="12"/>
      <c r="AI73" t="str">
        <v>20230714</v>
      </c>
      <c r="AJ73">
        <v>54.2</v>
      </c>
      <c r="AK73">
        <v>18</v>
      </c>
      <c r="AL73">
        <f t="shared" si="59"/>
        <v>3.0111111111111111</v>
      </c>
      <c r="AN73" t="str">
        <v>20190329</v>
      </c>
      <c r="AO73">
        <v>0.62801940000000001</v>
      </c>
      <c r="AP73">
        <v>-6.6879739889971201</v>
      </c>
      <c r="AQ73">
        <v>54.3</v>
      </c>
      <c r="AR73">
        <v>56</v>
      </c>
      <c r="AS73">
        <v>54.9</v>
      </c>
      <c r="AT73">
        <v>-8.4918268736506697</v>
      </c>
      <c r="AU73">
        <v>58.4</v>
      </c>
      <c r="AV73">
        <v>169.77218555198999</v>
      </c>
      <c r="AW73" s="3">
        <v>0.443768996960486</v>
      </c>
      <c r="AX73" s="1">
        <f t="shared" si="49"/>
        <v>0</v>
      </c>
      <c r="AY73" s="1">
        <f t="shared" si="50"/>
        <v>0</v>
      </c>
      <c r="AZ73" s="1">
        <f t="shared" si="51"/>
        <v>1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0</v>
      </c>
      <c r="BG73">
        <f t="shared" si="58"/>
        <v>0.55555555555555558</v>
      </c>
      <c r="BI73" t="str">
        <v>11/07/2024</v>
      </c>
      <c r="BJ73">
        <v>63.6</v>
      </c>
      <c r="BK73">
        <v>16.7</v>
      </c>
      <c r="BL73">
        <f t="shared" si="60"/>
        <v>3.8083832335329344</v>
      </c>
    </row>
    <row r="74" spans="1:64" x14ac:dyDescent="0.3">
      <c r="A74" s="11">
        <v>45483</v>
      </c>
      <c r="B74">
        <v>0.45161290322580599</v>
      </c>
      <c r="C74">
        <v>5576.98</v>
      </c>
      <c r="D74">
        <v>497.77</v>
      </c>
      <c r="E74">
        <v>92.35</v>
      </c>
      <c r="F74">
        <v>2364.23</v>
      </c>
      <c r="G74">
        <v>81.62</v>
      </c>
      <c r="H74">
        <v>54.07</v>
      </c>
      <c r="I74" s="12">
        <f t="shared" si="36"/>
        <v>202.12315863737479</v>
      </c>
      <c r="J74" s="12">
        <f t="shared" si="37"/>
        <v>96.142918021633946</v>
      </c>
      <c r="K74" s="12">
        <f t="shared" si="39"/>
        <v>207.37538827599224</v>
      </c>
      <c r="L74" s="12">
        <f t="shared" si="40"/>
        <v>167.17444159577471</v>
      </c>
      <c r="M74" s="12">
        <f t="shared" si="41"/>
        <v>292.69799993051083</v>
      </c>
      <c r="N74" s="12">
        <f t="shared" si="42"/>
        <v>138.63616519116371</v>
      </c>
      <c r="O74" s="12">
        <f t="shared" si="43"/>
        <v>297.77615676147889</v>
      </c>
      <c r="P74" s="12">
        <f t="shared" si="44"/>
        <v>244.02395271562844</v>
      </c>
      <c r="Q74">
        <v>0.5</v>
      </c>
      <c r="R74" s="12">
        <v>13.676257334411099</v>
      </c>
      <c r="S74" s="55">
        <f t="shared" si="45"/>
        <v>126.60153013457889</v>
      </c>
      <c r="T74" s="55">
        <v>19.003775954631301</v>
      </c>
      <c r="U74" s="55">
        <v>18.7381634795553</v>
      </c>
      <c r="V74" s="55">
        <v>26.572992572947499</v>
      </c>
      <c r="W74" s="55">
        <v>26.1243908873567</v>
      </c>
      <c r="X74" s="55">
        <v>229.244600128423</v>
      </c>
      <c r="Y74" s="55">
        <v>3.8908242774459798</v>
      </c>
      <c r="Z74" s="12">
        <f t="shared" si="38"/>
        <v>115.64535521773388</v>
      </c>
      <c r="AA74" s="12">
        <f t="shared" si="46"/>
        <v>104.55860054005711</v>
      </c>
      <c r="AB74" s="12">
        <f t="shared" si="47"/>
        <v>88.556685589806008</v>
      </c>
      <c r="AC74" s="12">
        <f t="shared" si="48"/>
        <v>114.60676198950527</v>
      </c>
      <c r="AD74" s="55">
        <v>12.990672053496599</v>
      </c>
      <c r="AE74" s="55">
        <v>12.7074042085959</v>
      </c>
      <c r="AF74">
        <v>0.48121387283236999</v>
      </c>
      <c r="AG74" s="12"/>
      <c r="AH74" s="12"/>
      <c r="AI74" t="str">
        <v>20230707</v>
      </c>
      <c r="AJ74">
        <v>51.4</v>
      </c>
      <c r="AK74">
        <v>18.100000000000001</v>
      </c>
      <c r="AL74">
        <f t="shared" si="59"/>
        <v>2.8397790055248615</v>
      </c>
      <c r="AN74" t="str">
        <v>20190228</v>
      </c>
      <c r="AO74">
        <v>1.0745891000000001</v>
      </c>
      <c r="AP74">
        <v>-7.9946215519230996</v>
      </c>
      <c r="AQ74">
        <v>49.4</v>
      </c>
      <c r="AR74">
        <v>55.8</v>
      </c>
      <c r="AS74">
        <v>54.4</v>
      </c>
      <c r="AT74">
        <v>-8.7501582879574507</v>
      </c>
      <c r="AU74">
        <v>65.099999999999994</v>
      </c>
      <c r="AV74">
        <v>168.66216123991899</v>
      </c>
      <c r="AW74" s="3">
        <v>0.67021276595744705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1</v>
      </c>
      <c r="BG74">
        <f t="shared" si="58"/>
        <v>0.55555555555555558</v>
      </c>
      <c r="BI74" t="str">
        <v>10/07/2024</v>
      </c>
      <c r="BJ74">
        <v>63.6</v>
      </c>
      <c r="BK74">
        <v>16.7</v>
      </c>
      <c r="BL74">
        <f t="shared" si="60"/>
        <v>3.8083832335329344</v>
      </c>
    </row>
    <row r="75" spans="1:64" x14ac:dyDescent="0.3">
      <c r="A75" s="11">
        <v>45482</v>
      </c>
      <c r="B75">
        <v>0.46726190476190499</v>
      </c>
      <c r="C75">
        <v>5572.85</v>
      </c>
      <c r="D75">
        <v>497.34</v>
      </c>
      <c r="E75">
        <v>92.76</v>
      </c>
      <c r="F75">
        <v>2359.69</v>
      </c>
      <c r="G75">
        <v>81.64</v>
      </c>
      <c r="H75">
        <v>54.14</v>
      </c>
      <c r="I75" s="12">
        <f t="shared" si="36"/>
        <v>201.08533678356886</v>
      </c>
      <c r="J75" s="12">
        <f t="shared" si="37"/>
        <v>96.256779064641762</v>
      </c>
      <c r="K75" s="12">
        <f t="shared" si="39"/>
        <v>207.17110287400638</v>
      </c>
      <c r="L75" s="12">
        <f t="shared" si="40"/>
        <v>166.83509281135611</v>
      </c>
      <c r="M75" s="12">
        <f t="shared" si="41"/>
        <v>291.15933688374935</v>
      </c>
      <c r="N75" s="12">
        <f t="shared" si="42"/>
        <v>138.78318958603063</v>
      </c>
      <c r="O75" s="12">
        <f t="shared" si="43"/>
        <v>297.4461172060079</v>
      </c>
      <c r="P75" s="12">
        <f t="shared" si="44"/>
        <v>243.49859381258315</v>
      </c>
      <c r="Q75">
        <v>0.49275362318840599</v>
      </c>
      <c r="R75" s="12">
        <v>13.611479295749801</v>
      </c>
      <c r="S75" s="55">
        <f t="shared" si="45"/>
        <v>126.36590364443269</v>
      </c>
      <c r="T75" s="55">
        <v>18.839148283711801</v>
      </c>
      <c r="U75" s="55">
        <v>18.431251725406199</v>
      </c>
      <c r="V75" s="55">
        <v>26.339599368728202</v>
      </c>
      <c r="W75" s="55">
        <v>25.781792083131801</v>
      </c>
      <c r="X75" s="55">
        <v>228.868206812556</v>
      </c>
      <c r="Y75" s="55">
        <v>3.8795950321141999</v>
      </c>
      <c r="Z75" s="12">
        <f t="shared" si="38"/>
        <v>115.79007568433407</v>
      </c>
      <c r="AA75" s="12">
        <f t="shared" si="46"/>
        <v>104.23265830436051</v>
      </c>
      <c r="AB75" s="12">
        <f t="shared" si="47"/>
        <v>88.842485269129909</v>
      </c>
      <c r="AC75" s="12">
        <f t="shared" si="48"/>
        <v>114.7269920070095</v>
      </c>
      <c r="AD75" s="55">
        <v>12.934971566213999</v>
      </c>
      <c r="AE75" s="55">
        <v>12.619218037087499</v>
      </c>
      <c r="AF75">
        <v>0.48871085214858001</v>
      </c>
      <c r="AG75" s="12"/>
      <c r="AH75" s="12"/>
      <c r="AI75" t="str">
        <v>20230630</v>
      </c>
      <c r="AJ75">
        <v>54.9</v>
      </c>
      <c r="AK75">
        <v>18.3</v>
      </c>
      <c r="AL75">
        <f t="shared" si="59"/>
        <v>3</v>
      </c>
      <c r="AN75" t="str">
        <v>20190131</v>
      </c>
      <c r="AO75">
        <v>1.8471660000000001</v>
      </c>
      <c r="AP75">
        <v>-8.3566829332257893</v>
      </c>
      <c r="AQ75">
        <v>49.6</v>
      </c>
      <c r="AR75">
        <v>57.9</v>
      </c>
      <c r="AS75">
        <v>55.7</v>
      </c>
      <c r="AT75">
        <v>-10.103561505430701</v>
      </c>
      <c r="AU75">
        <v>58.3</v>
      </c>
      <c r="AV75">
        <v>168.66870290001199</v>
      </c>
      <c r="AW75" s="3">
        <v>0.46910112359550599</v>
      </c>
      <c r="AX75" s="1">
        <f t="shared" si="49"/>
        <v>0</v>
      </c>
      <c r="AY75" s="1">
        <f t="shared" si="50"/>
        <v>0</v>
      </c>
      <c r="AZ75" s="1">
        <f t="shared" si="51"/>
        <v>0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0</v>
      </c>
      <c r="BF75" s="1">
        <f t="shared" si="57"/>
        <v>0</v>
      </c>
      <c r="BG75">
        <f t="shared" si="58"/>
        <v>0.44444444444444442</v>
      </c>
      <c r="BI75" t="str">
        <v>09/07/2024</v>
      </c>
      <c r="BJ75">
        <v>63.6</v>
      </c>
      <c r="BK75">
        <v>16.7</v>
      </c>
      <c r="BL75">
        <f t="shared" si="60"/>
        <v>3.8083832335329344</v>
      </c>
    </row>
    <row r="76" spans="1:64" x14ac:dyDescent="0.3">
      <c r="A76" s="11">
        <v>45479</v>
      </c>
      <c r="B76">
        <v>0.4375</v>
      </c>
      <c r="C76">
        <v>5567.19</v>
      </c>
      <c r="D76">
        <v>496.16</v>
      </c>
      <c r="E76">
        <v>92.56</v>
      </c>
      <c r="F76">
        <v>2391.5</v>
      </c>
      <c r="G76">
        <v>81.650000000000006</v>
      </c>
      <c r="H76">
        <v>54.32</v>
      </c>
      <c r="I76" s="12">
        <f t="shared" si="36"/>
        <v>201.31565995655376</v>
      </c>
      <c r="J76" s="12">
        <f t="shared" si="37"/>
        <v>94.898034114101748</v>
      </c>
      <c r="K76" s="12">
        <f t="shared" si="39"/>
        <v>206.93537350648819</v>
      </c>
      <c r="L76" s="12">
        <f t="shared" si="40"/>
        <v>166.11575056379473</v>
      </c>
      <c r="M76" s="12">
        <f t="shared" si="41"/>
        <v>291.0960221924675</v>
      </c>
      <c r="N76" s="12">
        <f t="shared" si="42"/>
        <v>136.64072580198311</v>
      </c>
      <c r="O76" s="12">
        <f t="shared" si="43"/>
        <v>296.70413758283939</v>
      </c>
      <c r="P76" s="12">
        <f t="shared" si="44"/>
        <v>242.12045346745683</v>
      </c>
      <c r="Q76">
        <v>0.439393939393939</v>
      </c>
      <c r="R76" s="12">
        <v>13.366974407934901</v>
      </c>
      <c r="S76" s="55">
        <f t="shared" si="45"/>
        <v>124.11058602063869</v>
      </c>
      <c r="T76" s="55">
        <v>18.823795603792501</v>
      </c>
      <c r="U76" s="55">
        <v>18.471075852320201</v>
      </c>
      <c r="V76" s="55">
        <v>26.084673980391599</v>
      </c>
      <c r="W76" s="55">
        <v>25.349888423448199</v>
      </c>
      <c r="X76" s="55">
        <v>227.62040457498301</v>
      </c>
      <c r="Y76" s="55">
        <v>3.8791300182180302</v>
      </c>
      <c r="Z76" s="12">
        <f t="shared" si="38"/>
        <v>115.17251285529368</v>
      </c>
      <c r="AA76" s="12">
        <f t="shared" si="46"/>
        <v>104.80641654606849</v>
      </c>
      <c r="AB76" s="12">
        <f t="shared" si="47"/>
        <v>87.963938507225492</v>
      </c>
      <c r="AC76" s="12">
        <f t="shared" si="48"/>
        <v>115.0942834900316</v>
      </c>
      <c r="AD76" s="55">
        <v>12.994678642790401</v>
      </c>
      <c r="AE76" s="55">
        <v>12.810889364004099</v>
      </c>
      <c r="AF76">
        <v>0.494160583941606</v>
      </c>
      <c r="AG76" s="12"/>
      <c r="AH76" s="12"/>
      <c r="AI76" t="str">
        <v>20230623</v>
      </c>
      <c r="AJ76">
        <v>50</v>
      </c>
      <c r="AK76">
        <v>18.600000000000001</v>
      </c>
      <c r="AL76">
        <f t="shared" si="59"/>
        <v>2.6881720430107525</v>
      </c>
      <c r="AN76" t="str">
        <v>20181231</v>
      </c>
      <c r="AO76">
        <v>2.5205172999999998</v>
      </c>
      <c r="AP76">
        <v>-4.2887989922634198</v>
      </c>
      <c r="AQ76">
        <v>54.9</v>
      </c>
      <c r="AR76">
        <v>55.6</v>
      </c>
      <c r="AS76">
        <v>54.9</v>
      </c>
      <c r="AT76">
        <v>-10.527650938609799</v>
      </c>
      <c r="AU76">
        <v>61.7</v>
      </c>
      <c r="AV76">
        <v>170.785799009897</v>
      </c>
      <c r="AW76" s="3">
        <v>0.40963855421686701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0</v>
      </c>
      <c r="BG76">
        <f t="shared" si="58"/>
        <v>0.66666666666666663</v>
      </c>
      <c r="BI76" t="str">
        <v>08/07/2024</v>
      </c>
      <c r="BJ76">
        <v>63.6</v>
      </c>
      <c r="BK76">
        <v>16.7</v>
      </c>
      <c r="BL76">
        <f t="shared" si="60"/>
        <v>3.8083832335329344</v>
      </c>
    </row>
    <row r="77" spans="1:64" x14ac:dyDescent="0.3">
      <c r="A77" s="11">
        <v>45477</v>
      </c>
      <c r="B77">
        <v>0.45283018867924502</v>
      </c>
      <c r="C77">
        <v>5537.02</v>
      </c>
      <c r="D77">
        <v>491.04</v>
      </c>
      <c r="E77">
        <v>91.8</v>
      </c>
      <c r="F77">
        <v>2356.2199999999998</v>
      </c>
      <c r="G77">
        <v>81.5</v>
      </c>
      <c r="H77">
        <v>54.02</v>
      </c>
      <c r="I77" s="12">
        <f t="shared" si="36"/>
        <v>201.88701794202385</v>
      </c>
      <c r="J77" s="12">
        <f t="shared" si="37"/>
        <v>95.81056803712157</v>
      </c>
      <c r="K77" s="12">
        <f t="shared" si="39"/>
        <v>206.19137553533767</v>
      </c>
      <c r="L77" s="12">
        <f t="shared" si="40"/>
        <v>166.13314792685125</v>
      </c>
      <c r="M77" s="12">
        <f t="shared" si="41"/>
        <v>290.4720933545259</v>
      </c>
      <c r="N77" s="12">
        <f t="shared" si="42"/>
        <v>137.26477067975645</v>
      </c>
      <c r="O77" s="12">
        <f t="shared" si="43"/>
        <v>294.17821798767449</v>
      </c>
      <c r="P77" s="12">
        <f t="shared" si="44"/>
        <v>240.94623801425865</v>
      </c>
      <c r="Q77">
        <v>0.45588235294117602</v>
      </c>
      <c r="R77" s="12">
        <v>13.306570611603799</v>
      </c>
      <c r="S77" s="55">
        <f t="shared" si="45"/>
        <v>123.43137648667428</v>
      </c>
      <c r="T77" s="55">
        <v>18.695001249226301</v>
      </c>
      <c r="U77" s="55">
        <v>18.204038427803901</v>
      </c>
      <c r="V77" s="55">
        <v>25.7374562498979</v>
      </c>
      <c r="W77" s="55">
        <v>24.593616340765202</v>
      </c>
      <c r="X77" s="55">
        <v>227.201715067729</v>
      </c>
      <c r="Y77" s="55">
        <v>3.8828705184155901</v>
      </c>
      <c r="Z77" s="12">
        <f t="shared" si="38"/>
        <v>114.85022665328144</v>
      </c>
      <c r="AA77" s="12">
        <f t="shared" si="46"/>
        <v>105.09283323263938</v>
      </c>
      <c r="AB77" s="12">
        <f t="shared" si="47"/>
        <v>88.80040602930049</v>
      </c>
      <c r="AC77" s="12">
        <f t="shared" si="48"/>
        <v>114.66851837466405</v>
      </c>
      <c r="AD77" s="55">
        <v>12.941264508241</v>
      </c>
      <c r="AE77" s="55">
        <v>12.7106259801697</v>
      </c>
      <c r="AF77">
        <v>0.48567229977957399</v>
      </c>
      <c r="AG77" s="12"/>
      <c r="AH77" s="12"/>
      <c r="AI77" t="str">
        <v>20230616</v>
      </c>
      <c r="AJ77">
        <v>54.3</v>
      </c>
      <c r="AK77">
        <v>20</v>
      </c>
      <c r="AL77">
        <f t="shared" si="59"/>
        <v>2.7149999999999999</v>
      </c>
      <c r="AN77" t="str">
        <v>20181130</v>
      </c>
      <c r="AO77">
        <v>2.7292040000000002</v>
      </c>
      <c r="AP77">
        <v>-2.8983861920007801</v>
      </c>
      <c r="AQ77">
        <v>60.7</v>
      </c>
      <c r="AR77">
        <v>59.5</v>
      </c>
      <c r="AS77">
        <v>58.6</v>
      </c>
      <c r="AT77">
        <v>-14.092182327476401</v>
      </c>
      <c r="AU77">
        <v>64.099999999999994</v>
      </c>
      <c r="AV77">
        <v>172.145427668568</v>
      </c>
      <c r="AW77" s="3">
        <v>0.61280487804878003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05/07/2024</v>
      </c>
      <c r="BJ77">
        <v>62.7</v>
      </c>
      <c r="BK77">
        <v>17.899999999999999</v>
      </c>
      <c r="BL77">
        <f t="shared" si="60"/>
        <v>3.5027932960893859</v>
      </c>
    </row>
    <row r="78" spans="1:64" x14ac:dyDescent="0.3">
      <c r="A78" s="11">
        <v>45476</v>
      </c>
      <c r="B78">
        <v>0.44620253164557</v>
      </c>
      <c r="C78">
        <v>5509.01</v>
      </c>
      <c r="D78">
        <v>486.98</v>
      </c>
      <c r="E78">
        <v>90.61</v>
      </c>
      <c r="F78">
        <v>2329.6999999999998</v>
      </c>
      <c r="G78">
        <v>81.38</v>
      </c>
      <c r="H78">
        <v>53.37</v>
      </c>
      <c r="I78" s="12">
        <f t="shared" si="36"/>
        <v>203.52515326157186</v>
      </c>
      <c r="J78" s="12">
        <f t="shared" si="37"/>
        <v>96.417908475159408</v>
      </c>
      <c r="K78" s="12">
        <f t="shared" si="39"/>
        <v>205.44973602528526</v>
      </c>
      <c r="L78" s="12">
        <f t="shared" si="40"/>
        <v>167.32023964083439</v>
      </c>
      <c r="M78" s="12">
        <f t="shared" si="41"/>
        <v>291.87194336572992</v>
      </c>
      <c r="N78" s="12">
        <f t="shared" si="42"/>
        <v>137.68420383820421</v>
      </c>
      <c r="O78" s="12">
        <f t="shared" si="43"/>
        <v>292.17316960204414</v>
      </c>
      <c r="P78" s="12">
        <f t="shared" si="44"/>
        <v>241.87553077374358</v>
      </c>
      <c r="Q78">
        <v>0.48484848484848497</v>
      </c>
      <c r="R78" s="12">
        <v>13.238056178174499</v>
      </c>
      <c r="S78" s="55">
        <f t="shared" si="45"/>
        <v>121.73637258787858</v>
      </c>
      <c r="T78" s="55">
        <v>18.699106159897099</v>
      </c>
      <c r="U78" s="55">
        <v>18.272299209210999</v>
      </c>
      <c r="V78" s="55">
        <v>25.6827060172213</v>
      </c>
      <c r="W78" s="55">
        <v>24.5532747477878</v>
      </c>
      <c r="X78" s="55">
        <v>227.00767853742499</v>
      </c>
      <c r="Y78" s="55">
        <v>3.9171376216220701</v>
      </c>
      <c r="Z78" s="12">
        <f t="shared" si="38"/>
        <v>113.75783819727688</v>
      </c>
      <c r="AA78" s="12">
        <f t="shared" si="46"/>
        <v>105.19319610496186</v>
      </c>
      <c r="AB78" s="12">
        <f t="shared" si="47"/>
        <v>88.729804883926988</v>
      </c>
      <c r="AC78" s="12">
        <f t="shared" si="48"/>
        <v>113.45404242140422</v>
      </c>
      <c r="AD78" s="55">
        <v>12.951356176391499</v>
      </c>
      <c r="AE78" s="55">
        <v>12.773516240239999</v>
      </c>
      <c r="AF78">
        <v>0.49306062819576302</v>
      </c>
      <c r="AG78" s="12"/>
      <c r="AH78" s="12"/>
      <c r="AI78" t="str">
        <v>20230609</v>
      </c>
      <c r="AJ78">
        <v>53.4</v>
      </c>
      <c r="AK78">
        <v>20.6</v>
      </c>
      <c r="AL78">
        <f t="shared" si="59"/>
        <v>2.5922330097087376</v>
      </c>
      <c r="AN78" t="str">
        <v>20181031</v>
      </c>
      <c r="AO78">
        <v>2.9115956000000001</v>
      </c>
      <c r="AP78">
        <v>-3.7963242911708801</v>
      </c>
      <c r="AQ78">
        <v>71.599999999999994</v>
      </c>
      <c r="AR78">
        <v>60.8</v>
      </c>
      <c r="AS78">
        <v>58.1</v>
      </c>
      <c r="AT78">
        <v>-16.292208645381699</v>
      </c>
      <c r="AU78">
        <v>63.7</v>
      </c>
      <c r="AV78">
        <v>172.029275761413</v>
      </c>
      <c r="AW78" s="3">
        <v>0.57323232323232298</v>
      </c>
      <c r="AX78" s="1">
        <f t="shared" si="49"/>
        <v>0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0.77777777777777779</v>
      </c>
      <c r="BI78" t="str">
        <v>04/07/2024</v>
      </c>
      <c r="BJ78">
        <v>62.7</v>
      </c>
      <c r="BK78">
        <v>17.899999999999999</v>
      </c>
      <c r="BL78">
        <f t="shared" si="60"/>
        <v>3.5027932960893859</v>
      </c>
    </row>
    <row r="79" spans="1:64" x14ac:dyDescent="0.3">
      <c r="A79" s="11">
        <v>45475</v>
      </c>
      <c r="B79">
        <v>0.44904458598726099</v>
      </c>
      <c r="C79">
        <v>5475.09</v>
      </c>
      <c r="D79">
        <v>481.92</v>
      </c>
      <c r="E79">
        <v>89.91</v>
      </c>
      <c r="F79">
        <v>2331.86</v>
      </c>
      <c r="G79">
        <v>81.31</v>
      </c>
      <c r="H79">
        <v>53.21</v>
      </c>
      <c r="I79" s="12">
        <f t="shared" si="36"/>
        <v>203.84932085087527</v>
      </c>
      <c r="J79" s="12">
        <f t="shared" si="37"/>
        <v>95.736111205680189</v>
      </c>
      <c r="K79" s="12">
        <f t="shared" si="39"/>
        <v>204.35959423220052</v>
      </c>
      <c r="L79" s="12">
        <f t="shared" si="40"/>
        <v>166.78845493895361</v>
      </c>
      <c r="M79" s="12">
        <f t="shared" si="41"/>
        <v>291.08191658136673</v>
      </c>
      <c r="N79" s="12">
        <f t="shared" si="42"/>
        <v>136.12880063100764</v>
      </c>
      <c r="O79" s="12">
        <f t="shared" si="43"/>
        <v>289.38386643858024</v>
      </c>
      <c r="P79" s="12">
        <f t="shared" si="44"/>
        <v>240.07670458867821</v>
      </c>
      <c r="Q79">
        <v>0.48529411764705899</v>
      </c>
      <c r="R79" s="12">
        <v>13.200303082850001</v>
      </c>
      <c r="S79" s="55">
        <f t="shared" si="45"/>
        <v>122.50534725262386</v>
      </c>
      <c r="T79" s="55">
        <v>18.728985670518799</v>
      </c>
      <c r="U79" s="55">
        <v>18.417523203920801</v>
      </c>
      <c r="V79" s="55">
        <v>25.6688528920319</v>
      </c>
      <c r="W79" s="55">
        <v>24.598030204069499</v>
      </c>
      <c r="X79" s="55">
        <v>227.019531881337</v>
      </c>
      <c r="Y79" s="55">
        <v>3.88167045894544</v>
      </c>
      <c r="Z79" s="12">
        <f t="shared" si="38"/>
        <v>114.81288831708052</v>
      </c>
      <c r="AA79" s="12">
        <f t="shared" si="46"/>
        <v>105.6982869707978</v>
      </c>
      <c r="AB79" s="12">
        <f t="shared" si="47"/>
        <v>88.382175448617957</v>
      </c>
      <c r="AC79" s="12">
        <f t="shared" si="48"/>
        <v>113.21108567338865</v>
      </c>
      <c r="AD79" s="55">
        <v>12.9561076423321</v>
      </c>
      <c r="AE79" s="55">
        <v>12.825803359254801</v>
      </c>
      <c r="AF79">
        <v>0.49112426035502998</v>
      </c>
      <c r="AG79" s="12"/>
      <c r="AH79" s="12"/>
      <c r="AI79" t="str">
        <v>20230602</v>
      </c>
      <c r="AJ79">
        <v>51.3</v>
      </c>
      <c r="AK79">
        <v>21.6</v>
      </c>
      <c r="AL79">
        <f t="shared" si="59"/>
        <v>2.3749999999999996</v>
      </c>
      <c r="AN79" t="str">
        <v>20180928</v>
      </c>
      <c r="AO79">
        <v>4.3665953000000002</v>
      </c>
      <c r="AP79">
        <v>-5.9042087558646204</v>
      </c>
      <c r="AQ79">
        <v>66.900000000000006</v>
      </c>
      <c r="AR79">
        <v>62</v>
      </c>
      <c r="AS79">
        <v>59.3</v>
      </c>
      <c r="AT79">
        <v>-18.374894336432799</v>
      </c>
      <c r="AU79">
        <v>63.6</v>
      </c>
      <c r="AV79">
        <v>171.00524815901801</v>
      </c>
      <c r="AW79" s="3">
        <v>0.52982456140350898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03/07/2024</v>
      </c>
      <c r="BJ79">
        <v>62.7</v>
      </c>
      <c r="BK79">
        <v>17.899999999999999</v>
      </c>
      <c r="BL79">
        <f t="shared" si="60"/>
        <v>3.5027932960893859</v>
      </c>
    </row>
    <row r="80" spans="1:64" x14ac:dyDescent="0.3">
      <c r="A80" s="11">
        <v>45472</v>
      </c>
      <c r="B80">
        <v>0.48024316109422499</v>
      </c>
      <c r="C80">
        <v>5460.48</v>
      </c>
      <c r="D80">
        <v>479.11</v>
      </c>
      <c r="E80">
        <v>91.78</v>
      </c>
      <c r="F80">
        <v>2326.14</v>
      </c>
      <c r="G80">
        <v>81.650000000000006</v>
      </c>
      <c r="H80">
        <v>53.13</v>
      </c>
      <c r="I80" s="12">
        <f t="shared" si="36"/>
        <v>199.2563818873713</v>
      </c>
      <c r="J80" s="12">
        <f t="shared" si="37"/>
        <v>95.715381205435932</v>
      </c>
      <c r="K80" s="12">
        <f t="shared" si="39"/>
        <v>202.97133039461369</v>
      </c>
      <c r="L80" s="12">
        <f t="shared" si="40"/>
        <v>166.5935657354492</v>
      </c>
      <c r="M80" s="12">
        <f t="shared" si="41"/>
        <v>283.63926460902002</v>
      </c>
      <c r="N80" s="12">
        <f t="shared" si="42"/>
        <v>135.66671544533</v>
      </c>
      <c r="O80" s="12">
        <f t="shared" si="43"/>
        <v>286.51040869470779</v>
      </c>
      <c r="P80" s="12">
        <f t="shared" si="44"/>
        <v>239.0346805159177</v>
      </c>
      <c r="Q80">
        <v>0.52054794520547898</v>
      </c>
      <c r="R80" s="12">
        <v>12.95898835134</v>
      </c>
      <c r="S80" s="55">
        <f t="shared" si="45"/>
        <v>120.8529915398336</v>
      </c>
      <c r="T80" s="55">
        <v>18.706124206162698</v>
      </c>
      <c r="U80" s="55">
        <v>18.404703804399301</v>
      </c>
      <c r="V80" s="55">
        <v>25.644290289226401</v>
      </c>
      <c r="W80" s="55">
        <v>24.596367000619999</v>
      </c>
      <c r="X80" s="55">
        <v>225.21989933635001</v>
      </c>
      <c r="Y80" s="55">
        <v>3.8625547765208199</v>
      </c>
      <c r="Z80" s="12">
        <f t="shared" si="38"/>
        <v>114.46473425366487</v>
      </c>
      <c r="AA80" s="12">
        <f t="shared" si="46"/>
        <v>103.43507073761496</v>
      </c>
      <c r="AB80" s="12">
        <f t="shared" si="47"/>
        <v>88.466507802369435</v>
      </c>
      <c r="AC80" s="12">
        <f t="shared" si="48"/>
        <v>112.57281405500683</v>
      </c>
      <c r="AD80" s="55">
        <v>12.960471822457</v>
      </c>
      <c r="AE80" s="55">
        <v>12.8838229221696</v>
      </c>
      <c r="AF80">
        <v>0.504693140794224</v>
      </c>
      <c r="AG80" s="12"/>
      <c r="AH80" s="12"/>
      <c r="AI80" t="str">
        <v>20230526</v>
      </c>
      <c r="AJ80">
        <v>47.9</v>
      </c>
      <c r="AK80">
        <v>23.3</v>
      </c>
      <c r="AL80">
        <f t="shared" si="59"/>
        <v>2.055793991416309</v>
      </c>
      <c r="AN80" t="str">
        <v>20180831</v>
      </c>
      <c r="AO80">
        <v>4.4425353999999997</v>
      </c>
      <c r="AP80">
        <v>-2.9178302316259201</v>
      </c>
      <c r="AQ80">
        <v>72.099999999999994</v>
      </c>
      <c r="AR80">
        <v>62</v>
      </c>
      <c r="AS80">
        <v>60.5</v>
      </c>
      <c r="AT80">
        <v>-16.495970886405001</v>
      </c>
      <c r="AU80">
        <v>62.1</v>
      </c>
      <c r="AV80">
        <v>169.375532659795</v>
      </c>
      <c r="AW80" s="3">
        <v>0.67543859649122795</v>
      </c>
      <c r="AX80" s="1">
        <f t="shared" si="49"/>
        <v>1</v>
      </c>
      <c r="AY80" s="1">
        <f t="shared" si="50"/>
        <v>0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0.88888888888888884</v>
      </c>
      <c r="BI80" t="str">
        <v>02/07/2024</v>
      </c>
      <c r="BJ80">
        <v>62.7</v>
      </c>
      <c r="BK80">
        <v>17.899999999999999</v>
      </c>
      <c r="BL80">
        <f t="shared" si="60"/>
        <v>3.5027932960893859</v>
      </c>
    </row>
    <row r="81" spans="1:64" x14ac:dyDescent="0.3">
      <c r="A81" s="11">
        <v>45471</v>
      </c>
      <c r="B81">
        <v>0.48024316109422499</v>
      </c>
      <c r="C81">
        <v>5482.87</v>
      </c>
      <c r="D81">
        <v>481.61</v>
      </c>
      <c r="E81">
        <v>93.52</v>
      </c>
      <c r="F81">
        <v>2327.9299999999998</v>
      </c>
      <c r="G81">
        <v>81.64</v>
      </c>
      <c r="H81">
        <v>53.08</v>
      </c>
      <c r="I81" s="12">
        <f t="shared" si="36"/>
        <v>196.40419658647525</v>
      </c>
      <c r="J81" s="12">
        <f t="shared" si="37"/>
        <v>96.033704536013346</v>
      </c>
      <c r="K81" s="12">
        <f t="shared" si="39"/>
        <v>203.82865751719825</v>
      </c>
      <c r="L81" s="12">
        <f t="shared" si="40"/>
        <v>167.43502756383231</v>
      </c>
      <c r="M81" s="12">
        <f t="shared" si="41"/>
        <v>279.88468883049262</v>
      </c>
      <c r="N81" s="12">
        <f t="shared" si="42"/>
        <v>136.2692980977196</v>
      </c>
      <c r="O81" s="12">
        <f t="shared" si="43"/>
        <v>288.04088834561924</v>
      </c>
      <c r="P81" s="12">
        <f t="shared" si="44"/>
        <v>240.5097016216946</v>
      </c>
      <c r="Q81">
        <v>0.55714285714285705</v>
      </c>
      <c r="R81" s="12">
        <v>12.9476792014528</v>
      </c>
      <c r="S81" s="55">
        <f t="shared" si="45"/>
        <v>120.4375049595011</v>
      </c>
      <c r="T81" s="55">
        <v>18.6937916639543</v>
      </c>
      <c r="U81" s="55">
        <v>18.427393531820801</v>
      </c>
      <c r="V81" s="55">
        <v>25.6636063919285</v>
      </c>
      <c r="W81" s="55">
        <v>24.764031802971701</v>
      </c>
      <c r="X81" s="55">
        <v>225.155770243429</v>
      </c>
      <c r="Y81" s="55">
        <v>3.8725318150348502</v>
      </c>
      <c r="Z81" s="12">
        <f t="shared" si="38"/>
        <v>114.13816423400877</v>
      </c>
      <c r="AA81" s="12">
        <f t="shared" si="46"/>
        <v>101.45192699712902</v>
      </c>
      <c r="AB81" s="12">
        <f t="shared" si="47"/>
        <v>88.315409159379968</v>
      </c>
      <c r="AC81" s="12">
        <f t="shared" si="48"/>
        <v>112.48063781427611</v>
      </c>
      <c r="AD81" s="55">
        <v>12.942981277446499</v>
      </c>
      <c r="AE81" s="55">
        <v>12.877947623658301</v>
      </c>
      <c r="AF81">
        <v>0.50869565217391299</v>
      </c>
      <c r="AG81" s="12"/>
      <c r="AH81" s="12"/>
      <c r="AI81" t="str">
        <v>20230519</v>
      </c>
      <c r="AJ81">
        <v>46.5</v>
      </c>
      <c r="AK81">
        <v>23.9</v>
      </c>
      <c r="AL81">
        <f t="shared" si="59"/>
        <v>1.9456066945606696</v>
      </c>
      <c r="AN81" t="str">
        <v>20180731</v>
      </c>
      <c r="AO81">
        <v>3.2667742</v>
      </c>
      <c r="AP81">
        <v>1.0913869547755499</v>
      </c>
      <c r="AQ81">
        <v>73.2</v>
      </c>
      <c r="AR81">
        <v>59.3</v>
      </c>
      <c r="AS81">
        <v>58.1</v>
      </c>
      <c r="AT81">
        <v>-14.3559870550162</v>
      </c>
      <c r="AU81">
        <v>59.7</v>
      </c>
      <c r="AV81">
        <v>168.11503836958499</v>
      </c>
      <c r="AW81" s="3">
        <v>0.60545905707196002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01/07/2024</v>
      </c>
      <c r="BJ81">
        <v>62.7</v>
      </c>
      <c r="BK81">
        <v>17.899999999999999</v>
      </c>
      <c r="BL81">
        <f t="shared" si="60"/>
        <v>3.5027932960893859</v>
      </c>
    </row>
    <row r="82" spans="1:64" x14ac:dyDescent="0.3">
      <c r="A82" s="11">
        <v>45470</v>
      </c>
      <c r="B82">
        <v>0.47648902821316602</v>
      </c>
      <c r="C82">
        <v>5477.9</v>
      </c>
      <c r="D82">
        <v>480.37</v>
      </c>
      <c r="E82">
        <v>93.15</v>
      </c>
      <c r="F82">
        <v>2298.19</v>
      </c>
      <c r="G82">
        <v>81.58</v>
      </c>
      <c r="H82">
        <v>52.98</v>
      </c>
      <c r="I82" s="12">
        <f t="shared" si="36"/>
        <v>197.00798785807081</v>
      </c>
      <c r="J82" s="12">
        <f t="shared" si="37"/>
        <v>97.203385583592379</v>
      </c>
      <c r="K82" s="12">
        <f t="shared" si="39"/>
        <v>203.79364421893507</v>
      </c>
      <c r="L82" s="12">
        <f t="shared" si="40"/>
        <v>167.599312219393</v>
      </c>
      <c r="M82" s="12">
        <f t="shared" si="41"/>
        <v>280.27447901573481</v>
      </c>
      <c r="N82" s="12">
        <f t="shared" si="42"/>
        <v>137.6957259810884</v>
      </c>
      <c r="O82" s="12">
        <f t="shared" si="43"/>
        <v>287.51018216524631</v>
      </c>
      <c r="P82" s="12">
        <f t="shared" si="44"/>
        <v>240.34294235603107</v>
      </c>
      <c r="Q82">
        <v>0.57352941176470595</v>
      </c>
      <c r="R82" s="12">
        <v>12.9019862250352</v>
      </c>
      <c r="S82" s="55">
        <f t="shared" si="45"/>
        <v>120.02386395628606</v>
      </c>
      <c r="T82" s="55">
        <v>18.6380755906149</v>
      </c>
      <c r="U82" s="55">
        <v>18.3013571007852</v>
      </c>
      <c r="V82" s="55">
        <v>25.6386052124206</v>
      </c>
      <c r="W82" s="55">
        <v>24.802694750746301</v>
      </c>
      <c r="X82" s="55">
        <v>224.89637010362199</v>
      </c>
      <c r="Y82" s="55">
        <v>3.8721630964455098</v>
      </c>
      <c r="Z82" s="12">
        <f t="shared" si="38"/>
        <v>114.0175111485908</v>
      </c>
      <c r="AA82" s="12">
        <f t="shared" si="46"/>
        <v>101.66385377006023</v>
      </c>
      <c r="AB82" s="12">
        <f t="shared" si="47"/>
        <v>89.302479626452083</v>
      </c>
      <c r="AC82" s="12">
        <f t="shared" si="48"/>
        <v>112.35120581668843</v>
      </c>
      <c r="AD82" s="55">
        <v>12.8693946507082</v>
      </c>
      <c r="AE82" s="55">
        <v>12.6702136679537</v>
      </c>
      <c r="AF82">
        <v>0.51343500363108197</v>
      </c>
      <c r="AG82" s="12"/>
      <c r="AH82" s="12"/>
      <c r="AI82" t="str">
        <v>20230512</v>
      </c>
      <c r="AJ82">
        <v>45.2</v>
      </c>
      <c r="AK82">
        <v>24.7</v>
      </c>
      <c r="AL82">
        <f t="shared" si="59"/>
        <v>1.8299595141700407</v>
      </c>
      <c r="AN82" t="str">
        <v>20180629</v>
      </c>
      <c r="AO82">
        <v>2.8788980999999998</v>
      </c>
      <c r="AP82">
        <v>3.8691520615178101</v>
      </c>
      <c r="AQ82">
        <v>76.8</v>
      </c>
      <c r="AR82">
        <v>60.6</v>
      </c>
      <c r="AS82">
        <v>59.9</v>
      </c>
      <c r="AT82">
        <v>-12.330340363332599</v>
      </c>
      <c r="AU82">
        <v>62.3</v>
      </c>
      <c r="AV82">
        <v>165.98232280757699</v>
      </c>
      <c r="AW82" s="3">
        <v>0.534810126582278</v>
      </c>
      <c r="AX82" s="1">
        <f t="shared" si="49"/>
        <v>1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1</v>
      </c>
      <c r="BI82" t="str">
        <v>28/06/2024</v>
      </c>
      <c r="BJ82">
        <v>63.1</v>
      </c>
      <c r="BK82">
        <v>16.899999999999999</v>
      </c>
      <c r="BL82">
        <f t="shared" si="60"/>
        <v>3.7337278106508878</v>
      </c>
    </row>
    <row r="83" spans="1:64" x14ac:dyDescent="0.3">
      <c r="A83" s="11">
        <v>45469</v>
      </c>
      <c r="B83">
        <v>0.49681528662420399</v>
      </c>
      <c r="C83">
        <v>5469.3</v>
      </c>
      <c r="D83">
        <v>479.38</v>
      </c>
      <c r="E83">
        <v>94.5</v>
      </c>
      <c r="F83">
        <v>2319.7600000000002</v>
      </c>
      <c r="G83">
        <v>81.66</v>
      </c>
      <c r="H83">
        <v>53.29</v>
      </c>
      <c r="I83" s="12">
        <f t="shared" si="36"/>
        <v>193.93258025947674</v>
      </c>
      <c r="J83" s="12">
        <f t="shared" si="37"/>
        <v>96.15807147954925</v>
      </c>
      <c r="K83" s="12">
        <f t="shared" si="39"/>
        <v>203.27486945366945</v>
      </c>
      <c r="L83" s="12">
        <f t="shared" si="40"/>
        <v>166.36989859764796</v>
      </c>
      <c r="M83" s="12">
        <f t="shared" si="41"/>
        <v>275.76547040632437</v>
      </c>
      <c r="N83" s="12">
        <f t="shared" si="42"/>
        <v>136.14859553383869</v>
      </c>
      <c r="O83" s="12">
        <f t="shared" si="43"/>
        <v>286.63741728708783</v>
      </c>
      <c r="P83" s="12">
        <f t="shared" si="44"/>
        <v>238.46328082098017</v>
      </c>
      <c r="Q83">
        <v>0.58208955223880599</v>
      </c>
      <c r="R83" s="12">
        <v>12.8740383790295</v>
      </c>
      <c r="S83" s="55">
        <f t="shared" si="45"/>
        <v>120.35152391497344</v>
      </c>
      <c r="T83" s="55">
        <v>18.629344863438199</v>
      </c>
      <c r="U83" s="55">
        <v>18.317706354864001</v>
      </c>
      <c r="V83" s="55">
        <v>25.682759518196502</v>
      </c>
      <c r="W83" s="55">
        <v>25.073496337505201</v>
      </c>
      <c r="X83" s="55">
        <v>224.910417749668</v>
      </c>
      <c r="Y83" s="55">
        <v>3.8533073491922898</v>
      </c>
      <c r="Z83" s="12">
        <f t="shared" si="38"/>
        <v>114.58537931395045</v>
      </c>
      <c r="AA83" s="12">
        <f t="shared" si="46"/>
        <v>100.81014429407978</v>
      </c>
      <c r="AB83" s="12">
        <f t="shared" si="47"/>
        <v>88.992682820068836</v>
      </c>
      <c r="AC83" s="12">
        <f t="shared" si="48"/>
        <v>112.89735293548452</v>
      </c>
      <c r="AD83" s="55">
        <v>12.8625870975425</v>
      </c>
      <c r="AE83" s="55">
        <v>12.678484711026</v>
      </c>
      <c r="AF83">
        <v>0.51432770022042595</v>
      </c>
      <c r="AG83" s="12"/>
      <c r="AH83" s="12"/>
      <c r="AI83" t="str">
        <v>20230505</v>
      </c>
      <c r="AJ83">
        <v>44.6</v>
      </c>
      <c r="AK83">
        <v>24.3</v>
      </c>
      <c r="AL83">
        <f t="shared" si="59"/>
        <v>1.8353909465020577</v>
      </c>
      <c r="AN83" t="str">
        <v>20180531</v>
      </c>
      <c r="AO83">
        <v>2.2501199999999999</v>
      </c>
      <c r="AP83">
        <v>2.8589569814515299</v>
      </c>
      <c r="AQ83">
        <v>79.5</v>
      </c>
      <c r="AR83">
        <v>61.9</v>
      </c>
      <c r="AS83">
        <v>59</v>
      </c>
      <c r="AT83">
        <v>-7.4225444957152202</v>
      </c>
      <c r="AU83">
        <v>59.1</v>
      </c>
      <c r="AV83">
        <v>164.09677576633501</v>
      </c>
      <c r="AW83" s="3">
        <v>0.66931216931216897</v>
      </c>
      <c r="AX83" s="1">
        <f t="shared" si="49"/>
        <v>0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0.88888888888888884</v>
      </c>
      <c r="BI83" t="str">
        <v>27/06/2024</v>
      </c>
      <c r="BJ83">
        <v>63.1</v>
      </c>
      <c r="BK83">
        <v>16.899999999999999</v>
      </c>
      <c r="BL83">
        <f t="shared" si="60"/>
        <v>3.7337278106508878</v>
      </c>
    </row>
    <row r="84" spans="1:64" x14ac:dyDescent="0.3">
      <c r="A84" s="11">
        <v>45468</v>
      </c>
      <c r="B84">
        <v>0.495145631067961</v>
      </c>
      <c r="C84">
        <v>5447.87</v>
      </c>
      <c r="D84">
        <v>473.96</v>
      </c>
      <c r="E84">
        <v>94.34</v>
      </c>
      <c r="F84">
        <v>2334.66</v>
      </c>
      <c r="G84">
        <v>81.650000000000006</v>
      </c>
      <c r="H84">
        <v>53.24</v>
      </c>
      <c r="I84" s="12">
        <f t="shared" si="36"/>
        <v>193.49959506893433</v>
      </c>
      <c r="J84" s="12">
        <f t="shared" si="37"/>
        <v>95.176258600615043</v>
      </c>
      <c r="K84" s="12">
        <f t="shared" si="39"/>
        <v>202.50309502667824</v>
      </c>
      <c r="L84" s="12">
        <f t="shared" si="40"/>
        <v>165.87319067114422</v>
      </c>
      <c r="M84" s="12">
        <f t="shared" si="41"/>
        <v>273.10553962180501</v>
      </c>
      <c r="N84" s="12">
        <f t="shared" si="42"/>
        <v>133.76521379936605</v>
      </c>
      <c r="O84" s="12">
        <f t="shared" si="43"/>
        <v>283.43093752305202</v>
      </c>
      <c r="P84" s="12">
        <f t="shared" si="44"/>
        <v>235.9862696595743</v>
      </c>
      <c r="Q84">
        <v>0.59420289855072495</v>
      </c>
      <c r="R84" s="12">
        <v>12.8773466889921</v>
      </c>
      <c r="S84" s="55">
        <f t="shared" si="45"/>
        <v>120.57494720683871</v>
      </c>
      <c r="T84" s="55">
        <v>18.463097714912401</v>
      </c>
      <c r="U84" s="55">
        <v>17.676095520642701</v>
      </c>
      <c r="V84" s="55">
        <v>25.460607008594</v>
      </c>
      <c r="W84" s="55">
        <v>24.271724141396302</v>
      </c>
      <c r="X84" s="55">
        <v>225.174932090189</v>
      </c>
      <c r="Y84" s="55">
        <v>3.84716698822854</v>
      </c>
      <c r="Z84" s="12">
        <f t="shared" si="38"/>
        <v>114.90375226409085</v>
      </c>
      <c r="AA84" s="12">
        <f t="shared" si="46"/>
        <v>100.88650021300327</v>
      </c>
      <c r="AB84" s="12">
        <f t="shared" si="47"/>
        <v>88.345882373816238</v>
      </c>
      <c r="AC84" s="12">
        <f t="shared" si="48"/>
        <v>112.80522834302781</v>
      </c>
      <c r="AD84" s="55">
        <v>12.761100276180599</v>
      </c>
      <c r="AE84" s="55">
        <v>12.2758405466593</v>
      </c>
      <c r="AF84">
        <v>0.51747211895910805</v>
      </c>
      <c r="AG84" s="12"/>
      <c r="AH84" s="12"/>
      <c r="AI84" t="str">
        <v>20230428</v>
      </c>
      <c r="AJ84">
        <v>45.8</v>
      </c>
      <c r="AK84">
        <v>23.6</v>
      </c>
      <c r="AL84">
        <f t="shared" si="59"/>
        <v>1.9406779661016946</v>
      </c>
      <c r="AN84" t="str">
        <v>20180430</v>
      </c>
      <c r="AO84">
        <v>3.312122</v>
      </c>
      <c r="AP84">
        <v>3.66977135130147</v>
      </c>
      <c r="AQ84">
        <v>79.3</v>
      </c>
      <c r="AR84">
        <v>60.3</v>
      </c>
      <c r="AS84">
        <v>58.6</v>
      </c>
      <c r="AT84">
        <v>-3.5572107358417902</v>
      </c>
      <c r="AU84">
        <v>60.1</v>
      </c>
      <c r="AV84">
        <v>161.902280332141</v>
      </c>
      <c r="AW84" s="3">
        <v>0.60051546391752597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26/06/2024</v>
      </c>
      <c r="BJ84">
        <v>63.1</v>
      </c>
      <c r="BK84">
        <v>16.899999999999999</v>
      </c>
      <c r="BL84">
        <f t="shared" si="60"/>
        <v>3.7337278106508878</v>
      </c>
    </row>
    <row r="85" spans="1:64" x14ac:dyDescent="0.3">
      <c r="A85" s="11">
        <v>45465</v>
      </c>
      <c r="B85">
        <v>0.49847094801223202</v>
      </c>
      <c r="C85">
        <v>5464.62</v>
      </c>
      <c r="D85">
        <v>480.18</v>
      </c>
      <c r="E85">
        <v>93.96</v>
      </c>
      <c r="F85">
        <v>2321.5100000000002</v>
      </c>
      <c r="G85">
        <v>81.64</v>
      </c>
      <c r="H85">
        <v>52.89</v>
      </c>
      <c r="I85" s="12">
        <f t="shared" si="36"/>
        <v>194.88512033150894</v>
      </c>
      <c r="J85" s="12">
        <f t="shared" si="37"/>
        <v>96.014425036129509</v>
      </c>
      <c r="K85" s="12">
        <f t="shared" si="39"/>
        <v>203.15067048324497</v>
      </c>
      <c r="L85" s="12">
        <f t="shared" si="40"/>
        <v>167.49499107065907</v>
      </c>
      <c r="M85" s="12">
        <f t="shared" si="41"/>
        <v>277.82799032748335</v>
      </c>
      <c r="N85" s="12">
        <f t="shared" si="42"/>
        <v>136.30288628005428</v>
      </c>
      <c r="O85" s="12">
        <f t="shared" si="43"/>
        <v>287.18617381017805</v>
      </c>
      <c r="P85" s="12">
        <f t="shared" si="44"/>
        <v>240.69694568806645</v>
      </c>
      <c r="Q85">
        <v>0.56164383561643805</v>
      </c>
      <c r="R85" s="12">
        <v>12.8724324882656</v>
      </c>
      <c r="S85" s="55">
        <f t="shared" si="45"/>
        <v>122.18849961388936</v>
      </c>
      <c r="T85" s="55">
        <v>18.412622331942998</v>
      </c>
      <c r="U85" s="55">
        <v>17.4384109473284</v>
      </c>
      <c r="V85" s="55">
        <v>25.355760478102599</v>
      </c>
      <c r="W85" s="55">
        <v>23.838771649666398</v>
      </c>
      <c r="X85" s="55">
        <v>225.08527532703999</v>
      </c>
      <c r="Y85" s="55">
        <v>3.7955954824501399</v>
      </c>
      <c r="Z85" s="12">
        <f t="shared" si="38"/>
        <v>116.43945760474992</v>
      </c>
      <c r="AA85" s="12">
        <f t="shared" si="46"/>
        <v>100.62756196167113</v>
      </c>
      <c r="AB85" s="12">
        <f t="shared" si="47"/>
        <v>88.261760853783983</v>
      </c>
      <c r="AC85" s="12">
        <f t="shared" si="48"/>
        <v>112.07728424570897</v>
      </c>
      <c r="AD85" s="55">
        <v>12.734447440484599</v>
      </c>
      <c r="AE85" s="55">
        <v>12.1481844523886</v>
      </c>
      <c r="AF85">
        <v>0.50650289017340999</v>
      </c>
      <c r="AG85" s="12"/>
      <c r="AH85" s="12"/>
      <c r="AI85" t="str">
        <v>20230421</v>
      </c>
      <c r="AJ85">
        <v>48.6</v>
      </c>
      <c r="AK85">
        <v>25</v>
      </c>
      <c r="AL85">
        <f t="shared" si="59"/>
        <v>1.944</v>
      </c>
      <c r="AN85" t="str">
        <v>20180330</v>
      </c>
      <c r="AO85">
        <v>3.1752905999999999</v>
      </c>
      <c r="AP85">
        <v>2.8711752809503799</v>
      </c>
      <c r="AQ85">
        <v>78.099999999999994</v>
      </c>
      <c r="AR85">
        <v>60.6</v>
      </c>
      <c r="AS85">
        <v>58.8</v>
      </c>
      <c r="AT85">
        <v>-3.3101391650099399</v>
      </c>
      <c r="AU85">
        <v>59.6</v>
      </c>
      <c r="AV85">
        <v>158.85237530359601</v>
      </c>
      <c r="AW85" s="3">
        <v>0.56927710843373502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25/06/2024</v>
      </c>
      <c r="BJ85">
        <v>63.1</v>
      </c>
      <c r="BK85">
        <v>16.899999999999999</v>
      </c>
      <c r="BL85">
        <f t="shared" si="60"/>
        <v>3.7337278106508878</v>
      </c>
    </row>
    <row r="86" spans="1:64" x14ac:dyDescent="0.3">
      <c r="A86" s="11">
        <v>45464</v>
      </c>
      <c r="B86">
        <v>0.51987767584097899</v>
      </c>
      <c r="C86">
        <v>5473.17</v>
      </c>
      <c r="D86">
        <v>481.47</v>
      </c>
      <c r="E86">
        <v>93.96</v>
      </c>
      <c r="F86">
        <v>2360</v>
      </c>
      <c r="G86">
        <v>81.61</v>
      </c>
      <c r="H86">
        <v>53.2</v>
      </c>
      <c r="I86" s="12">
        <f t="shared" si="36"/>
        <v>195.1900395717918</v>
      </c>
      <c r="J86" s="12">
        <f t="shared" si="37"/>
        <v>94.619062949540847</v>
      </c>
      <c r="K86" s="12">
        <f t="shared" si="39"/>
        <v>203.54346214183445</v>
      </c>
      <c r="L86" s="12">
        <f t="shared" si="40"/>
        <v>166.78367509373365</v>
      </c>
      <c r="M86" s="12">
        <f t="shared" si="41"/>
        <v>278.57437315792708</v>
      </c>
      <c r="N86" s="12">
        <f t="shared" si="42"/>
        <v>134.47005573937093</v>
      </c>
      <c r="O86" s="12">
        <f t="shared" si="43"/>
        <v>288.06387467056152</v>
      </c>
      <c r="P86" s="12">
        <f t="shared" si="44"/>
        <v>239.94166379502127</v>
      </c>
      <c r="Q86">
        <v>0.58108108108108103</v>
      </c>
      <c r="R86" s="12">
        <v>12.813252674074601</v>
      </c>
      <c r="S86" s="55">
        <f t="shared" si="45"/>
        <v>123.04139330988538</v>
      </c>
      <c r="T86" s="55">
        <v>18.373009685086899</v>
      </c>
      <c r="U86" s="55">
        <v>17.201865955263099</v>
      </c>
      <c r="V86" s="55">
        <v>25.119968818637599</v>
      </c>
      <c r="W86" s="55">
        <v>22.621173889249</v>
      </c>
      <c r="X86" s="55">
        <v>224.930176048482</v>
      </c>
      <c r="Y86" s="55">
        <v>3.7522554189255599</v>
      </c>
      <c r="Z86" s="12">
        <f t="shared" si="38"/>
        <v>117.71797597038221</v>
      </c>
      <c r="AA86" s="12">
        <f t="shared" si="46"/>
        <v>101.2173623815637</v>
      </c>
      <c r="AB86" s="12">
        <f t="shared" si="47"/>
        <v>87.3461760189671</v>
      </c>
      <c r="AC86" s="12">
        <f t="shared" si="48"/>
        <v>112.77589365462302</v>
      </c>
      <c r="AD86" s="55">
        <v>12.8033117848091</v>
      </c>
      <c r="AE86" s="55">
        <v>12.4868348071717</v>
      </c>
      <c r="AF86">
        <v>0.50107526881720399</v>
      </c>
      <c r="AG86" s="12"/>
      <c r="AH86" s="12"/>
      <c r="AI86" t="str">
        <v>20230414</v>
      </c>
      <c r="AJ86">
        <v>50.7</v>
      </c>
      <c r="AK86">
        <v>24</v>
      </c>
      <c r="AL86">
        <f t="shared" si="59"/>
        <v>2.1125000000000003</v>
      </c>
      <c r="AN86" t="str">
        <v>20180228</v>
      </c>
      <c r="AO86">
        <v>3.348687</v>
      </c>
      <c r="AP86">
        <v>3.6166049412239301</v>
      </c>
      <c r="AQ86">
        <v>74.2</v>
      </c>
      <c r="AR86">
        <v>63.1</v>
      </c>
      <c r="AS86">
        <v>60.9</v>
      </c>
      <c r="AT86">
        <v>-4.1509891977181699</v>
      </c>
      <c r="AU86">
        <v>62.1</v>
      </c>
      <c r="AV86">
        <v>157.21819619683799</v>
      </c>
      <c r="AW86" s="3">
        <v>0.75409836065573799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24/06/2024</v>
      </c>
      <c r="BJ86">
        <v>63.1</v>
      </c>
      <c r="BK86">
        <v>16.899999999999999</v>
      </c>
      <c r="BL86">
        <f t="shared" si="60"/>
        <v>3.7337278106508878</v>
      </c>
    </row>
    <row r="87" spans="1:64" x14ac:dyDescent="0.3">
      <c r="A87" s="11">
        <v>45462</v>
      </c>
      <c r="B87">
        <v>0.51910828025477695</v>
      </c>
      <c r="C87">
        <v>5487.03</v>
      </c>
      <c r="D87">
        <v>485.21</v>
      </c>
      <c r="E87">
        <v>94.59</v>
      </c>
      <c r="F87">
        <v>2329.41</v>
      </c>
      <c r="G87">
        <v>81.64</v>
      </c>
      <c r="H87">
        <v>53.2</v>
      </c>
      <c r="I87" s="12">
        <f t="shared" si="36"/>
        <v>194.38637498959724</v>
      </c>
      <c r="J87" s="12">
        <f t="shared" si="37"/>
        <v>96.12417893065853</v>
      </c>
      <c r="K87" s="12">
        <f t="shared" si="39"/>
        <v>203.98375899215503</v>
      </c>
      <c r="L87" s="12">
        <f t="shared" si="40"/>
        <v>167.20603028036209</v>
      </c>
      <c r="M87" s="12">
        <f t="shared" si="41"/>
        <v>278.86653583240553</v>
      </c>
      <c r="N87" s="12">
        <f t="shared" si="42"/>
        <v>137.33206747577668</v>
      </c>
      <c r="O87" s="12">
        <f t="shared" si="43"/>
        <v>290.19405451449438</v>
      </c>
      <c r="P87" s="12">
        <f t="shared" si="44"/>
        <v>241.80550125653158</v>
      </c>
      <c r="Q87">
        <v>0.56944444444444398</v>
      </c>
      <c r="R87" s="12">
        <v>12.770484149391301</v>
      </c>
      <c r="S87" s="55">
        <f t="shared" si="45"/>
        <v>121.21774911458573</v>
      </c>
      <c r="T87" s="55">
        <v>18.534317220533602</v>
      </c>
      <c r="U87" s="55">
        <v>18.059833176855999</v>
      </c>
      <c r="V87" s="55">
        <v>25.313184555561801</v>
      </c>
      <c r="W87" s="55">
        <v>23.5614882193074</v>
      </c>
      <c r="X87" s="55">
        <v>224.41766635282099</v>
      </c>
      <c r="Y87" s="55">
        <v>3.7966586806339202</v>
      </c>
      <c r="Z87" s="12">
        <f t="shared" si="38"/>
        <v>116.09507318582006</v>
      </c>
      <c r="AA87" s="12">
        <f t="shared" si="46"/>
        <v>100.54768229019228</v>
      </c>
      <c r="AB87" s="12">
        <f t="shared" si="47"/>
        <v>88.508476470685906</v>
      </c>
      <c r="AC87" s="12">
        <f t="shared" si="48"/>
        <v>112.73446746618615</v>
      </c>
      <c r="AD87" s="55">
        <v>12.856875335051001</v>
      </c>
      <c r="AE87" s="55">
        <v>12.801622315183</v>
      </c>
      <c r="AF87">
        <v>0.50036630036630003</v>
      </c>
      <c r="AG87" s="12"/>
      <c r="AH87" s="12"/>
      <c r="AI87" t="str">
        <v>20230407</v>
      </c>
      <c r="AJ87">
        <v>48.7</v>
      </c>
      <c r="AK87">
        <v>24.3</v>
      </c>
      <c r="AL87">
        <f t="shared" si="59"/>
        <v>2.0041152263374484</v>
      </c>
      <c r="AN87" t="str">
        <v>20180131</v>
      </c>
      <c r="AO87">
        <v>2.7013897999999998</v>
      </c>
      <c r="AP87">
        <v>3.9495338394488901</v>
      </c>
      <c r="AQ87">
        <v>72.7</v>
      </c>
      <c r="AR87">
        <v>64.3</v>
      </c>
      <c r="AS87">
        <v>59.4</v>
      </c>
      <c r="AT87">
        <v>-4.8774627582892904</v>
      </c>
      <c r="AU87">
        <v>60.9</v>
      </c>
      <c r="AV87">
        <v>153.272240161524</v>
      </c>
      <c r="AW87" s="3">
        <v>0.69318181818181801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21/06/2024</v>
      </c>
      <c r="BJ87">
        <v>61.5</v>
      </c>
      <c r="BK87">
        <v>18.5</v>
      </c>
      <c r="BL87">
        <f t="shared" si="60"/>
        <v>3.3243243243243241</v>
      </c>
    </row>
    <row r="88" spans="1:64" x14ac:dyDescent="0.3">
      <c r="A88" s="11">
        <v>45461</v>
      </c>
      <c r="B88">
        <v>0.53594771241830097</v>
      </c>
      <c r="C88">
        <v>5473.23</v>
      </c>
      <c r="D88">
        <v>485.06</v>
      </c>
      <c r="E88">
        <v>93.73</v>
      </c>
      <c r="F88">
        <v>2319.0300000000002</v>
      </c>
      <c r="G88">
        <v>81.53</v>
      </c>
      <c r="H88">
        <v>52.91</v>
      </c>
      <c r="I88" s="12">
        <f t="shared" si="36"/>
        <v>195.68847192527062</v>
      </c>
      <c r="J88" s="12">
        <f t="shared" si="37"/>
        <v>96.312435676233207</v>
      </c>
      <c r="K88" s="12">
        <f t="shared" si="39"/>
        <v>203.74493601256941</v>
      </c>
      <c r="L88" s="12">
        <f t="shared" si="40"/>
        <v>167.70236932490786</v>
      </c>
      <c r="M88" s="12">
        <f t="shared" si="41"/>
        <v>281.36109757009103</v>
      </c>
      <c r="N88" s="12">
        <f t="shared" si="42"/>
        <v>137.9066928459269</v>
      </c>
      <c r="O88" s="12">
        <f t="shared" si="43"/>
        <v>290.49615788813833</v>
      </c>
      <c r="P88" s="12">
        <f t="shared" si="44"/>
        <v>243.06256381092354</v>
      </c>
      <c r="Q88">
        <v>0.59420289855072495</v>
      </c>
      <c r="R88" s="12">
        <v>12.7441627067311</v>
      </c>
      <c r="S88" s="55">
        <f t="shared" si="45"/>
        <v>122.39026279910118</v>
      </c>
      <c r="T88" s="55">
        <v>18.484400605077301</v>
      </c>
      <c r="U88" s="55">
        <v>17.762695046487998</v>
      </c>
      <c r="V88" s="55">
        <v>25.113618133988101</v>
      </c>
      <c r="W88" s="55">
        <v>22.9851004819709</v>
      </c>
      <c r="X88" s="55">
        <v>223.86926665127501</v>
      </c>
      <c r="Y88" s="55">
        <v>3.7529536782886099</v>
      </c>
      <c r="Z88" s="12">
        <f t="shared" si="38"/>
        <v>117.17257485506468</v>
      </c>
      <c r="AA88" s="12">
        <f t="shared" si="46"/>
        <v>100.92051144681892</v>
      </c>
      <c r="AB88" s="12">
        <f t="shared" si="47"/>
        <v>88.419615101017754</v>
      </c>
      <c r="AC88" s="12">
        <f t="shared" si="48"/>
        <v>112.2705868599776</v>
      </c>
      <c r="AD88" s="55">
        <v>12.782133898756101</v>
      </c>
      <c r="AE88" s="55">
        <v>12.598939414197</v>
      </c>
      <c r="AF88">
        <v>0.49633431085044</v>
      </c>
      <c r="AG88" s="12"/>
      <c r="AH88" s="12"/>
      <c r="AI88" t="str">
        <v>20230331</v>
      </c>
      <c r="AJ88">
        <v>48.6</v>
      </c>
      <c r="AK88">
        <v>25</v>
      </c>
      <c r="AL88">
        <f t="shared" si="59"/>
        <v>1.944</v>
      </c>
      <c r="AN88" t="str">
        <v>20171229</v>
      </c>
      <c r="AO88">
        <v>2.470199</v>
      </c>
      <c r="AP88">
        <v>2.5294986245212798</v>
      </c>
      <c r="AQ88">
        <v>68.3</v>
      </c>
      <c r="AR88">
        <v>65.900000000000006</v>
      </c>
      <c r="AS88">
        <v>59.7</v>
      </c>
      <c r="AT88">
        <v>-3.7785588752196801</v>
      </c>
      <c r="AU88">
        <v>59.1</v>
      </c>
      <c r="AV88">
        <v>144.477298595344</v>
      </c>
      <c r="AW88" s="3">
        <v>0.62882096069868998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20/06/2024</v>
      </c>
      <c r="BJ88">
        <v>61.5</v>
      </c>
      <c r="BK88">
        <v>18.5</v>
      </c>
      <c r="BL88">
        <f t="shared" si="60"/>
        <v>3.3243243243243241</v>
      </c>
    </row>
    <row r="89" spans="1:64" x14ac:dyDescent="0.3">
      <c r="A89" s="11">
        <v>45458</v>
      </c>
      <c r="B89">
        <v>0.55031446540880502</v>
      </c>
      <c r="C89">
        <v>5431.6</v>
      </c>
      <c r="D89">
        <v>479.19</v>
      </c>
      <c r="E89">
        <v>94.67</v>
      </c>
      <c r="F89">
        <v>2332.9</v>
      </c>
      <c r="G89">
        <v>81.61</v>
      </c>
      <c r="H89">
        <v>52.73</v>
      </c>
      <c r="I89" s="12">
        <f t="shared" si="36"/>
        <v>192.30512552251335</v>
      </c>
      <c r="J89" s="12">
        <f t="shared" si="37"/>
        <v>95.019242960542357</v>
      </c>
      <c r="K89" s="12">
        <f t="shared" si="39"/>
        <v>201.99872164236174</v>
      </c>
      <c r="L89" s="12">
        <f t="shared" si="40"/>
        <v>166.99251890483671</v>
      </c>
      <c r="M89" s="12">
        <f t="shared" si="41"/>
        <v>275.25617271742527</v>
      </c>
      <c r="N89" s="12">
        <f t="shared" si="42"/>
        <v>135.4422894906206</v>
      </c>
      <c r="O89" s="12">
        <f t="shared" si="43"/>
        <v>286.70304498134294</v>
      </c>
      <c r="P89" s="12">
        <f t="shared" si="44"/>
        <v>240.93362091391418</v>
      </c>
      <c r="Q89">
        <v>0.58208955223880599</v>
      </c>
      <c r="R89" s="12">
        <v>12.7030902530144</v>
      </c>
      <c r="S89" s="55">
        <f t="shared" si="45"/>
        <v>120.73472755282209</v>
      </c>
      <c r="T89" s="55">
        <v>18.9624713352807</v>
      </c>
      <c r="U89" s="55">
        <v>18.247549198304402</v>
      </c>
      <c r="V89" s="55">
        <v>25.7287244010023</v>
      </c>
      <c r="W89" s="55">
        <v>23.786154577797401</v>
      </c>
      <c r="X89" s="55">
        <v>223.862384587452</v>
      </c>
      <c r="Y89" s="55">
        <v>3.7926969951154299</v>
      </c>
      <c r="Z89" s="12">
        <f t="shared" si="38"/>
        <v>115.95393967340203</v>
      </c>
      <c r="AA89" s="12">
        <f t="shared" si="46"/>
        <v>99.591675222663341</v>
      </c>
      <c r="AB89" s="12">
        <f t="shared" si="47"/>
        <v>87.599768309194644</v>
      </c>
      <c r="AC89" s="12">
        <f t="shared" si="48"/>
        <v>111.77944045503257</v>
      </c>
      <c r="AD89" s="55">
        <v>12.999149133944501</v>
      </c>
      <c r="AE89" s="55">
        <v>12.850247397651399</v>
      </c>
      <c r="AF89">
        <v>0.51034975017844397</v>
      </c>
      <c r="AG89" s="12"/>
      <c r="AH89" s="12"/>
      <c r="AI89" t="str">
        <v>20230324</v>
      </c>
      <c r="AJ89">
        <v>40.799999999999997</v>
      </c>
      <c r="AK89">
        <v>26.8</v>
      </c>
      <c r="AL89">
        <f t="shared" si="59"/>
        <v>1.5223880597014925</v>
      </c>
      <c r="AN89" t="str">
        <v>20171130</v>
      </c>
      <c r="AO89">
        <v>2.9539080000000002</v>
      </c>
      <c r="AP89">
        <v>3.1148798866744301</v>
      </c>
      <c r="AQ89">
        <v>64.8</v>
      </c>
      <c r="AR89">
        <v>63.1</v>
      </c>
      <c r="AS89">
        <v>57.6</v>
      </c>
      <c r="AT89">
        <v>-3.9735909035334398</v>
      </c>
      <c r="AU89">
        <v>60.1</v>
      </c>
      <c r="AV89">
        <v>142.021748324398</v>
      </c>
      <c r="AW89" s="3">
        <v>0.65753424657534199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19/06/2024</v>
      </c>
      <c r="BJ89">
        <v>61.5</v>
      </c>
      <c r="BK89">
        <v>18.5</v>
      </c>
      <c r="BL89">
        <f t="shared" si="60"/>
        <v>3.3243243243243241</v>
      </c>
    </row>
    <row r="90" spans="1:64" x14ac:dyDescent="0.3">
      <c r="A90" s="11">
        <v>45457</v>
      </c>
      <c r="B90">
        <v>0.54662379421221896</v>
      </c>
      <c r="C90">
        <v>5433.74</v>
      </c>
      <c r="D90">
        <v>476.72</v>
      </c>
      <c r="E90">
        <v>93.88</v>
      </c>
      <c r="F90">
        <v>2304.11</v>
      </c>
      <c r="G90">
        <v>81.599999999999994</v>
      </c>
      <c r="H90">
        <v>53.06</v>
      </c>
      <c r="I90" s="12">
        <f t="shared" si="36"/>
        <v>194.01416397467534</v>
      </c>
      <c r="J90" s="12">
        <f t="shared" si="37"/>
        <v>96.259927416105299</v>
      </c>
      <c r="K90" s="12">
        <f t="shared" si="39"/>
        <v>202.10308455738701</v>
      </c>
      <c r="L90" s="12">
        <f t="shared" si="40"/>
        <v>166.02533190204647</v>
      </c>
      <c r="M90" s="12">
        <f t="shared" si="41"/>
        <v>276.14917270232911</v>
      </c>
      <c r="N90" s="12">
        <f t="shared" si="42"/>
        <v>136.44018911679683</v>
      </c>
      <c r="O90" s="12">
        <f t="shared" si="43"/>
        <v>285.2600032145084</v>
      </c>
      <c r="P90" s="12">
        <f t="shared" si="44"/>
        <v>238.21779211440887</v>
      </c>
      <c r="Q90">
        <v>0.57142857142857095</v>
      </c>
      <c r="R90" s="12">
        <v>12.6342052500456</v>
      </c>
      <c r="S90" s="55">
        <f t="shared" si="45"/>
        <v>119.62277728465175</v>
      </c>
      <c r="T90" s="55">
        <v>19.001569771077399</v>
      </c>
      <c r="U90" s="55">
        <v>18.2934839006288</v>
      </c>
      <c r="V90" s="55">
        <v>25.638827013333099</v>
      </c>
      <c r="W90" s="55">
        <v>23.790162804119898</v>
      </c>
      <c r="X90" s="55">
        <v>223.87673894487</v>
      </c>
      <c r="Y90" s="55">
        <v>3.80732936255971</v>
      </c>
      <c r="Z90" s="12">
        <f t="shared" si="38"/>
        <v>115.51738871012205</v>
      </c>
      <c r="AA90" s="12">
        <f t="shared" si="46"/>
        <v>101.07078267106465</v>
      </c>
      <c r="AB90" s="12">
        <f t="shared" si="47"/>
        <v>89.270413887180638</v>
      </c>
      <c r="AC90" s="12">
        <f t="shared" si="48"/>
        <v>112.4928615562667</v>
      </c>
      <c r="AD90" s="55">
        <v>12.944781650482501</v>
      </c>
      <c r="AE90" s="55">
        <v>12.8172967693597</v>
      </c>
      <c r="AF90">
        <v>0.51775568181818199</v>
      </c>
      <c r="AG90" s="12"/>
      <c r="AH90" s="12"/>
      <c r="AI90" t="str">
        <v>20230317</v>
      </c>
      <c r="AJ90">
        <v>39.700000000000003</v>
      </c>
      <c r="AK90">
        <v>28.8</v>
      </c>
      <c r="AL90">
        <f t="shared" si="59"/>
        <v>1.3784722222222223</v>
      </c>
      <c r="AN90" t="str">
        <v>20171031</v>
      </c>
      <c r="AO90">
        <v>2.2948897000000001</v>
      </c>
      <c r="AP90">
        <v>9.1313701496072301</v>
      </c>
      <c r="AQ90">
        <v>68.099999999999994</v>
      </c>
      <c r="AR90">
        <v>62</v>
      </c>
      <c r="AS90">
        <v>58.6</v>
      </c>
      <c r="AT90">
        <v>-8.1130025353132993</v>
      </c>
      <c r="AU90">
        <v>62.7</v>
      </c>
      <c r="AV90">
        <v>140.58518353972599</v>
      </c>
      <c r="AW90" s="3">
        <v>0.63049095607235095</v>
      </c>
      <c r="AX90" s="1">
        <f t="shared" si="49"/>
        <v>1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1</v>
      </c>
      <c r="BG90">
        <f t="shared" si="58"/>
        <v>1</v>
      </c>
      <c r="BI90" t="str">
        <v>18/06/2024</v>
      </c>
      <c r="BJ90">
        <v>61.5</v>
      </c>
      <c r="BK90">
        <v>18.5</v>
      </c>
      <c r="BL90">
        <f t="shared" si="60"/>
        <v>3.3243243243243241</v>
      </c>
    </row>
    <row r="91" spans="1:64" x14ac:dyDescent="0.3">
      <c r="A91" s="11">
        <v>45456</v>
      </c>
      <c r="B91">
        <v>0.54285714285714304</v>
      </c>
      <c r="C91">
        <v>5421.03</v>
      </c>
      <c r="D91">
        <v>474.15</v>
      </c>
      <c r="E91">
        <v>92.52</v>
      </c>
      <c r="F91">
        <v>2323.67</v>
      </c>
      <c r="G91">
        <v>81.47</v>
      </c>
      <c r="H91">
        <v>53.63</v>
      </c>
      <c r="I91" s="12">
        <f t="shared" si="36"/>
        <v>196.44118529798581</v>
      </c>
      <c r="J91" s="12">
        <f t="shared" si="37"/>
        <v>95.23498079958371</v>
      </c>
      <c r="K91" s="12">
        <f t="shared" si="39"/>
        <v>201.95184413326911</v>
      </c>
      <c r="L91" s="12">
        <f t="shared" si="40"/>
        <v>163.89907695647437</v>
      </c>
      <c r="M91" s="12">
        <f t="shared" si="41"/>
        <v>278.73564401828253</v>
      </c>
      <c r="N91" s="12">
        <f t="shared" si="42"/>
        <v>134.5779075430313</v>
      </c>
      <c r="O91" s="12">
        <f t="shared" si="43"/>
        <v>284.17316977635903</v>
      </c>
      <c r="P91" s="12">
        <f t="shared" si="44"/>
        <v>234.45511451968639</v>
      </c>
      <c r="Q91">
        <v>0.57142857142857095</v>
      </c>
      <c r="R91" s="12">
        <v>12.615003074156901</v>
      </c>
      <c r="S91" s="55">
        <f t="shared" si="45"/>
        <v>119.14643284721288</v>
      </c>
      <c r="T91" s="55">
        <v>19.237692864145401</v>
      </c>
      <c r="U91" s="55">
        <v>18.5079571128596</v>
      </c>
      <c r="V91" s="55">
        <v>26.241355991339699</v>
      </c>
      <c r="W91" s="55">
        <v>24.3293958700731</v>
      </c>
      <c r="X91" s="55">
        <v>223.72671865812001</v>
      </c>
      <c r="Y91" s="55">
        <v>3.81677896329336</v>
      </c>
      <c r="Z91" s="12">
        <f t="shared" si="38"/>
        <v>115.15506979894793</v>
      </c>
      <c r="AA91" s="12">
        <f t="shared" si="46"/>
        <v>103.69721580481955</v>
      </c>
      <c r="AB91" s="12">
        <f t="shared" si="47"/>
        <v>89.468197753018899</v>
      </c>
      <c r="AC91" s="12">
        <f t="shared" si="48"/>
        <v>113.8849985005056</v>
      </c>
      <c r="AD91" s="55">
        <v>13.028346438877699</v>
      </c>
      <c r="AE91" s="55">
        <v>12.9212976347705</v>
      </c>
      <c r="AF91">
        <v>0.51890756302521002</v>
      </c>
      <c r="AG91" s="12"/>
      <c r="AH91" s="12"/>
      <c r="AI91" t="str">
        <v>20230310</v>
      </c>
      <c r="AJ91">
        <v>40.299999999999997</v>
      </c>
      <c r="AK91">
        <v>27.8</v>
      </c>
      <c r="AL91">
        <f t="shared" si="59"/>
        <v>1.449640287769784</v>
      </c>
      <c r="AN91" t="str">
        <v>20170929</v>
      </c>
      <c r="AO91">
        <v>1.1078991</v>
      </c>
      <c r="AP91">
        <v>12.484421791973601</v>
      </c>
      <c r="AQ91">
        <v>71.5</v>
      </c>
      <c r="AR91">
        <v>60.2</v>
      </c>
      <c r="AS91">
        <v>60</v>
      </c>
      <c r="AT91">
        <v>-10.020916524054</v>
      </c>
      <c r="AU91">
        <v>59.2</v>
      </c>
      <c r="AV91">
        <v>139.85662037548599</v>
      </c>
      <c r="AW91" s="3">
        <v>0.48928571428571399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0</v>
      </c>
      <c r="BG91">
        <f t="shared" si="58"/>
        <v>0.77777777777777779</v>
      </c>
      <c r="BI91" t="str">
        <v>17/06/2024</v>
      </c>
      <c r="BJ91">
        <v>61.5</v>
      </c>
      <c r="BK91">
        <v>18.5</v>
      </c>
      <c r="BL91">
        <f t="shared" si="60"/>
        <v>3.3243243243243241</v>
      </c>
    </row>
    <row r="92" spans="1:64" x14ac:dyDescent="0.3">
      <c r="A92" s="11">
        <v>45455</v>
      </c>
      <c r="B92">
        <v>0.52580645161290296</v>
      </c>
      <c r="C92">
        <v>5375.32</v>
      </c>
      <c r="D92">
        <v>468.02</v>
      </c>
      <c r="E92">
        <v>91.83</v>
      </c>
      <c r="F92">
        <v>2316.9</v>
      </c>
      <c r="G92">
        <v>81.36</v>
      </c>
      <c r="H92">
        <v>53.03</v>
      </c>
      <c r="I92" s="12">
        <f t="shared" si="36"/>
        <v>196.24694097277612</v>
      </c>
      <c r="J92" s="12">
        <f t="shared" si="37"/>
        <v>94.70636096341839</v>
      </c>
      <c r="K92" s="12">
        <f t="shared" si="39"/>
        <v>200.5178081337792</v>
      </c>
      <c r="L92" s="12">
        <f t="shared" si="40"/>
        <v>164.36104170200065</v>
      </c>
      <c r="M92" s="12">
        <f t="shared" si="41"/>
        <v>277.18786949926653</v>
      </c>
      <c r="N92" s="12">
        <f t="shared" si="42"/>
        <v>133.2222745780459</v>
      </c>
      <c r="O92" s="12">
        <f t="shared" si="43"/>
        <v>280.87410257904435</v>
      </c>
      <c r="P92" s="12">
        <f t="shared" si="44"/>
        <v>234.03773618506415</v>
      </c>
      <c r="Q92">
        <v>0.57971014492753603</v>
      </c>
      <c r="R92" s="12">
        <v>12.599355975412299</v>
      </c>
      <c r="S92" s="55">
        <f t="shared" si="45"/>
        <v>117.49519670285088</v>
      </c>
      <c r="T92" s="55">
        <v>18.903524062875299</v>
      </c>
      <c r="U92" s="55">
        <v>18.177928989195401</v>
      </c>
      <c r="V92" s="55">
        <v>25.234563006816799</v>
      </c>
      <c r="W92" s="55">
        <v>23.5587788836147</v>
      </c>
      <c r="X92" s="55">
        <v>224.10518745983401</v>
      </c>
      <c r="Y92" s="55">
        <v>3.8663132067746799</v>
      </c>
      <c r="Z92" s="12">
        <f t="shared" si="38"/>
        <v>113.88829580459844</v>
      </c>
      <c r="AA92" s="12">
        <f t="shared" si="46"/>
        <v>103.30461014464829</v>
      </c>
      <c r="AB92" s="12">
        <f t="shared" si="47"/>
        <v>88.723598921933885</v>
      </c>
      <c r="AC92" s="12">
        <f t="shared" si="48"/>
        <v>112.7616294142736</v>
      </c>
      <c r="AD92" s="55">
        <v>13.097840444643699</v>
      </c>
      <c r="AE92" s="55">
        <v>12.912027654607501</v>
      </c>
      <c r="AF92">
        <v>0.52011291460832698</v>
      </c>
      <c r="AG92" s="12"/>
      <c r="AH92" s="12"/>
      <c r="AI92" t="str">
        <v>20230303</v>
      </c>
      <c r="AJ92">
        <v>45.2</v>
      </c>
      <c r="AK92">
        <v>24.7</v>
      </c>
      <c r="AL92">
        <f t="shared" si="59"/>
        <v>1.8299595141700407</v>
      </c>
      <c r="AN92" t="str">
        <v>20170831</v>
      </c>
      <c r="AO92">
        <v>0.90092735999999995</v>
      </c>
      <c r="AP92">
        <v>12.035412376823601</v>
      </c>
      <c r="AQ92">
        <v>61.7</v>
      </c>
      <c r="AR92">
        <v>60.3</v>
      </c>
      <c r="AS92">
        <v>58.4</v>
      </c>
      <c r="AT92">
        <v>-10.326340326340301</v>
      </c>
      <c r="AU92">
        <v>58</v>
      </c>
      <c r="AV92">
        <v>138.72974940648501</v>
      </c>
      <c r="AW92" s="3">
        <v>0.56932153392330398</v>
      </c>
      <c r="AX92" s="1">
        <f t="shared" si="49"/>
        <v>0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0.88888888888888884</v>
      </c>
      <c r="BI92" t="str">
        <v>14/06/2024</v>
      </c>
      <c r="BJ92">
        <v>61.2</v>
      </c>
      <c r="BK92">
        <v>17.899999999999999</v>
      </c>
      <c r="BL92">
        <f t="shared" si="60"/>
        <v>3.4189944134078218</v>
      </c>
    </row>
    <row r="93" spans="1:64" x14ac:dyDescent="0.3">
      <c r="A93" s="11">
        <v>45454</v>
      </c>
      <c r="B93">
        <v>0.52442996742671</v>
      </c>
      <c r="C93">
        <v>5360.79</v>
      </c>
      <c r="D93">
        <v>464.83</v>
      </c>
      <c r="E93">
        <v>90.89</v>
      </c>
      <c r="F93">
        <v>2310.8200000000002</v>
      </c>
      <c r="G93">
        <v>81.27</v>
      </c>
      <c r="H93">
        <v>54.33</v>
      </c>
      <c r="I93" s="12">
        <f t="shared" si="36"/>
        <v>197.75616668574713</v>
      </c>
      <c r="J93" s="12">
        <f t="shared" si="37"/>
        <v>94.698849378381723</v>
      </c>
      <c r="K93" s="12">
        <f t="shared" si="39"/>
        <v>200.19689217534773</v>
      </c>
      <c r="L93" s="12">
        <f t="shared" si="40"/>
        <v>160.09635189487085</v>
      </c>
      <c r="M93" s="12">
        <f t="shared" si="41"/>
        <v>278.15569774359653</v>
      </c>
      <c r="N93" s="12">
        <f t="shared" si="42"/>
        <v>132.66090359963104</v>
      </c>
      <c r="O93" s="12">
        <f t="shared" si="43"/>
        <v>279.26683695300187</v>
      </c>
      <c r="P93" s="12">
        <f t="shared" si="44"/>
        <v>227.04683421150702</v>
      </c>
      <c r="Q93">
        <v>0.57352941176470595</v>
      </c>
      <c r="R93" s="12">
        <v>12.736201941169</v>
      </c>
      <c r="S93" s="55">
        <f t="shared" si="45"/>
        <v>118.49203985062231</v>
      </c>
      <c r="T93" s="55">
        <v>18.414398279561102</v>
      </c>
      <c r="U93" s="55">
        <v>17.5968879197627</v>
      </c>
      <c r="V93" s="55">
        <v>24.082749687729301</v>
      </c>
      <c r="W93" s="55">
        <v>22.223814975438899</v>
      </c>
      <c r="X93" s="55">
        <v>225.878870815743</v>
      </c>
      <c r="Y93" s="55">
        <v>3.87535014042578</v>
      </c>
      <c r="Z93" s="12">
        <f t="shared" si="38"/>
        <v>114.52050209890361</v>
      </c>
      <c r="AA93" s="12">
        <f t="shared" si="46"/>
        <v>106.9704910320889</v>
      </c>
      <c r="AB93" s="12">
        <f t="shared" si="47"/>
        <v>91.144295619334429</v>
      </c>
      <c r="AC93" s="12">
        <f t="shared" si="48"/>
        <v>115.65713683644441</v>
      </c>
      <c r="AD93" s="55">
        <v>12.916020414644301</v>
      </c>
      <c r="AE93" s="55">
        <v>12.748990946920401</v>
      </c>
      <c r="AF93">
        <v>0.52245188880969395</v>
      </c>
      <c r="AG93" s="12"/>
      <c r="AH93" s="12"/>
      <c r="AI93" t="str">
        <v>20230224</v>
      </c>
      <c r="AJ93">
        <v>38.4</v>
      </c>
      <c r="AK93">
        <v>28.8</v>
      </c>
      <c r="AL93">
        <f t="shared" si="59"/>
        <v>1.3333333333333333</v>
      </c>
      <c r="AN93" t="str">
        <v>20170731</v>
      </c>
      <c r="AO93">
        <v>1.2558020000000001</v>
      </c>
      <c r="AP93">
        <v>10.27360427064</v>
      </c>
      <c r="AQ93">
        <v>61.7</v>
      </c>
      <c r="AR93">
        <v>60.3</v>
      </c>
      <c r="AS93">
        <v>56.5</v>
      </c>
      <c r="AT93">
        <v>-9.5263749648646208</v>
      </c>
      <c r="AU93">
        <v>58.7</v>
      </c>
      <c r="AV93">
        <v>137.94938057035901</v>
      </c>
      <c r="AW93" s="3">
        <v>0.649214659685864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13/06/2024</v>
      </c>
      <c r="BJ93">
        <v>61.2</v>
      </c>
      <c r="BK93">
        <v>17.899999999999999</v>
      </c>
      <c r="BL93">
        <f t="shared" si="60"/>
        <v>3.4189944134078218</v>
      </c>
    </row>
    <row r="94" spans="1:64" x14ac:dyDescent="0.3">
      <c r="A94" s="11">
        <v>45451</v>
      </c>
      <c r="B94">
        <v>0.55192878338278895</v>
      </c>
      <c r="C94">
        <v>5346.99</v>
      </c>
      <c r="D94">
        <v>462.96</v>
      </c>
      <c r="E94">
        <v>91.5</v>
      </c>
      <c r="F94">
        <v>2293.38</v>
      </c>
      <c r="G94">
        <v>81.260000000000005</v>
      </c>
      <c r="H94">
        <v>54.25</v>
      </c>
      <c r="I94" s="12">
        <f t="shared" si="36"/>
        <v>195.94416169125805</v>
      </c>
      <c r="J94" s="12">
        <f t="shared" si="37"/>
        <v>95.176980946689042</v>
      </c>
      <c r="K94" s="12">
        <f t="shared" si="39"/>
        <v>199.70604875176755</v>
      </c>
      <c r="L94" s="12">
        <f t="shared" si="40"/>
        <v>159.91944310151524</v>
      </c>
      <c r="M94" s="12">
        <f t="shared" si="41"/>
        <v>275.20933617068226</v>
      </c>
      <c r="N94" s="12">
        <f t="shared" si="42"/>
        <v>133.13556792164053</v>
      </c>
      <c r="O94" s="12">
        <f t="shared" si="43"/>
        <v>278.17744842328034</v>
      </c>
      <c r="P94" s="12">
        <f t="shared" si="44"/>
        <v>226.4660458506778</v>
      </c>
      <c r="Q94">
        <v>0.52112676056338003</v>
      </c>
      <c r="R94" s="12">
        <v>12.7557100134699</v>
      </c>
      <c r="S94" s="55">
        <f t="shared" si="45"/>
        <v>118.37609997032111</v>
      </c>
      <c r="T94" s="55">
        <v>18.5096731611543</v>
      </c>
      <c r="U94" s="55">
        <v>17.645770192431499</v>
      </c>
      <c r="V94" s="55">
        <v>23.933709450677</v>
      </c>
      <c r="W94" s="55">
        <v>22.046142705426099</v>
      </c>
      <c r="X94" s="55">
        <v>226.70868573951901</v>
      </c>
      <c r="Y94" s="55">
        <v>3.8850969926503098</v>
      </c>
      <c r="Z94" s="12">
        <f t="shared" si="38"/>
        <v>114.65252333543985</v>
      </c>
      <c r="AA94" s="12">
        <f t="shared" si="46"/>
        <v>106.10664278819121</v>
      </c>
      <c r="AB94" s="12">
        <f t="shared" si="47"/>
        <v>91.70644162072638</v>
      </c>
      <c r="AC94" s="12">
        <f t="shared" si="48"/>
        <v>115.50102650362945</v>
      </c>
      <c r="AD94" s="55">
        <v>12.7661459463555</v>
      </c>
      <c r="AE94" s="55">
        <v>12.6252259655631</v>
      </c>
      <c r="AF94">
        <v>0.53233492171545305</v>
      </c>
      <c r="AG94" s="12"/>
      <c r="AH94" s="12"/>
      <c r="AI94" t="str">
        <v>20230217</v>
      </c>
      <c r="AJ94">
        <v>44.4</v>
      </c>
      <c r="AK94">
        <v>26.4</v>
      </c>
      <c r="AL94">
        <f t="shared" si="59"/>
        <v>1.6818181818181819</v>
      </c>
      <c r="AN94" t="str">
        <v>20170630</v>
      </c>
      <c r="AO94">
        <v>1.6261274999999999</v>
      </c>
      <c r="AP94">
        <v>11.1980062395529</v>
      </c>
      <c r="AQ94">
        <v>53</v>
      </c>
      <c r="AR94">
        <v>60.3</v>
      </c>
      <c r="AS94">
        <v>56.2</v>
      </c>
      <c r="AT94">
        <v>-11.181175379622101</v>
      </c>
      <c r="AU94">
        <v>59.1</v>
      </c>
      <c r="AV94">
        <v>137.13951488560301</v>
      </c>
      <c r="AW94" s="3">
        <v>0.51071428571428601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12/06/2024</v>
      </c>
      <c r="BJ94">
        <v>61.2</v>
      </c>
      <c r="BK94">
        <v>17.899999999999999</v>
      </c>
      <c r="BL94">
        <f t="shared" si="60"/>
        <v>3.4189944134078218</v>
      </c>
    </row>
    <row r="95" spans="1:64" x14ac:dyDescent="0.3">
      <c r="A95" s="11">
        <v>45450</v>
      </c>
      <c r="B95">
        <v>0.56484149855907795</v>
      </c>
      <c r="C95">
        <v>5352.96</v>
      </c>
      <c r="D95">
        <v>463.37</v>
      </c>
      <c r="E95">
        <v>93.21</v>
      </c>
      <c r="F95">
        <v>2376.12</v>
      </c>
      <c r="G95">
        <v>81.47</v>
      </c>
      <c r="H95">
        <v>54.86</v>
      </c>
      <c r="I95" s="12">
        <f t="shared" si="36"/>
        <v>192.62515320109475</v>
      </c>
      <c r="J95" s="12">
        <f t="shared" si="37"/>
        <v>92.0735318056567</v>
      </c>
      <c r="K95" s="12">
        <f t="shared" si="39"/>
        <v>199.41443203870574</v>
      </c>
      <c r="L95" s="12">
        <f t="shared" si="40"/>
        <v>158.33546434125427</v>
      </c>
      <c r="M95" s="12">
        <f t="shared" si="41"/>
        <v>270.48641374351314</v>
      </c>
      <c r="N95" s="12">
        <f t="shared" si="42"/>
        <v>128.76569151099142</v>
      </c>
      <c r="O95" s="12">
        <f t="shared" si="43"/>
        <v>277.70734158221376</v>
      </c>
      <c r="P95" s="12">
        <f t="shared" si="44"/>
        <v>224.17178427656151</v>
      </c>
      <c r="Q95">
        <v>0.55555555555555602</v>
      </c>
      <c r="R95" s="12">
        <v>12.7676786203451</v>
      </c>
      <c r="S95" s="55">
        <f t="shared" si="45"/>
        <v>119.58395320541557</v>
      </c>
      <c r="T95" s="55">
        <v>18.036139254261698</v>
      </c>
      <c r="U95" s="55">
        <v>17.1151248387152</v>
      </c>
      <c r="V95" s="55">
        <v>22.9038234530944</v>
      </c>
      <c r="W95" s="55">
        <v>21.061952495284199</v>
      </c>
      <c r="X95" s="55">
        <v>227.616357445717</v>
      </c>
      <c r="Y95" s="55">
        <v>3.8498208988989902</v>
      </c>
      <c r="Z95" s="12">
        <f t="shared" si="38"/>
        <v>116.1803853485072</v>
      </c>
      <c r="AA95" s="12">
        <f t="shared" si="46"/>
        <v>105.34536884947103</v>
      </c>
      <c r="AB95" s="12">
        <f t="shared" si="47"/>
        <v>89.583119138781768</v>
      </c>
      <c r="AC95" s="12">
        <f t="shared" si="48"/>
        <v>116.49608675238876</v>
      </c>
      <c r="AD95" s="55">
        <v>12.4476029171711</v>
      </c>
      <c r="AE95" s="55">
        <v>12.310819644419499</v>
      </c>
      <c r="AF95">
        <v>0.52904989747094999</v>
      </c>
      <c r="AG95" s="12"/>
      <c r="AH95" s="12"/>
      <c r="AI95" t="str">
        <v>20230210</v>
      </c>
      <c r="AJ95">
        <v>45.1</v>
      </c>
      <c r="AK95">
        <v>26.8</v>
      </c>
      <c r="AL95">
        <f t="shared" si="59"/>
        <v>1.6828358208955223</v>
      </c>
      <c r="AN95" t="str">
        <v>20170531</v>
      </c>
      <c r="AO95">
        <v>1.9063680000000001</v>
      </c>
      <c r="AP95">
        <v>11.5330618953273</v>
      </c>
      <c r="AQ95">
        <v>59.5</v>
      </c>
      <c r="AR95">
        <v>59</v>
      </c>
      <c r="AS95">
        <v>56.4</v>
      </c>
      <c r="AT95">
        <v>-12.605138840880301</v>
      </c>
      <c r="AU95">
        <v>61.1</v>
      </c>
      <c r="AV95">
        <v>135.67101334023201</v>
      </c>
      <c r="AW95" s="3">
        <v>0.60533333333333295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11/06/2024</v>
      </c>
      <c r="BJ95">
        <v>61.2</v>
      </c>
      <c r="BK95">
        <v>17.899999999999999</v>
      </c>
      <c r="BL95">
        <f t="shared" si="60"/>
        <v>3.4189944134078218</v>
      </c>
    </row>
    <row r="96" spans="1:64" x14ac:dyDescent="0.3">
      <c r="A96" s="11">
        <v>45449</v>
      </c>
      <c r="B96">
        <v>0.57925072046109505</v>
      </c>
      <c r="C96">
        <v>5354.03</v>
      </c>
      <c r="D96">
        <v>463.53</v>
      </c>
      <c r="E96">
        <v>93.35</v>
      </c>
      <c r="F96">
        <v>2354.23</v>
      </c>
      <c r="G96">
        <v>81.459999999999994</v>
      </c>
      <c r="H96">
        <v>54.64</v>
      </c>
      <c r="I96" s="12">
        <f t="shared" si="36"/>
        <v>192.37508814604524</v>
      </c>
      <c r="J96" s="12">
        <f t="shared" si="37"/>
        <v>92.956432596799559</v>
      </c>
      <c r="K96" s="12">
        <f t="shared" si="39"/>
        <v>199.47878570939952</v>
      </c>
      <c r="L96" s="12">
        <f t="shared" si="40"/>
        <v>159.00746227912774</v>
      </c>
      <c r="M96" s="12">
        <f t="shared" si="41"/>
        <v>270.17448245371816</v>
      </c>
      <c r="N96" s="12">
        <f t="shared" si="42"/>
        <v>130.01951312355365</v>
      </c>
      <c r="O96" s="12">
        <f t="shared" si="43"/>
        <v>277.83735192125272</v>
      </c>
      <c r="P96" s="12">
        <f t="shared" si="44"/>
        <v>225.15606110046059</v>
      </c>
      <c r="Q96">
        <v>0.58571428571428596</v>
      </c>
      <c r="R96" s="12">
        <v>12.7503134076109</v>
      </c>
      <c r="S96" s="55">
        <f t="shared" si="45"/>
        <v>120.42266637869562</v>
      </c>
      <c r="T96" s="55">
        <v>17.773209148076099</v>
      </c>
      <c r="U96" s="55">
        <v>16.853237956465001</v>
      </c>
      <c r="V96" s="55">
        <v>22.730734089088401</v>
      </c>
      <c r="W96" s="55">
        <v>20.884599557158602</v>
      </c>
      <c r="X96" s="55">
        <v>227.821252881681</v>
      </c>
      <c r="Y96" s="55">
        <v>3.8180293555863498</v>
      </c>
      <c r="Z96" s="12">
        <f t="shared" si="38"/>
        <v>117.26225374395622</v>
      </c>
      <c r="AA96" s="12">
        <f t="shared" si="46"/>
        <v>104.7664205462043</v>
      </c>
      <c r="AB96" s="12">
        <f t="shared" si="47"/>
        <v>90.057886540580085</v>
      </c>
      <c r="AC96" s="12">
        <f t="shared" si="48"/>
        <v>116.04310151835527</v>
      </c>
      <c r="AD96" s="55">
        <v>12.0612505882699</v>
      </c>
      <c r="AE96" s="55">
        <v>11.917146872615399</v>
      </c>
      <c r="AF96">
        <v>0.53237900477164302</v>
      </c>
      <c r="AG96" s="12"/>
      <c r="AH96" s="12"/>
      <c r="AI96" t="str">
        <v>20230203</v>
      </c>
      <c r="AJ96">
        <v>48.6</v>
      </c>
      <c r="AK96">
        <v>25.7</v>
      </c>
      <c r="AL96">
        <f t="shared" si="59"/>
        <v>1.8910505836575877</v>
      </c>
      <c r="AN96" t="str">
        <v>20170428</v>
      </c>
      <c r="AO96">
        <v>1.5882816</v>
      </c>
      <c r="AP96">
        <v>12.2529023008018</v>
      </c>
      <c r="AQ96">
        <v>68.3</v>
      </c>
      <c r="AR96">
        <v>59.4</v>
      </c>
      <c r="AS96">
        <v>55.8</v>
      </c>
      <c r="AT96">
        <v>-9.4113541181945006</v>
      </c>
      <c r="AU96">
        <v>61.1</v>
      </c>
      <c r="AV96">
        <v>134.96917205176601</v>
      </c>
      <c r="AW96" s="3">
        <v>0.60598503740648402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10/06/2024</v>
      </c>
      <c r="BJ96">
        <v>61.2</v>
      </c>
      <c r="BK96">
        <v>17.899999999999999</v>
      </c>
      <c r="BL96">
        <f t="shared" si="60"/>
        <v>3.4189944134078218</v>
      </c>
    </row>
    <row r="97" spans="1:64" x14ac:dyDescent="0.3">
      <c r="A97" s="11">
        <v>45448</v>
      </c>
      <c r="B97">
        <v>0.580174927113703</v>
      </c>
      <c r="C97">
        <v>5291.34</v>
      </c>
      <c r="D97">
        <v>454.37</v>
      </c>
      <c r="E97">
        <v>92.67</v>
      </c>
      <c r="F97">
        <v>2326.92</v>
      </c>
      <c r="G97">
        <v>81.38</v>
      </c>
      <c r="H97">
        <v>54.12</v>
      </c>
      <c r="I97" s="12">
        <f t="shared" si="36"/>
        <v>191.51141094775923</v>
      </c>
      <c r="J97" s="12">
        <f t="shared" si="37"/>
        <v>92.946104790729535</v>
      </c>
      <c r="K97" s="12">
        <f t="shared" si="39"/>
        <v>197.33481829049362</v>
      </c>
      <c r="L97" s="12">
        <f t="shared" si="40"/>
        <v>158.6521793467027</v>
      </c>
      <c r="M97" s="12">
        <f t="shared" si="41"/>
        <v>266.75418269551687</v>
      </c>
      <c r="N97" s="12">
        <f t="shared" si="42"/>
        <v>128.93347586932637</v>
      </c>
      <c r="O97" s="12">
        <f t="shared" si="43"/>
        <v>272.60958894183534</v>
      </c>
      <c r="P97" s="12">
        <f t="shared" si="44"/>
        <v>222.80513191007424</v>
      </c>
      <c r="Q97">
        <v>0.57971014492753603</v>
      </c>
      <c r="R97" s="12">
        <v>12.738840897194001</v>
      </c>
      <c r="S97" s="55">
        <f t="shared" si="45"/>
        <v>120.37188136501362</v>
      </c>
      <c r="T97" s="55">
        <v>17.866024859643598</v>
      </c>
      <c r="U97" s="55">
        <v>16.882862225385999</v>
      </c>
      <c r="V97" s="55">
        <v>22.901927003660301</v>
      </c>
      <c r="W97" s="55">
        <v>20.991039135475301</v>
      </c>
      <c r="X97" s="55">
        <v>227.74875823075701</v>
      </c>
      <c r="Y97" s="55">
        <v>3.8162025699934699</v>
      </c>
      <c r="Z97" s="12">
        <f t="shared" si="38"/>
        <v>117.28106354301822</v>
      </c>
      <c r="AA97" s="12">
        <f t="shared" si="46"/>
        <v>104.52909639413141</v>
      </c>
      <c r="AB97" s="12">
        <f t="shared" si="47"/>
        <v>90.2499625164061</v>
      </c>
      <c r="AC97" s="12">
        <f t="shared" si="48"/>
        <v>115.05076161824661</v>
      </c>
      <c r="AD97" s="55">
        <v>12.1272348285906</v>
      </c>
      <c r="AE97" s="55">
        <v>11.946463781378</v>
      </c>
      <c r="AF97">
        <v>0.53666895133653203</v>
      </c>
      <c r="AG97" s="12"/>
      <c r="AH97" s="12"/>
      <c r="AI97" t="str">
        <v>20230127</v>
      </c>
      <c r="AJ97">
        <v>47.1</v>
      </c>
      <c r="AK97">
        <v>27.2</v>
      </c>
      <c r="AL97">
        <f t="shared" si="59"/>
        <v>1.7316176470588236</v>
      </c>
      <c r="AN97" t="str">
        <v>20170331</v>
      </c>
      <c r="AO97">
        <v>0.90227020000000002</v>
      </c>
      <c r="AP97">
        <v>17.1035127715752</v>
      </c>
      <c r="AQ97">
        <v>68.8</v>
      </c>
      <c r="AR97">
        <v>58.1</v>
      </c>
      <c r="AS97">
        <v>56.5</v>
      </c>
      <c r="AT97">
        <v>-7.1634559926173704</v>
      </c>
      <c r="AU97">
        <v>60.7</v>
      </c>
      <c r="AV97">
        <v>133.46179511382499</v>
      </c>
      <c r="AW97" s="3">
        <v>0.50662251655629098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07/06/2024</v>
      </c>
      <c r="BJ97">
        <v>60.3</v>
      </c>
      <c r="BK97">
        <v>17.600000000000001</v>
      </c>
      <c r="BL97">
        <f t="shared" si="60"/>
        <v>3.4261363636363633</v>
      </c>
    </row>
    <row r="98" spans="1:64" x14ac:dyDescent="0.3">
      <c r="A98" s="11">
        <v>45447</v>
      </c>
      <c r="B98">
        <v>0.574344023323615</v>
      </c>
      <c r="C98">
        <v>5283.4</v>
      </c>
      <c r="D98">
        <v>453.13</v>
      </c>
      <c r="E98">
        <v>91.6</v>
      </c>
      <c r="F98">
        <v>2350.9</v>
      </c>
      <c r="G98">
        <v>81.3</v>
      </c>
      <c r="H98">
        <v>54.43</v>
      </c>
      <c r="I98" s="12">
        <f t="shared" si="36"/>
        <v>193.48073576274521</v>
      </c>
      <c r="J98" s="12">
        <f t="shared" si="37"/>
        <v>91.870923846781537</v>
      </c>
      <c r="K98" s="12">
        <f t="shared" si="39"/>
        <v>197.23249203944835</v>
      </c>
      <c r="L98" s="12">
        <f t="shared" si="40"/>
        <v>157.51832953253032</v>
      </c>
      <c r="M98" s="12">
        <f t="shared" si="41"/>
        <v>269.16175415535571</v>
      </c>
      <c r="N98" s="12">
        <f t="shared" si="42"/>
        <v>127.28678325949593</v>
      </c>
      <c r="O98" s="12">
        <f t="shared" si="43"/>
        <v>272.13267325129209</v>
      </c>
      <c r="P98" s="12">
        <f t="shared" si="44"/>
        <v>220.94216741700075</v>
      </c>
      <c r="Q98">
        <v>0.57971014492753603</v>
      </c>
      <c r="R98" s="12">
        <v>13.136903215359199</v>
      </c>
      <c r="S98" s="55">
        <f t="shared" si="45"/>
        <v>124.88918178309376</v>
      </c>
      <c r="T98" s="55">
        <v>17.9676717971305</v>
      </c>
      <c r="U98" s="55">
        <v>16.907170600455199</v>
      </c>
      <c r="V98" s="55">
        <v>22.486196121220601</v>
      </c>
      <c r="W98" s="55">
        <v>20.880156917713101</v>
      </c>
      <c r="X98" s="55">
        <v>227.881183620754</v>
      </c>
      <c r="Y98" s="55">
        <v>3.7939344777324102</v>
      </c>
      <c r="Z98" s="12">
        <f t="shared" si="38"/>
        <v>118.04249772442755</v>
      </c>
      <c r="AA98" s="12">
        <f t="shared" si="46"/>
        <v>106.37757821975345</v>
      </c>
      <c r="AB98" s="12">
        <f t="shared" si="47"/>
        <v>89.84521340315932</v>
      </c>
      <c r="AC98" s="12">
        <f t="shared" si="48"/>
        <v>115.82439892456098</v>
      </c>
      <c r="AD98" s="55">
        <v>12.1900365190955</v>
      </c>
      <c r="AE98" s="55">
        <v>11.9533684187859</v>
      </c>
      <c r="AF98">
        <v>0.53526970954356801</v>
      </c>
      <c r="AG98" s="12"/>
      <c r="AH98" s="12"/>
      <c r="AI98" t="str">
        <v>20230120</v>
      </c>
      <c r="AJ98">
        <v>45.1</v>
      </c>
      <c r="AK98">
        <v>28.2</v>
      </c>
      <c r="AL98">
        <f t="shared" si="59"/>
        <v>1.5992907801418441</v>
      </c>
      <c r="AN98" t="str">
        <v>20170228</v>
      </c>
      <c r="AO98">
        <v>-0.49290763999999998</v>
      </c>
      <c r="AP98">
        <v>19.9937319891378</v>
      </c>
      <c r="AQ98">
        <v>66.900000000000006</v>
      </c>
      <c r="AR98">
        <v>62.8</v>
      </c>
      <c r="AS98">
        <v>57.7</v>
      </c>
      <c r="AT98">
        <v>-6.3962735741876804</v>
      </c>
      <c r="AU98">
        <v>62.2</v>
      </c>
      <c r="AV98">
        <v>132.14017774800399</v>
      </c>
      <c r="AW98" s="3">
        <v>0.69965870307167199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06/06/2024</v>
      </c>
      <c r="BJ98">
        <v>60.3</v>
      </c>
      <c r="BK98">
        <v>17.600000000000001</v>
      </c>
      <c r="BL98">
        <f t="shared" si="60"/>
        <v>3.4261363636363633</v>
      </c>
    </row>
    <row r="99" spans="1:64" x14ac:dyDescent="0.3">
      <c r="A99" s="11">
        <v>45443</v>
      </c>
      <c r="B99">
        <v>0.59114583333333304</v>
      </c>
      <c r="C99">
        <v>5277.51</v>
      </c>
      <c r="D99">
        <v>450.71</v>
      </c>
      <c r="E99">
        <v>90.45</v>
      </c>
      <c r="F99">
        <v>2327.8200000000002</v>
      </c>
      <c r="G99">
        <v>81.47</v>
      </c>
      <c r="H99">
        <v>54.15</v>
      </c>
      <c r="I99" s="12">
        <f t="shared" si="36"/>
        <v>195.75108624696918</v>
      </c>
      <c r="J99" s="12">
        <f t="shared" si="37"/>
        <v>92.686453350838775</v>
      </c>
      <c r="K99" s="12">
        <f t="shared" si="39"/>
        <v>196.60282934832463</v>
      </c>
      <c r="L99" s="12">
        <f t="shared" si="40"/>
        <v>158.15962968968435</v>
      </c>
      <c r="M99" s="12">
        <f t="shared" si="41"/>
        <v>271.1533485309406</v>
      </c>
      <c r="N99" s="12">
        <f t="shared" si="42"/>
        <v>127.8680136775984</v>
      </c>
      <c r="O99" s="12">
        <f t="shared" si="43"/>
        <v>270.11867814610849</v>
      </c>
      <c r="P99" s="12">
        <f t="shared" si="44"/>
        <v>220.89832254279921</v>
      </c>
      <c r="Q99">
        <v>0.55128205128205099</v>
      </c>
      <c r="R99" s="12">
        <v>13.1449073929638</v>
      </c>
      <c r="S99" s="55">
        <f t="shared" si="45"/>
        <v>124.34842308827548</v>
      </c>
      <c r="T99" s="55">
        <v>18.383576208665499</v>
      </c>
      <c r="U99" s="55">
        <v>17.266827662736301</v>
      </c>
      <c r="V99" s="55">
        <v>23.161152744658299</v>
      </c>
      <c r="W99" s="55">
        <v>21.462161433791898</v>
      </c>
      <c r="X99" s="55">
        <v>227.89786212070101</v>
      </c>
      <c r="Y99" s="55">
        <v>3.8128372144737201</v>
      </c>
      <c r="Z99" s="12">
        <f t="shared" si="38"/>
        <v>117.46872499346671</v>
      </c>
      <c r="AA99" s="12">
        <f t="shared" si="46"/>
        <v>107.18612441782908</v>
      </c>
      <c r="AB99" s="12">
        <f t="shared" si="47"/>
        <v>90.273473847586359</v>
      </c>
      <c r="AC99" s="12">
        <f t="shared" si="48"/>
        <v>114.98986236074693</v>
      </c>
      <c r="AD99" s="55">
        <v>12.464778086051201</v>
      </c>
      <c r="AE99" s="55">
        <v>12.211479358735501</v>
      </c>
      <c r="AF99">
        <v>0.52393442622950803</v>
      </c>
      <c r="AG99" s="12"/>
      <c r="AH99" s="12"/>
      <c r="AI99" t="str">
        <v>20230113</v>
      </c>
      <c r="AJ99">
        <v>46.5</v>
      </c>
      <c r="AK99">
        <v>29.6</v>
      </c>
      <c r="AL99">
        <f t="shared" si="59"/>
        <v>1.5709459459459458</v>
      </c>
      <c r="AN99" t="str">
        <v>20170131</v>
      </c>
      <c r="AO99">
        <v>-0.62681580000000003</v>
      </c>
      <c r="AP99">
        <v>22.777513737922401</v>
      </c>
      <c r="AQ99">
        <v>67.900000000000006</v>
      </c>
      <c r="AR99">
        <v>60.8</v>
      </c>
      <c r="AS99">
        <v>55.7</v>
      </c>
      <c r="AT99">
        <v>-5.73473455336112</v>
      </c>
      <c r="AU99">
        <v>61.7</v>
      </c>
      <c r="AV99">
        <v>131.96249086740301</v>
      </c>
      <c r="AW99" s="3">
        <v>0.54487179487179505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05/06/2024</v>
      </c>
      <c r="BJ99">
        <v>60.3</v>
      </c>
      <c r="BK99">
        <v>17.600000000000001</v>
      </c>
      <c r="BL99">
        <f t="shared" si="60"/>
        <v>3.4261363636363633</v>
      </c>
    </row>
    <row r="100" spans="1:64" x14ac:dyDescent="0.3">
      <c r="A100" s="11">
        <v>45443</v>
      </c>
      <c r="B100">
        <v>0.586387434554974</v>
      </c>
      <c r="C100">
        <v>5235.4799999999996</v>
      </c>
      <c r="D100">
        <v>451.55</v>
      </c>
      <c r="E100">
        <v>89.84</v>
      </c>
      <c r="F100">
        <v>2343.63</v>
      </c>
      <c r="G100">
        <v>81.36</v>
      </c>
      <c r="H100">
        <v>53.94</v>
      </c>
      <c r="I100" s="12">
        <f t="shared" si="36"/>
        <v>195.509032654332</v>
      </c>
      <c r="J100" s="12">
        <f t="shared" si="37"/>
        <v>91.337052289708012</v>
      </c>
      <c r="K100" s="12">
        <f t="shared" si="39"/>
        <v>195.29903225017938</v>
      </c>
      <c r="L100" s="12">
        <f t="shared" si="40"/>
        <v>157.50837939521017</v>
      </c>
      <c r="M100" s="12">
        <f t="shared" si="41"/>
        <v>273.5193201154334</v>
      </c>
      <c r="N100" s="12">
        <f t="shared" si="42"/>
        <v>127.24632803790159</v>
      </c>
      <c r="O100" s="12">
        <f t="shared" si="43"/>
        <v>270.98916983831026</v>
      </c>
      <c r="P100" s="12">
        <f t="shared" si="44"/>
        <v>222.17660984440104</v>
      </c>
      <c r="Q100">
        <v>0.54545454545454497</v>
      </c>
      <c r="R100" s="12">
        <v>13.1370612931132</v>
      </c>
      <c r="S100" s="55">
        <f t="shared" si="45"/>
        <v>122.76226695993789</v>
      </c>
      <c r="T100" s="55">
        <v>19.034433486893398</v>
      </c>
      <c r="U100" s="55">
        <v>17.862327432875301</v>
      </c>
      <c r="V100" s="55">
        <v>24.0273414094288</v>
      </c>
      <c r="W100" s="55">
        <v>22.2772242090244</v>
      </c>
      <c r="X100" s="55">
        <v>228.00504600738</v>
      </c>
      <c r="Y100" s="55">
        <v>3.8604102143816998</v>
      </c>
      <c r="Z100" s="12">
        <f t="shared" si="38"/>
        <v>116.09265468259449</v>
      </c>
      <c r="AA100" s="12">
        <f t="shared" si="46"/>
        <v>107.49750533991666</v>
      </c>
      <c r="AB100" s="12">
        <f t="shared" si="47"/>
        <v>89.323150550442463</v>
      </c>
      <c r="AC100" s="12">
        <f t="shared" si="48"/>
        <v>114.69839093009884</v>
      </c>
      <c r="AD100" s="55">
        <v>12.5183038136714</v>
      </c>
      <c r="AE100" s="55">
        <v>12.231992077302101</v>
      </c>
      <c r="AF100">
        <v>0.52565789473684199</v>
      </c>
      <c r="AG100" s="12"/>
      <c r="AH100" s="12"/>
      <c r="AI100" t="str">
        <v>20230106</v>
      </c>
      <c r="AJ100">
        <v>41.4</v>
      </c>
      <c r="AK100">
        <v>32.9</v>
      </c>
      <c r="AL100">
        <f t="shared" si="59"/>
        <v>1.2583586626139818</v>
      </c>
      <c r="AN100" t="str">
        <v>20161230</v>
      </c>
      <c r="AO100">
        <v>9.4494939999999999E-2</v>
      </c>
      <c r="AP100">
        <v>23.106224386386302</v>
      </c>
      <c r="AQ100">
        <v>64.2</v>
      </c>
      <c r="AR100">
        <v>58.7</v>
      </c>
      <c r="AS100">
        <v>54.4</v>
      </c>
      <c r="AT100">
        <v>-7.0493477027793503</v>
      </c>
      <c r="AU100">
        <v>59.9</v>
      </c>
      <c r="AV100">
        <v>131.71998716824001</v>
      </c>
      <c r="AW100" s="3">
        <v>0.54054054054054101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04/06/2024</v>
      </c>
      <c r="BJ100">
        <v>60.3</v>
      </c>
      <c r="BK100">
        <v>17.600000000000001</v>
      </c>
      <c r="BL100">
        <f t="shared" si="60"/>
        <v>3.4261363636363633</v>
      </c>
    </row>
    <row r="101" spans="1:64" x14ac:dyDescent="0.3">
      <c r="A101" s="11">
        <v>45442</v>
      </c>
      <c r="B101">
        <v>0.59343434343434298</v>
      </c>
      <c r="C101">
        <v>5266.95</v>
      </c>
      <c r="D101">
        <v>456.44</v>
      </c>
      <c r="E101">
        <v>88.98</v>
      </c>
      <c r="F101">
        <v>2338.59</v>
      </c>
      <c r="G101">
        <v>81.27</v>
      </c>
      <c r="H101">
        <v>53.65</v>
      </c>
      <c r="I101" s="12">
        <f t="shared" si="36"/>
        <v>198.61539496848062</v>
      </c>
      <c r="J101" s="12">
        <f t="shared" si="37"/>
        <v>92.085722082237538</v>
      </c>
      <c r="K101" s="12">
        <f t="shared" si="39"/>
        <v>196.69208718537396</v>
      </c>
      <c r="L101" s="12">
        <f t="shared" si="40"/>
        <v>159.32152211261399</v>
      </c>
      <c r="M101" s="12">
        <f t="shared" si="41"/>
        <v>279.20916739460841</v>
      </c>
      <c r="N101" s="12">
        <f t="shared" si="42"/>
        <v>128.90514277685</v>
      </c>
      <c r="O101" s="12">
        <f t="shared" si="43"/>
        <v>274.23078794498315</v>
      </c>
      <c r="P101" s="12">
        <f t="shared" si="44"/>
        <v>225.8164898820792</v>
      </c>
      <c r="Q101">
        <v>0.544303797468354</v>
      </c>
      <c r="R101" s="12">
        <v>13.128577386834101</v>
      </c>
      <c r="S101" s="55">
        <f t="shared" si="45"/>
        <v>124.17182870138448</v>
      </c>
      <c r="T101" s="55">
        <v>18.882840718918899</v>
      </c>
      <c r="U101" s="55">
        <v>17.665447169263899</v>
      </c>
      <c r="V101" s="55">
        <v>23.6839319298929</v>
      </c>
      <c r="W101" s="55">
        <v>21.8646692763194</v>
      </c>
      <c r="X101" s="55">
        <v>227.97832627442199</v>
      </c>
      <c r="Y101" s="55">
        <v>3.8146424399615202</v>
      </c>
      <c r="Z101" s="12">
        <f t="shared" si="38"/>
        <v>117.48850232260266</v>
      </c>
      <c r="AA101" s="12">
        <f t="shared" si="46"/>
        <v>107.9573700399831</v>
      </c>
      <c r="AB101" s="12">
        <f t="shared" si="47"/>
        <v>89.03376760009786</v>
      </c>
      <c r="AC101" s="12">
        <f t="shared" si="48"/>
        <v>114.20752860607882</v>
      </c>
      <c r="AD101" s="55">
        <v>12.4584503514244</v>
      </c>
      <c r="AE101" s="55">
        <v>12.098361089417301</v>
      </c>
      <c r="AF101">
        <v>0.53289473684210498</v>
      </c>
      <c r="AG101" s="12"/>
      <c r="AH101" s="12"/>
      <c r="AI101" t="str">
        <v>20221230</v>
      </c>
      <c r="AJ101">
        <v>36.6</v>
      </c>
      <c r="AK101">
        <v>33.799999999999997</v>
      </c>
      <c r="AL101">
        <f t="shared" si="59"/>
        <v>1.0828402366863907</v>
      </c>
      <c r="AN101" t="str">
        <v>20161130</v>
      </c>
      <c r="AO101">
        <v>-1.0984889</v>
      </c>
      <c r="AP101">
        <v>20.099407442325798</v>
      </c>
      <c r="AQ101">
        <v>53.5</v>
      </c>
      <c r="AR101">
        <v>55</v>
      </c>
      <c r="AS101">
        <v>53.2</v>
      </c>
      <c r="AT101">
        <v>-7.4145347520941796</v>
      </c>
      <c r="AU101">
        <v>60</v>
      </c>
      <c r="AV101">
        <v>130.503346323708</v>
      </c>
      <c r="AW101" s="3">
        <v>0.53943217665615095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03/06/2024</v>
      </c>
      <c r="BJ101">
        <v>60.3</v>
      </c>
      <c r="BK101">
        <v>17.600000000000001</v>
      </c>
      <c r="BL101">
        <f t="shared" si="60"/>
        <v>3.4261363636363633</v>
      </c>
    </row>
    <row r="102" spans="1:64" x14ac:dyDescent="0.3">
      <c r="A102" s="11">
        <v>45441</v>
      </c>
      <c r="B102">
        <v>0.58928571428571397</v>
      </c>
      <c r="C102">
        <v>5306.04</v>
      </c>
      <c r="D102">
        <v>459.68</v>
      </c>
      <c r="E102">
        <v>90.07</v>
      </c>
      <c r="F102">
        <v>2361.5100000000002</v>
      </c>
      <c r="G102">
        <v>81.3</v>
      </c>
      <c r="H102">
        <v>54.51</v>
      </c>
      <c r="I102" s="12">
        <f t="shared" si="36"/>
        <v>197.67945732894816</v>
      </c>
      <c r="J102" s="12">
        <f t="shared" si="37"/>
        <v>91.870874836781752</v>
      </c>
      <c r="K102" s="12">
        <f t="shared" si="39"/>
        <v>198.07825312605695</v>
      </c>
      <c r="L102" s="12">
        <f t="shared" si="40"/>
        <v>157.99282682453926</v>
      </c>
      <c r="M102" s="12">
        <f t="shared" si="41"/>
        <v>277.80532894868202</v>
      </c>
      <c r="N102" s="12">
        <f t="shared" si="42"/>
        <v>128.56351442757918</v>
      </c>
      <c r="O102" s="12">
        <f t="shared" si="43"/>
        <v>276.074795805218</v>
      </c>
      <c r="P102" s="12">
        <f t="shared" si="44"/>
        <v>223.86249708084702</v>
      </c>
      <c r="Q102">
        <v>0.52564102564102599</v>
      </c>
      <c r="R102" s="12">
        <v>13.1296025854076</v>
      </c>
      <c r="S102" s="55">
        <f t="shared" si="45"/>
        <v>124.71367143557336</v>
      </c>
      <c r="T102" s="55">
        <v>18.701358042811599</v>
      </c>
      <c r="U102" s="55">
        <v>17.429000920870699</v>
      </c>
      <c r="V102" s="55">
        <v>23.588363631274401</v>
      </c>
      <c r="W102" s="55">
        <v>21.704881929585898</v>
      </c>
      <c r="X102" s="55">
        <v>227.595772720978</v>
      </c>
      <c r="Y102" s="55">
        <v>3.7984359913017798</v>
      </c>
      <c r="Z102" s="12">
        <f t="shared" si="38"/>
        <v>117.79308750514194</v>
      </c>
      <c r="AA102" s="12">
        <f t="shared" si="46"/>
        <v>108.35560103567356</v>
      </c>
      <c r="AB102" s="12">
        <f t="shared" si="47"/>
        <v>89.577617252513605</v>
      </c>
      <c r="AC102" s="12">
        <f t="shared" si="48"/>
        <v>115.99476645320168</v>
      </c>
      <c r="AD102" s="55">
        <v>12.379904625448299</v>
      </c>
      <c r="AE102" s="55">
        <v>11.9657508888395</v>
      </c>
      <c r="AF102">
        <v>0.52853437094682199</v>
      </c>
      <c r="AG102" s="12"/>
      <c r="AH102" s="12"/>
      <c r="AI102" t="str">
        <v>20221223</v>
      </c>
      <c r="AJ102" t="e">
        <v>#N/A</v>
      </c>
      <c r="AK102" t="e">
        <v>#N/A</v>
      </c>
      <c r="AL102" t="str">
        <f t="shared" si="59"/>
        <v/>
      </c>
      <c r="AN102" t="str">
        <v>20161031</v>
      </c>
      <c r="AO102">
        <v>-1.4303644</v>
      </c>
      <c r="AP102">
        <v>8.5636412724397797</v>
      </c>
      <c r="AQ102">
        <v>54.8</v>
      </c>
      <c r="AR102">
        <v>53.9</v>
      </c>
      <c r="AS102">
        <v>51.8</v>
      </c>
      <c r="AT102">
        <v>-6.1990396811016497</v>
      </c>
      <c r="AU102">
        <v>57.6</v>
      </c>
      <c r="AV102">
        <v>129.46549754929899</v>
      </c>
      <c r="AW102" s="3">
        <v>0.53846153846153799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31/05/2024</v>
      </c>
      <c r="BJ102">
        <v>57.6</v>
      </c>
      <c r="BK102">
        <v>18.2</v>
      </c>
      <c r="BL102">
        <f t="shared" si="60"/>
        <v>3.1648351648351651</v>
      </c>
    </row>
    <row r="103" spans="1:64" x14ac:dyDescent="0.3">
      <c r="A103" s="11">
        <v>45437</v>
      </c>
      <c r="B103">
        <v>0.61176470588235299</v>
      </c>
      <c r="C103">
        <v>5304.72</v>
      </c>
      <c r="D103">
        <v>457.95</v>
      </c>
      <c r="E103">
        <v>91.38</v>
      </c>
      <c r="F103">
        <v>2334.4</v>
      </c>
      <c r="G103">
        <v>81.37</v>
      </c>
      <c r="H103">
        <v>54.55</v>
      </c>
      <c r="I103" s="12">
        <f t="shared" si="36"/>
        <v>194.83783021339261</v>
      </c>
      <c r="J103" s="12">
        <f t="shared" si="37"/>
        <v>92.926936267609307</v>
      </c>
      <c r="K103" s="12">
        <f t="shared" si="39"/>
        <v>197.85880734670721</v>
      </c>
      <c r="L103" s="12">
        <f t="shared" si="40"/>
        <v>157.83781316751967</v>
      </c>
      <c r="M103" s="12">
        <f t="shared" si="41"/>
        <v>272.86284262380366</v>
      </c>
      <c r="N103" s="12">
        <f t="shared" si="42"/>
        <v>129.57883685700961</v>
      </c>
      <c r="O103" s="12">
        <f t="shared" si="43"/>
        <v>274.80027955527902</v>
      </c>
      <c r="P103" s="12">
        <f t="shared" si="44"/>
        <v>222.85719335897303</v>
      </c>
      <c r="Q103">
        <v>0.57142857142857095</v>
      </c>
      <c r="R103" s="12">
        <v>13.0886730967364</v>
      </c>
      <c r="S103" s="55">
        <f t="shared" si="45"/>
        <v>123.04653960123578</v>
      </c>
      <c r="T103" s="55">
        <v>18.8611244556717</v>
      </c>
      <c r="U103" s="55">
        <v>17.5725317951111</v>
      </c>
      <c r="V103" s="55">
        <v>23.9368884691619</v>
      </c>
      <c r="W103" s="55">
        <v>22.0148633981415</v>
      </c>
      <c r="X103" s="55">
        <v>227.31656372748799</v>
      </c>
      <c r="Y103" s="55">
        <v>3.83843904613722</v>
      </c>
      <c r="Z103" s="12">
        <f t="shared" si="38"/>
        <v>116.43660325916456</v>
      </c>
      <c r="AA103" s="12">
        <f t="shared" si="46"/>
        <v>106.90147704710314</v>
      </c>
      <c r="AB103" s="12">
        <f t="shared" si="47"/>
        <v>90.697416050232547</v>
      </c>
      <c r="AC103" s="12">
        <f t="shared" si="48"/>
        <v>115.98003748893008</v>
      </c>
      <c r="AD103" s="55">
        <v>12.370078935203299</v>
      </c>
      <c r="AE103" s="55">
        <v>11.908838371235699</v>
      </c>
      <c r="AF103">
        <v>0.52207293666026899</v>
      </c>
      <c r="AG103" s="12"/>
      <c r="AH103" s="12"/>
      <c r="AI103" t="str">
        <v>20221216</v>
      </c>
      <c r="AJ103">
        <v>37.5</v>
      </c>
      <c r="AK103">
        <v>33.299999999999997</v>
      </c>
      <c r="AL103">
        <f t="shared" si="59"/>
        <v>1.1261261261261262</v>
      </c>
      <c r="AN103" t="str">
        <v>20160930</v>
      </c>
      <c r="AO103">
        <v>-1.9653593</v>
      </c>
      <c r="AP103">
        <v>3.8242646207076398</v>
      </c>
      <c r="AQ103">
        <v>53.1</v>
      </c>
      <c r="AR103">
        <v>53.3</v>
      </c>
      <c r="AS103">
        <v>51.1</v>
      </c>
      <c r="AT103">
        <v>-6.2148907712884496</v>
      </c>
      <c r="AU103">
        <v>58</v>
      </c>
      <c r="AV103">
        <v>128.653698867901</v>
      </c>
      <c r="AW103" s="3">
        <v>0.50909090909090904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1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1</v>
      </c>
      <c r="BI103" t="str">
        <v>30/05/2024</v>
      </c>
      <c r="BJ103">
        <v>57.6</v>
      </c>
      <c r="BK103">
        <v>18.2</v>
      </c>
      <c r="BL103">
        <f t="shared" si="60"/>
        <v>3.1648351648351651</v>
      </c>
    </row>
    <row r="104" spans="1:64" x14ac:dyDescent="0.3">
      <c r="A104" s="11">
        <v>45436</v>
      </c>
      <c r="B104">
        <v>0.60969976905311796</v>
      </c>
      <c r="C104">
        <v>5267.84</v>
      </c>
      <c r="D104">
        <v>453.66</v>
      </c>
      <c r="E104">
        <v>91.11</v>
      </c>
      <c r="F104">
        <v>2328.9699999999998</v>
      </c>
      <c r="G104">
        <v>81.34</v>
      </c>
      <c r="H104">
        <v>54.2</v>
      </c>
      <c r="I104" s="12">
        <f t="shared" si="36"/>
        <v>194.05433174248674</v>
      </c>
      <c r="J104" s="12">
        <f t="shared" si="37"/>
        <v>92.49503356020233</v>
      </c>
      <c r="K104" s="12">
        <f t="shared" si="39"/>
        <v>196.55522367745181</v>
      </c>
      <c r="L104" s="12">
        <f t="shared" si="40"/>
        <v>157.75208952106263</v>
      </c>
      <c r="M104" s="12">
        <f t="shared" si="41"/>
        <v>271.10258160383569</v>
      </c>
      <c r="N104" s="12">
        <f t="shared" si="42"/>
        <v>128.66212968939337</v>
      </c>
      <c r="O104" s="12">
        <f t="shared" si="43"/>
        <v>272.32549469452528</v>
      </c>
      <c r="P104" s="12">
        <f t="shared" si="44"/>
        <v>222.19087480257096</v>
      </c>
      <c r="Q104">
        <v>0.547619047619048</v>
      </c>
      <c r="R104" s="12">
        <v>13.070326569238301</v>
      </c>
      <c r="S104" s="55">
        <f t="shared" si="45"/>
        <v>125.79911722059133</v>
      </c>
      <c r="T104" s="55">
        <v>18.062484622100399</v>
      </c>
      <c r="U104" s="55">
        <v>16.589167026872701</v>
      </c>
      <c r="V104" s="55">
        <v>22.380172298602901</v>
      </c>
      <c r="W104" s="55">
        <v>20.264359474342001</v>
      </c>
      <c r="X104" s="55">
        <v>227.401742620562</v>
      </c>
      <c r="Y104" s="55">
        <v>3.7510969423257001</v>
      </c>
      <c r="Z104" s="12">
        <f t="shared" si="38"/>
        <v>119.25813029880166</v>
      </c>
      <c r="AA104" s="12">
        <f t="shared" si="46"/>
        <v>106.52925171837261</v>
      </c>
      <c r="AB104" s="12">
        <f t="shared" si="47"/>
        <v>90.324730628837401</v>
      </c>
      <c r="AC104" s="12">
        <f t="shared" si="48"/>
        <v>115.27813860461423</v>
      </c>
      <c r="AD104" s="55">
        <v>11.999407348164</v>
      </c>
      <c r="AE104" s="55">
        <v>11.4078244932505</v>
      </c>
      <c r="AF104">
        <v>0.52151573538856799</v>
      </c>
      <c r="AG104" s="12"/>
      <c r="AH104" s="12"/>
      <c r="AI104" t="str">
        <v>20221209</v>
      </c>
      <c r="AJ104">
        <v>42.9</v>
      </c>
      <c r="AK104">
        <v>31.4</v>
      </c>
      <c r="AL104">
        <f t="shared" si="59"/>
        <v>1.3662420382165605</v>
      </c>
      <c r="AN104" t="str">
        <v>20160831</v>
      </c>
      <c r="AO104">
        <v>-2.154058</v>
      </c>
      <c r="AP104">
        <v>2.9175475489922902</v>
      </c>
      <c r="AQ104">
        <v>53.6</v>
      </c>
      <c r="AR104">
        <v>50.1</v>
      </c>
      <c r="AS104">
        <v>49.8</v>
      </c>
      <c r="AT104">
        <v>-4.8041717519139002</v>
      </c>
      <c r="AU104">
        <v>54.3</v>
      </c>
      <c r="AV104">
        <v>127.49729493719001</v>
      </c>
      <c r="AW104" s="3">
        <v>0.52439024390243905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0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1</v>
      </c>
      <c r="BG104">
        <f t="shared" si="70"/>
        <v>0.88888888888888884</v>
      </c>
      <c r="BI104" t="str">
        <v>29/05/2024</v>
      </c>
      <c r="BJ104">
        <v>57.6</v>
      </c>
      <c r="BK104">
        <v>18.2</v>
      </c>
      <c r="BL104">
        <f t="shared" si="60"/>
        <v>3.1648351648351651</v>
      </c>
    </row>
    <row r="105" spans="1:64" x14ac:dyDescent="0.3">
      <c r="A105" s="11">
        <v>45435</v>
      </c>
      <c r="B105">
        <v>0.60770975056689303</v>
      </c>
      <c r="C105">
        <v>5307.01</v>
      </c>
      <c r="D105">
        <v>455.71</v>
      </c>
      <c r="E105">
        <v>91.7</v>
      </c>
      <c r="F105">
        <v>2378.58</v>
      </c>
      <c r="G105">
        <v>81.38</v>
      </c>
      <c r="H105">
        <v>54.52</v>
      </c>
      <c r="I105" s="12">
        <f t="shared" si="36"/>
        <v>194.23823259475807</v>
      </c>
      <c r="J105" s="12">
        <f t="shared" si="37"/>
        <v>91.265128442600968</v>
      </c>
      <c r="K105" s="12">
        <f t="shared" si="39"/>
        <v>197.91874182605378</v>
      </c>
      <c r="L105" s="12">
        <f t="shared" si="40"/>
        <v>157.99087664091641</v>
      </c>
      <c r="M105" s="12">
        <f t="shared" si="41"/>
        <v>270.57886293353801</v>
      </c>
      <c r="N105" s="12">
        <f t="shared" si="42"/>
        <v>126.59128526458605</v>
      </c>
      <c r="O105" s="12">
        <f t="shared" si="43"/>
        <v>273.42108028990452</v>
      </c>
      <c r="P105" s="12">
        <f t="shared" si="44"/>
        <v>221.8866835106231</v>
      </c>
      <c r="Q105">
        <v>0.54651162790697705</v>
      </c>
      <c r="R105" s="12">
        <v>13.1748775757481</v>
      </c>
      <c r="S105" s="55">
        <f t="shared" si="45"/>
        <v>127.21485699815713</v>
      </c>
      <c r="T105" s="55">
        <v>18.6135481906785</v>
      </c>
      <c r="U105" s="55">
        <v>17.092453791502201</v>
      </c>
      <c r="V105" s="55">
        <v>23.541200931141699</v>
      </c>
      <c r="W105" s="55">
        <v>21.3649195476731</v>
      </c>
      <c r="X105" s="55">
        <v>228.37681134592</v>
      </c>
      <c r="Y105" s="55">
        <v>3.7391574541641499</v>
      </c>
      <c r="Z105" s="12">
        <f t="shared" si="38"/>
        <v>120.15480437222323</v>
      </c>
      <c r="AA105" s="12">
        <f t="shared" si="46"/>
        <v>106.46913729841127</v>
      </c>
      <c r="AB105" s="12">
        <f t="shared" si="47"/>
        <v>88.990971662243126</v>
      </c>
      <c r="AC105" s="12">
        <f t="shared" si="48"/>
        <v>115.90144317526527</v>
      </c>
      <c r="AD105" s="55">
        <v>11.856843695110101</v>
      </c>
      <c r="AE105" s="55">
        <v>11.1688993444851</v>
      </c>
      <c r="AF105">
        <v>0.51335877862595403</v>
      </c>
      <c r="AG105" s="12"/>
      <c r="AH105" s="12"/>
      <c r="AI105" t="str">
        <v>20221202</v>
      </c>
      <c r="AJ105">
        <v>43.3</v>
      </c>
      <c r="AK105">
        <v>32.4</v>
      </c>
      <c r="AL105">
        <f t="shared" si="59"/>
        <v>1.3364197530864197</v>
      </c>
      <c r="AN105" t="str">
        <v>20160729</v>
      </c>
      <c r="AO105">
        <v>-2.2199184999999999</v>
      </c>
      <c r="AP105">
        <v>1.23291598390955</v>
      </c>
      <c r="AQ105">
        <v>54.9</v>
      </c>
      <c r="AR105">
        <v>54.6</v>
      </c>
      <c r="AS105">
        <v>52.7</v>
      </c>
      <c r="AT105">
        <v>-5.0106799572801703</v>
      </c>
      <c r="AU105">
        <v>61.5</v>
      </c>
      <c r="AV105">
        <v>126.26118572822899</v>
      </c>
      <c r="AW105" s="3">
        <v>0.48492462311557799</v>
      </c>
      <c r="AX105" s="1">
        <f t="shared" si="61"/>
        <v>1</v>
      </c>
      <c r="AY105" s="1">
        <f t="shared" si="62"/>
        <v>1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0.88888888888888884</v>
      </c>
      <c r="BI105" t="str">
        <v>28/05/2024</v>
      </c>
      <c r="BJ105">
        <v>57.6</v>
      </c>
      <c r="BK105">
        <v>18.2</v>
      </c>
      <c r="BL105">
        <f t="shared" si="60"/>
        <v>3.1648351648351651</v>
      </c>
    </row>
    <row r="106" spans="1:64" x14ac:dyDescent="0.3">
      <c r="A106" s="11">
        <v>45434</v>
      </c>
      <c r="B106">
        <v>0.61047835990888399</v>
      </c>
      <c r="C106">
        <v>5321.41</v>
      </c>
      <c r="D106">
        <v>455.8</v>
      </c>
      <c r="E106">
        <v>91.59</v>
      </c>
      <c r="F106">
        <v>2421.73</v>
      </c>
      <c r="G106">
        <v>81.44</v>
      </c>
      <c r="H106">
        <v>54.92</v>
      </c>
      <c r="I106" s="12">
        <f t="shared" si="36"/>
        <v>195.00010858583641</v>
      </c>
      <c r="J106" s="12">
        <f t="shared" si="37"/>
        <v>89.906480477376135</v>
      </c>
      <c r="K106" s="12">
        <f t="shared" si="39"/>
        <v>198.30927446345103</v>
      </c>
      <c r="L106" s="12">
        <f t="shared" si="40"/>
        <v>157.27100455680105</v>
      </c>
      <c r="M106" s="12">
        <f t="shared" si="41"/>
        <v>270.95778642422579</v>
      </c>
      <c r="N106" s="12">
        <f t="shared" si="42"/>
        <v>124.39932121402185</v>
      </c>
      <c r="O106" s="12">
        <f t="shared" si="43"/>
        <v>273.27370823909496</v>
      </c>
      <c r="P106" s="12">
        <f t="shared" si="44"/>
        <v>220.32548659867186</v>
      </c>
      <c r="Q106">
        <v>0.52941176470588203</v>
      </c>
      <c r="R106" s="12">
        <v>13.5969533538845</v>
      </c>
      <c r="S106" s="55">
        <f t="shared" si="45"/>
        <v>131.22662339617972</v>
      </c>
      <c r="T106" s="55">
        <v>18.056672533948699</v>
      </c>
      <c r="U106" s="55">
        <v>16.236086252210399</v>
      </c>
      <c r="V106" s="55">
        <v>23.029527599313202</v>
      </c>
      <c r="W106" s="55">
        <v>20.2915450200531</v>
      </c>
      <c r="X106" s="55">
        <v>231.35379904441101</v>
      </c>
      <c r="Y106" s="55">
        <v>3.7409181301716501</v>
      </c>
      <c r="Z106" s="12">
        <f t="shared" si="38"/>
        <v>121.66306517170828</v>
      </c>
      <c r="AA106" s="12">
        <f t="shared" si="46"/>
        <v>107.38018576504751</v>
      </c>
      <c r="AB106" s="12">
        <f t="shared" si="47"/>
        <v>88.063267430445308</v>
      </c>
      <c r="AC106" s="12">
        <f t="shared" si="48"/>
        <v>116.6652015409971</v>
      </c>
      <c r="AD106" s="55">
        <v>11.7993798228702</v>
      </c>
      <c r="AE106" s="55">
        <v>10.9876625234368</v>
      </c>
      <c r="AF106">
        <v>0.51528662420382199</v>
      </c>
      <c r="AG106" s="12"/>
      <c r="AH106" s="12"/>
      <c r="AI106" t="str">
        <v>20221125</v>
      </c>
      <c r="AJ106">
        <v>38.4</v>
      </c>
      <c r="AK106">
        <v>31.5</v>
      </c>
      <c r="AL106">
        <f t="shared" si="59"/>
        <v>1.2190476190476189</v>
      </c>
      <c r="AN106" t="str">
        <v>20160630</v>
      </c>
      <c r="AO106">
        <v>-1.7194114</v>
      </c>
      <c r="AP106">
        <v>-3.2128631335490301</v>
      </c>
      <c r="AQ106">
        <v>59.8</v>
      </c>
      <c r="AR106">
        <v>54.2</v>
      </c>
      <c r="AS106">
        <v>52.2</v>
      </c>
      <c r="AT106">
        <v>-5.1456844420010999</v>
      </c>
      <c r="AU106">
        <v>58</v>
      </c>
      <c r="AV106">
        <v>125.646524960177</v>
      </c>
      <c r="AW106" s="3">
        <v>0.40264026402640302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0</v>
      </c>
      <c r="BG106">
        <f t="shared" si="70"/>
        <v>0.77777777777777779</v>
      </c>
      <c r="BI106" t="str">
        <v>27/05/2024</v>
      </c>
      <c r="BJ106">
        <v>57.6</v>
      </c>
      <c r="BK106">
        <v>18.2</v>
      </c>
      <c r="BL106">
        <f t="shared" si="60"/>
        <v>3.1648351648351651</v>
      </c>
    </row>
    <row r="107" spans="1:64" x14ac:dyDescent="0.3">
      <c r="A107" s="11">
        <v>45433</v>
      </c>
      <c r="B107">
        <v>0.613272311212815</v>
      </c>
      <c r="C107">
        <v>5308.13</v>
      </c>
      <c r="D107">
        <v>454.91</v>
      </c>
      <c r="E107">
        <v>91.12</v>
      </c>
      <c r="F107">
        <v>2426.2399999999998</v>
      </c>
      <c r="G107">
        <v>81.400000000000006</v>
      </c>
      <c r="H107">
        <v>55.09</v>
      </c>
      <c r="I107" s="12">
        <f t="shared" si="36"/>
        <v>195.5194494369112</v>
      </c>
      <c r="J107" s="12">
        <f t="shared" si="37"/>
        <v>89.516130531510143</v>
      </c>
      <c r="K107" s="12">
        <f t="shared" si="39"/>
        <v>197.91138901643055</v>
      </c>
      <c r="L107" s="12">
        <f t="shared" si="40"/>
        <v>156.39710722798765</v>
      </c>
      <c r="M107" s="12">
        <f t="shared" si="41"/>
        <v>271.82807183690107</v>
      </c>
      <c r="N107" s="12">
        <f t="shared" si="42"/>
        <v>123.92650760000228</v>
      </c>
      <c r="O107" s="12">
        <f t="shared" si="43"/>
        <v>272.87393960828888</v>
      </c>
      <c r="P107" s="12">
        <f t="shared" si="44"/>
        <v>219.22011510691297</v>
      </c>
      <c r="Q107">
        <v>0.52941176470588203</v>
      </c>
      <c r="R107" s="12">
        <v>13.664947040319801</v>
      </c>
      <c r="S107" s="55">
        <f t="shared" si="45"/>
        <v>135.10403474286562</v>
      </c>
      <c r="T107" s="55">
        <v>17.4820159156065</v>
      </c>
      <c r="U107" s="55">
        <v>15.4375190154392</v>
      </c>
      <c r="V107" s="55">
        <v>22.147650400979099</v>
      </c>
      <c r="W107" s="55">
        <v>19.120180285855199</v>
      </c>
      <c r="X107" s="55">
        <v>232.35785709986999</v>
      </c>
      <c r="Y107" s="55">
        <v>3.6542264492618801</v>
      </c>
      <c r="Z107" s="12">
        <f t="shared" si="38"/>
        <v>125.17353778240128</v>
      </c>
      <c r="AA107" s="12">
        <f t="shared" si="46"/>
        <v>108.27277492172344</v>
      </c>
      <c r="AB107" s="12">
        <f t="shared" si="47"/>
        <v>88.171455233470496</v>
      </c>
      <c r="AC107" s="12">
        <f t="shared" si="48"/>
        <v>117.08404159894864</v>
      </c>
      <c r="AD107" s="55">
        <v>11.76476955253</v>
      </c>
      <c r="AE107" s="55">
        <v>10.870792447494299</v>
      </c>
      <c r="AF107">
        <v>0.51509312780989103</v>
      </c>
      <c r="AG107" s="12"/>
      <c r="AH107" s="12"/>
      <c r="AI107" t="str">
        <v>20221118</v>
      </c>
      <c r="AJ107">
        <v>41.7</v>
      </c>
      <c r="AK107">
        <v>30.5</v>
      </c>
      <c r="AL107">
        <f t="shared" si="59"/>
        <v>1.3672131147540985</v>
      </c>
      <c r="AN107" t="str">
        <v>20160531</v>
      </c>
      <c r="AO107">
        <v>-2.4934626</v>
      </c>
      <c r="AP107">
        <v>-4.0444622500784604</v>
      </c>
      <c r="AQ107">
        <v>61.4</v>
      </c>
      <c r="AR107">
        <v>53.9</v>
      </c>
      <c r="AS107">
        <v>51.4</v>
      </c>
      <c r="AT107">
        <v>-4.0103521500619399</v>
      </c>
      <c r="AU107">
        <v>56.6</v>
      </c>
      <c r="AV107">
        <v>124.838415883018</v>
      </c>
      <c r="AW107" s="3">
        <v>0.54913294797687895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1</v>
      </c>
      <c r="BF107" s="1">
        <f t="shared" si="69"/>
        <v>1</v>
      </c>
      <c r="BG107">
        <f t="shared" si="70"/>
        <v>0.88888888888888884</v>
      </c>
      <c r="BI107" t="str">
        <v>24/05/2024</v>
      </c>
      <c r="BJ107">
        <v>58.2</v>
      </c>
      <c r="BK107">
        <v>17.899999999999999</v>
      </c>
      <c r="BL107">
        <f t="shared" si="60"/>
        <v>3.2513966480446932</v>
      </c>
    </row>
    <row r="108" spans="1:64" x14ac:dyDescent="0.3">
      <c r="A108" s="11">
        <v>45430</v>
      </c>
      <c r="B108">
        <v>0.62162162162162204</v>
      </c>
      <c r="C108">
        <v>5303.27</v>
      </c>
      <c r="D108">
        <v>451.76</v>
      </c>
      <c r="E108">
        <v>91.39</v>
      </c>
      <c r="F108">
        <v>2415.02</v>
      </c>
      <c r="G108">
        <v>81.42</v>
      </c>
      <c r="H108">
        <v>55.11</v>
      </c>
      <c r="I108" s="12">
        <f t="shared" si="36"/>
        <v>194.76555344583122</v>
      </c>
      <c r="J108" s="12">
        <f t="shared" si="37"/>
        <v>89.85123146627771</v>
      </c>
      <c r="K108" s="12">
        <f t="shared" si="39"/>
        <v>197.68167192003116</v>
      </c>
      <c r="L108" s="12">
        <f t="shared" si="40"/>
        <v>156.19727994547895</v>
      </c>
      <c r="M108" s="12">
        <f t="shared" si="41"/>
        <v>269.15613193017026</v>
      </c>
      <c r="N108" s="12">
        <f t="shared" si="42"/>
        <v>123.63882421196705</v>
      </c>
      <c r="O108" s="12">
        <f t="shared" si="43"/>
        <v>270.91835104268034</v>
      </c>
      <c r="P108" s="12">
        <f t="shared" si="44"/>
        <v>217.62370606882857</v>
      </c>
      <c r="Q108">
        <v>0.56470588235294095</v>
      </c>
      <c r="R108" s="12">
        <v>13.7059136867414</v>
      </c>
      <c r="S108" s="55">
        <f t="shared" si="45"/>
        <v>134.02857916470992</v>
      </c>
      <c r="T108" s="55">
        <v>17.737933778697698</v>
      </c>
      <c r="U108" s="55">
        <v>15.6429457563829</v>
      </c>
      <c r="V108" s="55">
        <v>22.7368154744062</v>
      </c>
      <c r="W108" s="55">
        <v>19.679353782522799</v>
      </c>
      <c r="X108" s="55">
        <v>232.955195899942</v>
      </c>
      <c r="Y108" s="55">
        <v>3.6949187837954298</v>
      </c>
      <c r="Z108" s="12">
        <f t="shared" si="38"/>
        <v>124.12482284520361</v>
      </c>
      <c r="AA108" s="12">
        <f t="shared" si="46"/>
        <v>107.99291551094908</v>
      </c>
      <c r="AB108" s="12">
        <f t="shared" si="47"/>
        <v>88.615314705572501</v>
      </c>
      <c r="AC108" s="12">
        <f t="shared" si="48"/>
        <v>117.09777373106174</v>
      </c>
      <c r="AD108" s="55">
        <v>11.9382641159307</v>
      </c>
      <c r="AE108" s="55">
        <v>11.003089258676599</v>
      </c>
      <c r="AF108">
        <v>0.51368555060471</v>
      </c>
      <c r="AG108" s="12"/>
      <c r="AH108" s="12"/>
      <c r="AI108" t="str">
        <v>20221111</v>
      </c>
      <c r="AJ108">
        <v>38.6</v>
      </c>
      <c r="AK108">
        <v>32.799999999999997</v>
      </c>
      <c r="AL108">
        <f t="shared" si="59"/>
        <v>1.1768292682926831</v>
      </c>
      <c r="AN108" t="str">
        <v>20160429</v>
      </c>
      <c r="AO108">
        <v>-2.714731</v>
      </c>
      <c r="AP108">
        <v>-3.7435985655493602</v>
      </c>
      <c r="AQ108">
        <v>57.9</v>
      </c>
      <c r="AR108">
        <v>53.8</v>
      </c>
      <c r="AS108">
        <v>51.3</v>
      </c>
      <c r="AT108">
        <v>-5.8075827306596599</v>
      </c>
      <c r="AU108">
        <v>57.4</v>
      </c>
      <c r="AV108">
        <v>124.07136248734599</v>
      </c>
      <c r="AW108" s="2">
        <v>0.60051546391752597</v>
      </c>
      <c r="AX108" s="1">
        <f t="shared" si="61"/>
        <v>1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1</v>
      </c>
      <c r="BG108">
        <f t="shared" si="70"/>
        <v>0.77777777777777779</v>
      </c>
      <c r="BI108" t="str">
        <v>23/05/2024</v>
      </c>
      <c r="BJ108">
        <v>58.2</v>
      </c>
      <c r="BK108">
        <v>17.899999999999999</v>
      </c>
      <c r="BL108">
        <f t="shared" si="60"/>
        <v>3.2513966480446932</v>
      </c>
    </row>
    <row r="109" spans="1:64" x14ac:dyDescent="0.3">
      <c r="A109" s="11">
        <v>45429</v>
      </c>
      <c r="B109">
        <v>0.62557077625570801</v>
      </c>
      <c r="C109">
        <v>5297.1</v>
      </c>
      <c r="D109">
        <v>451.98</v>
      </c>
      <c r="E109">
        <v>92.01</v>
      </c>
      <c r="F109">
        <v>2376.4</v>
      </c>
      <c r="G109">
        <v>81.47</v>
      </c>
      <c r="H109">
        <v>54.9</v>
      </c>
      <c r="I109" s="12">
        <f t="shared" si="36"/>
        <v>193.23835473182942</v>
      </c>
      <c r="J109" s="12">
        <f t="shared" si="37"/>
        <v>91.227552775967581</v>
      </c>
      <c r="K109" s="12">
        <f t="shared" si="39"/>
        <v>197.33071704482893</v>
      </c>
      <c r="L109" s="12">
        <f t="shared" si="40"/>
        <v>156.61392754633877</v>
      </c>
      <c r="M109" s="12">
        <f t="shared" si="41"/>
        <v>267.48391589365036</v>
      </c>
      <c r="N109" s="12">
        <f t="shared" si="42"/>
        <v>125.74354737365398</v>
      </c>
      <c r="O109" s="12">
        <f t="shared" si="43"/>
        <v>270.88395537865767</v>
      </c>
      <c r="P109" s="12">
        <f t="shared" si="44"/>
        <v>218.56613786078972</v>
      </c>
      <c r="Q109">
        <v>0.58536585365853699</v>
      </c>
      <c r="R109" s="12">
        <v>13.722831561323501</v>
      </c>
      <c r="S109" s="55">
        <f t="shared" si="45"/>
        <v>133.31118478532608</v>
      </c>
      <c r="T109" s="55">
        <v>17.614114312155198</v>
      </c>
      <c r="U109" s="55">
        <v>15.3918411607549</v>
      </c>
      <c r="V109" s="55">
        <v>22.695696941844702</v>
      </c>
      <c r="W109" s="55">
        <v>19.524290253488601</v>
      </c>
      <c r="X109" s="55">
        <v>233.26208277143701</v>
      </c>
      <c r="Y109" s="55">
        <v>3.7195203556159502</v>
      </c>
      <c r="Z109" s="12">
        <f t="shared" si="38"/>
        <v>123.47060797897485</v>
      </c>
      <c r="AA109" s="12">
        <f t="shared" si="46"/>
        <v>106.86405338422068</v>
      </c>
      <c r="AB109" s="12">
        <f t="shared" si="47"/>
        <v>89.730334003598628</v>
      </c>
      <c r="AC109" s="12">
        <f t="shared" si="48"/>
        <v>116.5802902076319</v>
      </c>
      <c r="AD109" s="55">
        <v>11.822789496082899</v>
      </c>
      <c r="AE109" s="55">
        <v>10.7586507657814</v>
      </c>
      <c r="AF109">
        <v>0.50732017823042697</v>
      </c>
      <c r="AG109" s="12"/>
      <c r="AH109" s="12"/>
      <c r="AI109" t="str">
        <v>20221104</v>
      </c>
      <c r="AJ109">
        <v>35.200000000000003</v>
      </c>
      <c r="AK109">
        <v>36.6</v>
      </c>
      <c r="AL109">
        <f t="shared" si="59"/>
        <v>0.96174863387978149</v>
      </c>
      <c r="AN109" t="str">
        <v>20160331</v>
      </c>
      <c r="AO109">
        <v>-3.5597900999999998</v>
      </c>
      <c r="AP109">
        <v>-7.2133959338054598</v>
      </c>
      <c r="AQ109">
        <v>52.1</v>
      </c>
      <c r="AR109">
        <v>54.8</v>
      </c>
      <c r="AS109">
        <v>51</v>
      </c>
      <c r="AT109">
        <v>-6.8450462067483402</v>
      </c>
      <c r="AU109">
        <v>60.5</v>
      </c>
      <c r="AV109">
        <v>123.858184453213</v>
      </c>
      <c r="AW109" s="2">
        <v>0.46959459459459502</v>
      </c>
      <c r="AX109" s="1">
        <f t="shared" si="61"/>
        <v>0</v>
      </c>
      <c r="AY109" s="1">
        <f t="shared" si="62"/>
        <v>0</v>
      </c>
      <c r="AZ109" s="1">
        <f t="shared" si="63"/>
        <v>1</v>
      </c>
      <c r="BA109" s="1">
        <f t="shared" si="64"/>
        <v>1</v>
      </c>
      <c r="BB109" s="1">
        <f t="shared" si="65"/>
        <v>1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0</v>
      </c>
      <c r="BG109">
        <f t="shared" si="70"/>
        <v>0.55555555555555558</v>
      </c>
      <c r="BI109" t="str">
        <v>22/05/2024</v>
      </c>
      <c r="BJ109">
        <v>58.2</v>
      </c>
      <c r="BK109">
        <v>17.899999999999999</v>
      </c>
      <c r="BL109">
        <f t="shared" si="60"/>
        <v>3.2513966480446932</v>
      </c>
    </row>
    <row r="110" spans="1:64" x14ac:dyDescent="0.3">
      <c r="A110" s="11">
        <v>45428</v>
      </c>
      <c r="B110">
        <v>0.61173814898419898</v>
      </c>
      <c r="C110">
        <v>5308.15</v>
      </c>
      <c r="D110">
        <v>452.9</v>
      </c>
      <c r="E110">
        <v>92.1</v>
      </c>
      <c r="F110">
        <v>2386.16</v>
      </c>
      <c r="G110">
        <v>81.53</v>
      </c>
      <c r="H110">
        <v>55.04</v>
      </c>
      <c r="I110" s="12">
        <f t="shared" si="36"/>
        <v>193.45202362392538</v>
      </c>
      <c r="J110" s="12">
        <f t="shared" si="37"/>
        <v>91.044685042270629</v>
      </c>
      <c r="K110" s="12">
        <f t="shared" si="39"/>
        <v>197.59663847555407</v>
      </c>
      <c r="L110" s="12">
        <f t="shared" si="40"/>
        <v>156.54162095557433</v>
      </c>
      <c r="M110" s="12">
        <f t="shared" si="41"/>
        <v>267.76618290132978</v>
      </c>
      <c r="N110" s="12">
        <f t="shared" si="42"/>
        <v>125.48518588713345</v>
      </c>
      <c r="O110" s="12">
        <f t="shared" si="43"/>
        <v>271.23532122828675</v>
      </c>
      <c r="P110" s="12">
        <f t="shared" si="44"/>
        <v>218.45423442765545</v>
      </c>
      <c r="Q110">
        <v>0.58333333333333304</v>
      </c>
      <c r="R110" s="12">
        <v>13.7798083881303</v>
      </c>
      <c r="S110" s="55">
        <f t="shared" si="45"/>
        <v>133.80577245137601</v>
      </c>
      <c r="T110" s="55">
        <v>18.024578478785699</v>
      </c>
      <c r="U110" s="55">
        <v>15.8110014975532</v>
      </c>
      <c r="V110" s="55">
        <v>23.228472718469501</v>
      </c>
      <c r="W110" s="55">
        <v>20.0496812874038</v>
      </c>
      <c r="X110" s="55">
        <v>233.91777619390899</v>
      </c>
      <c r="Y110" s="55">
        <v>3.7211520624335499</v>
      </c>
      <c r="Z110" s="12">
        <f t="shared" si="38"/>
        <v>123.763258398982</v>
      </c>
      <c r="AA110" s="12">
        <f t="shared" si="46"/>
        <v>107.03170848967582</v>
      </c>
      <c r="AB110" s="12">
        <f t="shared" si="47"/>
        <v>89.591766973744015</v>
      </c>
      <c r="AC110" s="12">
        <f t="shared" si="48"/>
        <v>116.79141161606159</v>
      </c>
      <c r="AD110" s="55">
        <v>12.031397227337299</v>
      </c>
      <c r="AE110" s="55">
        <v>10.9425034458841</v>
      </c>
      <c r="AF110">
        <v>0.50676110753380599</v>
      </c>
      <c r="AG110" s="12"/>
      <c r="AH110" s="12"/>
      <c r="AI110" t="str">
        <v>20221028</v>
      </c>
      <c r="AJ110">
        <v>35.799999999999997</v>
      </c>
      <c r="AK110">
        <v>37.299999999999997</v>
      </c>
      <c r="AL110">
        <f t="shared" si="59"/>
        <v>0.95978552278820373</v>
      </c>
      <c r="AN110" t="str">
        <v>20160229</v>
      </c>
      <c r="AO110">
        <v>-3.1461787000000001</v>
      </c>
      <c r="AP110">
        <v>-11.042401709164601</v>
      </c>
      <c r="AQ110">
        <v>38.299999999999997</v>
      </c>
      <c r="AR110">
        <v>51.9</v>
      </c>
      <c r="AS110">
        <v>49.2</v>
      </c>
      <c r="AT110">
        <v>-5.9715842324538002</v>
      </c>
      <c r="AU110">
        <v>55.9</v>
      </c>
      <c r="AV110">
        <v>123.425559026201</v>
      </c>
      <c r="AW110" s="2">
        <v>0.660583941605839</v>
      </c>
      <c r="AY110" s="1"/>
      <c r="AZ110" s="1"/>
      <c r="BA110" s="1"/>
      <c r="BB110" s="1"/>
      <c r="BC110" s="1"/>
      <c r="BD110" s="1"/>
      <c r="BF110" s="1"/>
      <c r="BI110" t="str">
        <v>21/05/2024</v>
      </c>
      <c r="BJ110">
        <v>58.2</v>
      </c>
      <c r="BK110">
        <v>17.899999999999999</v>
      </c>
      <c r="BL110">
        <f t="shared" si="60"/>
        <v>3.2513966480446932</v>
      </c>
    </row>
    <row r="111" spans="1:64" x14ac:dyDescent="0.3">
      <c r="A111" s="11">
        <v>45427</v>
      </c>
      <c r="B111">
        <v>0.60402684563758402</v>
      </c>
      <c r="C111">
        <v>5246.68</v>
      </c>
      <c r="D111">
        <v>445.93</v>
      </c>
      <c r="E111">
        <v>90.86</v>
      </c>
      <c r="F111">
        <v>2358.14</v>
      </c>
      <c r="G111">
        <v>81.38</v>
      </c>
      <c r="H111">
        <v>54.48</v>
      </c>
      <c r="I111" s="12">
        <f t="shared" si="36"/>
        <v>193.82637779437837</v>
      </c>
      <c r="J111" s="12">
        <f t="shared" si="37"/>
        <v>91.059825175645742</v>
      </c>
      <c r="K111" s="12">
        <f t="shared" si="39"/>
        <v>195.66488297885812</v>
      </c>
      <c r="L111" s="12">
        <f t="shared" si="40"/>
        <v>156.31699672597551</v>
      </c>
      <c r="M111" s="12">
        <f t="shared" si="41"/>
        <v>267.23628373806633</v>
      </c>
      <c r="N111" s="12">
        <f t="shared" si="42"/>
        <v>125.01662237472644</v>
      </c>
      <c r="O111" s="12">
        <f t="shared" si="43"/>
        <v>267.54664198985392</v>
      </c>
      <c r="P111" s="12">
        <f t="shared" si="44"/>
        <v>217.29145258563597</v>
      </c>
      <c r="Q111">
        <v>0.58333333333333304</v>
      </c>
      <c r="R111" s="12">
        <v>13.8260446535763</v>
      </c>
      <c r="S111" s="55">
        <f t="shared" si="45"/>
        <v>131.63182431235413</v>
      </c>
      <c r="T111" s="55">
        <v>18.6883607039967</v>
      </c>
      <c r="U111" s="55">
        <v>16.6023444421972</v>
      </c>
      <c r="V111" s="55">
        <v>24.025242616296801</v>
      </c>
      <c r="W111" s="55">
        <v>20.987791452745402</v>
      </c>
      <c r="X111" s="55">
        <v>233.64693746046399</v>
      </c>
      <c r="Y111" s="55">
        <v>3.79654968474772</v>
      </c>
      <c r="Z111" s="12">
        <f t="shared" si="38"/>
        <v>121.21546793152959</v>
      </c>
      <c r="AA111" s="12">
        <f t="shared" si="46"/>
        <v>107.39344915916934</v>
      </c>
      <c r="AB111" s="12">
        <f t="shared" si="47"/>
        <v>89.735635155984554</v>
      </c>
      <c r="AC111" s="12">
        <f t="shared" si="48"/>
        <v>115.81442466885723</v>
      </c>
      <c r="AD111" s="55">
        <v>12.396163649633399</v>
      </c>
      <c r="AE111" s="55">
        <v>11.3681839222484</v>
      </c>
      <c r="AF111">
        <v>0.50290885585003198</v>
      </c>
      <c r="AG111" s="12"/>
      <c r="AH111" s="12"/>
      <c r="AI111" t="str">
        <v>20221021</v>
      </c>
      <c r="AJ111">
        <v>36.9</v>
      </c>
      <c r="AK111">
        <v>38.5</v>
      </c>
      <c r="AL111">
        <f t="shared" si="59"/>
        <v>0.95844155844155843</v>
      </c>
      <c r="AN111" t="str">
        <v>20160129</v>
      </c>
      <c r="AO111">
        <v>-3.2621121</v>
      </c>
      <c r="AP111">
        <v>-15.6093105943377</v>
      </c>
      <c r="AQ111">
        <v>33.9</v>
      </c>
      <c r="AR111">
        <v>49</v>
      </c>
      <c r="AS111">
        <v>47.6</v>
      </c>
      <c r="AT111">
        <v>-6.0515788577751302</v>
      </c>
      <c r="AU111">
        <v>54.8</v>
      </c>
      <c r="AV111">
        <v>123.847275898909</v>
      </c>
      <c r="AW111" s="2">
        <v>0.4858934169279</v>
      </c>
      <c r="AY111" s="1"/>
      <c r="AZ111" s="1"/>
      <c r="BA111" s="1"/>
      <c r="BB111" s="1"/>
      <c r="BC111" s="1"/>
      <c r="BD111" s="1"/>
      <c r="BF111" s="1"/>
      <c r="BI111" t="str">
        <v>20/05/2024</v>
      </c>
      <c r="BJ111">
        <v>58.2</v>
      </c>
      <c r="BK111">
        <v>17.899999999999999</v>
      </c>
      <c r="BL111">
        <f t="shared" si="60"/>
        <v>3.2513966480446932</v>
      </c>
    </row>
    <row r="112" spans="1:64" x14ac:dyDescent="0.3">
      <c r="A112" s="11">
        <v>45426</v>
      </c>
      <c r="B112">
        <v>0.60850111856823297</v>
      </c>
      <c r="C112">
        <v>5221.42</v>
      </c>
      <c r="D112">
        <v>443.08</v>
      </c>
      <c r="E112">
        <v>90.35</v>
      </c>
      <c r="F112">
        <v>2336.23</v>
      </c>
      <c r="G112">
        <v>81.3</v>
      </c>
      <c r="H112">
        <v>54.17</v>
      </c>
      <c r="I112" s="12">
        <f t="shared" si="36"/>
        <v>193.98291241372993</v>
      </c>
      <c r="J112" s="12">
        <f t="shared" si="37"/>
        <v>91.475176722706692</v>
      </c>
      <c r="K112" s="12">
        <f t="shared" si="39"/>
        <v>194.91373328272189</v>
      </c>
      <c r="L112" s="12">
        <f t="shared" si="40"/>
        <v>156.45545359360275</v>
      </c>
      <c r="M112" s="12">
        <f t="shared" si="41"/>
        <v>267.0259922240773</v>
      </c>
      <c r="N112" s="12">
        <f t="shared" si="42"/>
        <v>125.3860234475403</v>
      </c>
      <c r="O112" s="12">
        <f t="shared" si="43"/>
        <v>266.09688306386778</v>
      </c>
      <c r="P112" s="12">
        <f t="shared" si="44"/>
        <v>217.13738877853558</v>
      </c>
      <c r="Q112">
        <v>0.58333333333333304</v>
      </c>
      <c r="R112" s="12">
        <v>13.8009677719953</v>
      </c>
      <c r="S112" s="55">
        <f t="shared" si="45"/>
        <v>129.96945866169898</v>
      </c>
      <c r="T112" s="55">
        <v>19.3500381794838</v>
      </c>
      <c r="U112" s="55">
        <v>17.4434021466428</v>
      </c>
      <c r="V112" s="55">
        <v>25.0694818325439</v>
      </c>
      <c r="W112" s="55">
        <v>22.320181469785702</v>
      </c>
      <c r="X112" s="55">
        <v>233.530069613964</v>
      </c>
      <c r="Y112" s="55">
        <v>3.8386729597002298</v>
      </c>
      <c r="Z112" s="12">
        <f t="shared" si="38"/>
        <v>119.84043847508725</v>
      </c>
      <c r="AA112" s="12">
        <f t="shared" si="46"/>
        <v>107.38507207566602</v>
      </c>
      <c r="AB112" s="12">
        <f t="shared" si="47"/>
        <v>90.06487927230792</v>
      </c>
      <c r="AC112" s="12">
        <f t="shared" si="48"/>
        <v>115.26820152304006</v>
      </c>
      <c r="AD112" s="55">
        <v>12.6220017024702</v>
      </c>
      <c r="AE112" s="55">
        <v>11.623971274178601</v>
      </c>
      <c r="AF112">
        <v>0.50426789231779401</v>
      </c>
      <c r="AG112" s="12"/>
      <c r="AH112" s="12"/>
      <c r="AI112" t="str">
        <v>20221014</v>
      </c>
      <c r="AJ112">
        <v>31.3</v>
      </c>
      <c r="AK112">
        <v>40.299999999999997</v>
      </c>
      <c r="AL112">
        <f t="shared" si="59"/>
        <v>0.77667493796526066</v>
      </c>
      <c r="AN112" t="str">
        <v>20151231</v>
      </c>
      <c r="AO112">
        <v>-4.5051350000000001</v>
      </c>
      <c r="AP112">
        <v>-19.328131634334898</v>
      </c>
      <c r="AQ112">
        <v>33.9</v>
      </c>
      <c r="AR112">
        <v>49.8</v>
      </c>
      <c r="AS112">
        <v>48.7</v>
      </c>
      <c r="AT112">
        <v>-7.4054621848739499</v>
      </c>
      <c r="AU112">
        <v>59.3</v>
      </c>
      <c r="AV112">
        <v>126.475193518059</v>
      </c>
      <c r="AW112" s="2">
        <v>0.419213973799127</v>
      </c>
      <c r="AY112" s="1"/>
      <c r="AZ112" s="1"/>
      <c r="BA112" s="1"/>
      <c r="BB112" s="1"/>
      <c r="BC112" s="1"/>
      <c r="BD112" s="1"/>
      <c r="BF112" s="1"/>
      <c r="BI112" t="str">
        <v>17/05/2024</v>
      </c>
      <c r="BJ112">
        <v>59.4</v>
      </c>
      <c r="BK112">
        <v>17.2</v>
      </c>
      <c r="BL112">
        <f t="shared" si="60"/>
        <v>3.4534883720930232</v>
      </c>
    </row>
    <row r="113" spans="1:64" x14ac:dyDescent="0.3">
      <c r="A113" s="11">
        <v>45423</v>
      </c>
      <c r="B113">
        <v>0.59602649006622499</v>
      </c>
      <c r="C113">
        <v>5222.68</v>
      </c>
      <c r="D113">
        <v>442.06</v>
      </c>
      <c r="E113">
        <v>90.12</v>
      </c>
      <c r="F113">
        <v>2360.5300000000002</v>
      </c>
      <c r="G113">
        <v>81.28</v>
      </c>
      <c r="H113">
        <v>54.03</v>
      </c>
      <c r="I113" s="12">
        <f t="shared" si="36"/>
        <v>194.52630377271331</v>
      </c>
      <c r="J113" s="12">
        <f t="shared" si="37"/>
        <v>90.564725653477183</v>
      </c>
      <c r="K113" s="12">
        <f t="shared" si="39"/>
        <v>195.00876464960382</v>
      </c>
      <c r="L113" s="12">
        <f t="shared" si="40"/>
        <v>156.8998580869457</v>
      </c>
      <c r="M113" s="12">
        <f t="shared" si="41"/>
        <v>267.0913691390947</v>
      </c>
      <c r="N113" s="12">
        <f t="shared" si="42"/>
        <v>123.82561301803683</v>
      </c>
      <c r="O113" s="12">
        <f t="shared" si="43"/>
        <v>265.54950160174928</v>
      </c>
      <c r="P113" s="12">
        <f t="shared" si="44"/>
        <v>217.19902420884975</v>
      </c>
      <c r="Q113">
        <v>0.54022988505747105</v>
      </c>
      <c r="R113" s="12">
        <v>13.7856595854579</v>
      </c>
      <c r="S113" s="55">
        <f t="shared" si="45"/>
        <v>131.89186224626206</v>
      </c>
      <c r="T113" s="55">
        <v>18.957600241525299</v>
      </c>
      <c r="U113" s="55">
        <v>16.844399873339199</v>
      </c>
      <c r="V113" s="55">
        <v>24.4888940480811</v>
      </c>
      <c r="W113" s="55">
        <v>21.481372325796901</v>
      </c>
      <c r="X113" s="55">
        <v>233.33642904718801</v>
      </c>
      <c r="Y113" s="55">
        <v>3.7793892816737</v>
      </c>
      <c r="Z113" s="12">
        <f t="shared" si="38"/>
        <v>121.64765673135939</v>
      </c>
      <c r="AA113" s="12">
        <f t="shared" si="46"/>
        <v>107.38088418061396</v>
      </c>
      <c r="AB113" s="12">
        <f t="shared" si="47"/>
        <v>88.919116322407518</v>
      </c>
      <c r="AC113" s="12">
        <f t="shared" si="48"/>
        <v>114.99851963646238</v>
      </c>
      <c r="AD113" s="55">
        <v>12.5876802840487</v>
      </c>
      <c r="AE113" s="55">
        <v>11.512693430774601</v>
      </c>
      <c r="AF113">
        <v>0.49444081098757398</v>
      </c>
      <c r="AG113" s="12"/>
      <c r="AH113" s="12"/>
      <c r="AI113" t="str">
        <v>20221007</v>
      </c>
      <c r="AJ113">
        <v>25</v>
      </c>
      <c r="AK113">
        <v>44.1</v>
      </c>
      <c r="AL113">
        <f t="shared" si="59"/>
        <v>0.56689342403628118</v>
      </c>
      <c r="AN113" t="str">
        <v>20151130</v>
      </c>
      <c r="AO113">
        <v>-4.0166874000000004</v>
      </c>
      <c r="AP113">
        <v>-20.123693855881399</v>
      </c>
      <c r="AQ113">
        <v>35.700000000000003</v>
      </c>
      <c r="AR113">
        <v>50.2</v>
      </c>
      <c r="AS113">
        <v>49.1</v>
      </c>
      <c r="AT113">
        <v>-8.0557868442964207</v>
      </c>
      <c r="AU113">
        <v>58.4</v>
      </c>
      <c r="AV113">
        <v>126.645887970361</v>
      </c>
      <c r="AW113" s="2">
        <v>0.54671280276816603</v>
      </c>
      <c r="AY113" s="1"/>
      <c r="AZ113" s="1"/>
      <c r="BA113" s="1"/>
      <c r="BB113" s="1"/>
      <c r="BC113" s="1"/>
      <c r="BD113" s="1"/>
      <c r="BF113" s="1"/>
      <c r="BI113" t="str">
        <v>16/05/2024</v>
      </c>
      <c r="BJ113">
        <v>59.4</v>
      </c>
      <c r="BK113">
        <v>17.2</v>
      </c>
      <c r="BL113">
        <f t="shared" si="60"/>
        <v>3.4534883720930232</v>
      </c>
    </row>
    <row r="114" spans="1:64" x14ac:dyDescent="0.3">
      <c r="A114" s="11">
        <v>45422</v>
      </c>
      <c r="B114">
        <v>0.59070796460177</v>
      </c>
      <c r="C114">
        <v>5214.08</v>
      </c>
      <c r="D114">
        <v>441.02</v>
      </c>
      <c r="E114">
        <v>90.63</v>
      </c>
      <c r="F114">
        <v>2346.5100000000002</v>
      </c>
      <c r="G114">
        <v>81.349999999999994</v>
      </c>
      <c r="H114">
        <v>53.95</v>
      </c>
      <c r="I114" s="12">
        <f t="shared" si="36"/>
        <v>193.12102850577267</v>
      </c>
      <c r="J114" s="12">
        <f t="shared" si="37"/>
        <v>90.958160681086454</v>
      </c>
      <c r="K114" s="12">
        <f t="shared" si="39"/>
        <v>194.52054540107991</v>
      </c>
      <c r="L114" s="12">
        <f t="shared" si="40"/>
        <v>156.8737345871059</v>
      </c>
      <c r="M114" s="12">
        <f t="shared" si="41"/>
        <v>264.97542236246011</v>
      </c>
      <c r="N114" s="12">
        <f t="shared" si="42"/>
        <v>124.27507383189406</v>
      </c>
      <c r="O114" s="12">
        <f t="shared" si="43"/>
        <v>264.69753312301168</v>
      </c>
      <c r="P114" s="12">
        <f t="shared" si="44"/>
        <v>217.00907286826236</v>
      </c>
      <c r="Q114">
        <v>0.52325581395348797</v>
      </c>
      <c r="R114" s="12">
        <v>13.7342889058785</v>
      </c>
      <c r="S114" s="55">
        <f t="shared" si="45"/>
        <v>130.05399124474511</v>
      </c>
      <c r="T114" s="55">
        <v>19.4168822157961</v>
      </c>
      <c r="U114" s="55">
        <v>17.441578636229899</v>
      </c>
      <c r="V114" s="55">
        <v>25.233824421492901</v>
      </c>
      <c r="W114" s="55">
        <v>22.462422048518601</v>
      </c>
      <c r="X114" s="55">
        <v>233.01846700916801</v>
      </c>
      <c r="Y114" s="55">
        <v>3.8190743407803498</v>
      </c>
      <c r="Z114" s="12">
        <f t="shared" si="38"/>
        <v>120.23420592347364</v>
      </c>
      <c r="AA114" s="12">
        <f t="shared" si="46"/>
        <v>106.62278231273476</v>
      </c>
      <c r="AB114" s="12">
        <f t="shared" si="47"/>
        <v>89.320341170113196</v>
      </c>
      <c r="AC114" s="12">
        <f t="shared" si="48"/>
        <v>114.729669711534</v>
      </c>
      <c r="AD114" s="55">
        <v>12.8154623706885</v>
      </c>
      <c r="AE114" s="55">
        <v>11.796356147562101</v>
      </c>
      <c r="AF114">
        <v>0.48944591029023699</v>
      </c>
      <c r="AG114" s="12"/>
      <c r="AH114" s="12"/>
      <c r="AI114" t="str">
        <v>20220930</v>
      </c>
      <c r="AJ114">
        <v>25.4</v>
      </c>
      <c r="AK114">
        <v>41.8</v>
      </c>
      <c r="AL114">
        <f t="shared" si="59"/>
        <v>0.60765550239234456</v>
      </c>
      <c r="AN114" t="str">
        <v>20151030</v>
      </c>
      <c r="AO114">
        <v>-2.7241355999999999</v>
      </c>
      <c r="AP114">
        <v>-16.183249334086302</v>
      </c>
      <c r="AQ114">
        <v>39.799999999999997</v>
      </c>
      <c r="AR114">
        <v>51.9</v>
      </c>
      <c r="AS114">
        <v>49.1</v>
      </c>
      <c r="AT114">
        <v>-8.9949707313051395</v>
      </c>
      <c r="AU114">
        <v>59.6</v>
      </c>
      <c r="AV114">
        <v>126.90643325765301</v>
      </c>
      <c r="AW114" s="2">
        <v>0.506493506493506</v>
      </c>
      <c r="AY114" s="1"/>
      <c r="AZ114" s="1"/>
      <c r="BA114" s="1"/>
      <c r="BB114" s="1"/>
      <c r="BC114" s="1"/>
      <c r="BD114" s="1"/>
      <c r="BF114" s="1"/>
      <c r="BI114" t="str">
        <v>15/05/2024</v>
      </c>
      <c r="BJ114">
        <v>59.4</v>
      </c>
      <c r="BK114">
        <v>17.2</v>
      </c>
      <c r="BL114">
        <f t="shared" si="60"/>
        <v>3.4534883720930232</v>
      </c>
    </row>
    <row r="115" spans="1:64" x14ac:dyDescent="0.3">
      <c r="A115" s="11">
        <v>45421</v>
      </c>
      <c r="B115">
        <v>0.58129175946547895</v>
      </c>
      <c r="C115">
        <v>5187.67</v>
      </c>
      <c r="D115">
        <v>440.06</v>
      </c>
      <c r="E115">
        <v>90.19</v>
      </c>
      <c r="F115">
        <v>2308.4499999999998</v>
      </c>
      <c r="G115">
        <v>81.28</v>
      </c>
      <c r="H115">
        <v>53.63</v>
      </c>
      <c r="I115" s="12">
        <f t="shared" si="36"/>
        <v>193.08003223603245</v>
      </c>
      <c r="J115" s="12">
        <f t="shared" si="37"/>
        <v>92.006699933924182</v>
      </c>
      <c r="K115" s="12">
        <f t="shared" si="39"/>
        <v>193.70124780851279</v>
      </c>
      <c r="L115" s="12">
        <f t="shared" si="40"/>
        <v>157.01125951190946</v>
      </c>
      <c r="M115" s="12">
        <f t="shared" si="41"/>
        <v>265.69201203635708</v>
      </c>
      <c r="N115" s="12">
        <f t="shared" si="42"/>
        <v>126.07872232636041</v>
      </c>
      <c r="O115" s="12">
        <f t="shared" si="43"/>
        <v>264.3485137197373</v>
      </c>
      <c r="P115" s="12">
        <f t="shared" si="44"/>
        <v>217.83363611740819</v>
      </c>
      <c r="Q115">
        <v>0.52380952380952395</v>
      </c>
      <c r="R115" s="12">
        <v>13.7321446742242</v>
      </c>
      <c r="S115" s="55">
        <f t="shared" si="45"/>
        <v>128.84705039310887</v>
      </c>
      <c r="T115" s="55">
        <v>19.946406831997699</v>
      </c>
      <c r="U115" s="55">
        <v>18.177927913049999</v>
      </c>
      <c r="V115" s="55">
        <v>26.036665420891701</v>
      </c>
      <c r="W115" s="55">
        <v>23.596623021595502</v>
      </c>
      <c r="X115" s="55">
        <v>233.002954796007</v>
      </c>
      <c r="Y115" s="55">
        <v>3.8545792171097002</v>
      </c>
      <c r="Z115" s="12">
        <f t="shared" si="38"/>
        <v>119.12896724471339</v>
      </c>
      <c r="AA115" s="12">
        <f t="shared" si="46"/>
        <v>106.50687939884284</v>
      </c>
      <c r="AB115" s="12">
        <f t="shared" si="47"/>
        <v>90.270021855581021</v>
      </c>
      <c r="AC115" s="12">
        <f t="shared" si="48"/>
        <v>114.14688262620099</v>
      </c>
      <c r="AD115" s="55">
        <v>12.937217931443699</v>
      </c>
      <c r="AE115" s="55">
        <v>11.9189268830544</v>
      </c>
      <c r="AF115">
        <v>0.48335552596538001</v>
      </c>
      <c r="AG115" s="12"/>
      <c r="AH115" s="12"/>
      <c r="AI115" t="str">
        <v>20220923</v>
      </c>
      <c r="AJ115">
        <v>25.4</v>
      </c>
      <c r="AK115">
        <v>34.299999999999997</v>
      </c>
      <c r="AL115">
        <f t="shared" si="59"/>
        <v>0.74052478134110788</v>
      </c>
      <c r="AN115" t="str">
        <v>20150930</v>
      </c>
      <c r="AO115">
        <v>-2.2427258000000001</v>
      </c>
      <c r="AP115">
        <v>-15.517436915225399</v>
      </c>
      <c r="AQ115">
        <v>37.6</v>
      </c>
      <c r="AR115">
        <v>51.5</v>
      </c>
      <c r="AS115">
        <v>50.1</v>
      </c>
      <c r="AT115">
        <v>-8.3648248391379791</v>
      </c>
      <c r="AU115">
        <v>59.9</v>
      </c>
      <c r="AV115">
        <v>127.021129046878</v>
      </c>
      <c r="AW115" s="2">
        <v>0.40559440559440602</v>
      </c>
      <c r="AY115" s="1"/>
      <c r="AZ115" s="1"/>
      <c r="BA115" s="1"/>
      <c r="BB115" s="1"/>
      <c r="BC115" s="1"/>
      <c r="BD115" s="1"/>
      <c r="BF115" s="1"/>
      <c r="BI115" t="str">
        <v>14/05/2024</v>
      </c>
      <c r="BJ115">
        <v>59.4</v>
      </c>
      <c r="BK115">
        <v>17.2</v>
      </c>
      <c r="BL115">
        <f t="shared" si="60"/>
        <v>3.4534883720930232</v>
      </c>
    </row>
    <row r="116" spans="1:64" x14ac:dyDescent="0.3">
      <c r="A116" s="11">
        <v>45420</v>
      </c>
      <c r="B116">
        <v>0.57399103139013496</v>
      </c>
      <c r="C116">
        <v>5187.7</v>
      </c>
      <c r="D116">
        <v>440.32</v>
      </c>
      <c r="E116">
        <v>90.74</v>
      </c>
      <c r="F116">
        <v>2314.12</v>
      </c>
      <c r="G116">
        <v>81.3</v>
      </c>
      <c r="H116">
        <v>53.68</v>
      </c>
      <c r="I116" s="12">
        <f t="shared" si="36"/>
        <v>191.91787525815079</v>
      </c>
      <c r="J116" s="12">
        <f t="shared" si="37"/>
        <v>91.782347847991787</v>
      </c>
      <c r="K116" s="12">
        <f t="shared" si="39"/>
        <v>193.65472815677245</v>
      </c>
      <c r="L116" s="12">
        <f t="shared" si="40"/>
        <v>156.86605445734298</v>
      </c>
      <c r="M116" s="12">
        <f t="shared" si="41"/>
        <v>264.24637447223114</v>
      </c>
      <c r="N116" s="12">
        <f t="shared" si="42"/>
        <v>125.84468948668784</v>
      </c>
      <c r="O116" s="12">
        <f t="shared" si="43"/>
        <v>264.43960713282809</v>
      </c>
      <c r="P116" s="12">
        <f t="shared" si="44"/>
        <v>217.75938758042471</v>
      </c>
      <c r="Q116">
        <v>0.52380952380952395</v>
      </c>
      <c r="R116" s="12">
        <v>13.707322918188201</v>
      </c>
      <c r="S116" s="55">
        <f t="shared" si="45"/>
        <v>125.5568145666185</v>
      </c>
      <c r="T116" s="55">
        <v>20.130322363694901</v>
      </c>
      <c r="U116" s="55">
        <v>18.430772709072901</v>
      </c>
      <c r="V116" s="55">
        <v>26.440938458046102</v>
      </c>
      <c r="W116" s="55">
        <v>24.195226807289298</v>
      </c>
      <c r="X116" s="55">
        <v>232.62106888829399</v>
      </c>
      <c r="Y116" s="55">
        <v>3.9509601893951301</v>
      </c>
      <c r="Z116" s="12">
        <f t="shared" si="38"/>
        <v>116.1060327350538</v>
      </c>
      <c r="AA116" s="12">
        <f t="shared" si="46"/>
        <v>105.9633058268564</v>
      </c>
      <c r="AB116" s="12">
        <f t="shared" si="47"/>
        <v>90.133133975342176</v>
      </c>
      <c r="AC116" s="12">
        <f t="shared" si="48"/>
        <v>114.22517749093318</v>
      </c>
      <c r="AD116" s="55">
        <v>13.021453590247701</v>
      </c>
      <c r="AE116" s="55">
        <v>11.990475249304399</v>
      </c>
      <c r="AF116">
        <v>0.48943196829590502</v>
      </c>
      <c r="AG116" s="12"/>
      <c r="AH116" s="12"/>
      <c r="AI116" t="str">
        <v>20220916</v>
      </c>
      <c r="AJ116">
        <v>30</v>
      </c>
      <c r="AK116">
        <v>31.4</v>
      </c>
      <c r="AL116">
        <f t="shared" si="59"/>
        <v>0.95541401273885351</v>
      </c>
      <c r="AN116" t="str">
        <v>20150831</v>
      </c>
      <c r="AO116">
        <v>-1.6716975999999999</v>
      </c>
      <c r="AP116">
        <v>-16.201616926042899</v>
      </c>
      <c r="AQ116">
        <v>38.799999999999997</v>
      </c>
      <c r="AR116">
        <v>52.6</v>
      </c>
      <c r="AS116">
        <v>50.2</v>
      </c>
      <c r="AT116">
        <v>-10.042717981475599</v>
      </c>
      <c r="AU116">
        <v>63.1</v>
      </c>
      <c r="AV116">
        <v>127.32326772484799</v>
      </c>
      <c r="AW116" s="2">
        <v>0.52287581699346397</v>
      </c>
      <c r="AY116" s="1"/>
      <c r="AZ116" s="1"/>
      <c r="BA116" s="1"/>
      <c r="BB116" s="1"/>
      <c r="BC116" s="1"/>
      <c r="BD116" s="1"/>
      <c r="BF116" s="1"/>
      <c r="BI116" t="str">
        <v>13/05/2024</v>
      </c>
      <c r="BJ116">
        <v>59.4</v>
      </c>
      <c r="BK116">
        <v>17.2</v>
      </c>
      <c r="BL116">
        <f t="shared" si="60"/>
        <v>3.4534883720930232</v>
      </c>
    </row>
    <row r="117" spans="1:64" x14ac:dyDescent="0.3">
      <c r="A117" s="11">
        <v>45419</v>
      </c>
      <c r="B117">
        <v>0.56590909090909103</v>
      </c>
      <c r="C117">
        <v>5180.74</v>
      </c>
      <c r="D117">
        <v>440.25</v>
      </c>
      <c r="E117">
        <v>90.19</v>
      </c>
      <c r="F117">
        <v>2323.96</v>
      </c>
      <c r="G117">
        <v>81.290000000000006</v>
      </c>
      <c r="H117">
        <v>53.72</v>
      </c>
      <c r="I117" s="12">
        <f t="shared" si="36"/>
        <v>192.8347659320695</v>
      </c>
      <c r="J117" s="12">
        <f t="shared" si="37"/>
        <v>91.27326305663577</v>
      </c>
      <c r="K117" s="12">
        <f t="shared" si="39"/>
        <v>193.41867593072354</v>
      </c>
      <c r="L117" s="12">
        <f t="shared" si="40"/>
        <v>156.53919450446472</v>
      </c>
      <c r="M117" s="12">
        <f t="shared" si="41"/>
        <v>265.8251730391741</v>
      </c>
      <c r="N117" s="12">
        <f t="shared" si="42"/>
        <v>125.2942527122807</v>
      </c>
      <c r="O117" s="12">
        <f t="shared" si="43"/>
        <v>264.43009182575054</v>
      </c>
      <c r="P117" s="12">
        <f t="shared" si="44"/>
        <v>217.56279735679334</v>
      </c>
      <c r="Q117">
        <v>0.49397590361445798</v>
      </c>
      <c r="R117" s="12">
        <v>13.7737488494312</v>
      </c>
      <c r="S117" s="55">
        <f t="shared" si="45"/>
        <v>128.06424603310518</v>
      </c>
      <c r="T117" s="55">
        <v>19.774534453985599</v>
      </c>
      <c r="U117" s="55">
        <v>17.834465876202</v>
      </c>
      <c r="V117" s="55">
        <v>25.940073801277698</v>
      </c>
      <c r="W117" s="55">
        <v>23.4499301724003</v>
      </c>
      <c r="X117" s="55">
        <v>232.82367956748101</v>
      </c>
      <c r="Y117" s="55">
        <v>3.8935043923228099</v>
      </c>
      <c r="Z117" s="12">
        <f t="shared" si="38"/>
        <v>117.94923319064831</v>
      </c>
      <c r="AA117" s="12">
        <f t="shared" si="46"/>
        <v>106.69339149448676</v>
      </c>
      <c r="AB117" s="12">
        <f t="shared" si="47"/>
        <v>89.819703591606739</v>
      </c>
      <c r="AC117" s="12">
        <f t="shared" si="48"/>
        <v>114.32436736982176</v>
      </c>
      <c r="AD117" s="55">
        <v>12.969484656292099</v>
      </c>
      <c r="AE117" s="55">
        <v>11.8414442352365</v>
      </c>
      <c r="AF117">
        <v>0.48834110592938001</v>
      </c>
      <c r="AG117" s="12"/>
      <c r="AH117" s="12"/>
      <c r="AI117" t="str">
        <v>20220909</v>
      </c>
      <c r="AJ117">
        <v>32.4</v>
      </c>
      <c r="AK117">
        <v>28.2</v>
      </c>
      <c r="AL117">
        <f t="shared" si="59"/>
        <v>1.1489361702127658</v>
      </c>
      <c r="AN117" t="str">
        <v>20150731</v>
      </c>
      <c r="AO117">
        <v>-1.6597046</v>
      </c>
      <c r="AP117">
        <v>-15.0670360849183</v>
      </c>
      <c r="AQ117">
        <v>45.1</v>
      </c>
      <c r="AR117">
        <v>53.9</v>
      </c>
      <c r="AS117">
        <v>52</v>
      </c>
      <c r="AT117">
        <v>-11.3005723307677</v>
      </c>
      <c r="AU117">
        <v>65.3</v>
      </c>
      <c r="AV117">
        <v>126.994707869612</v>
      </c>
      <c r="AW117" s="2">
        <v>0.5546875</v>
      </c>
      <c r="AY117" s="1"/>
      <c r="AZ117" s="1"/>
      <c r="BA117" s="1"/>
      <c r="BB117" s="1"/>
      <c r="BC117" s="1"/>
      <c r="BD117" s="1"/>
      <c r="BF117" s="1"/>
      <c r="BI117" t="str">
        <v>10/05/2024</v>
      </c>
      <c r="BJ117">
        <v>56.5</v>
      </c>
      <c r="BK117">
        <v>17.7</v>
      </c>
      <c r="BL117">
        <f t="shared" si="60"/>
        <v>3.1920903954802262</v>
      </c>
    </row>
    <row r="118" spans="1:64" x14ac:dyDescent="0.3">
      <c r="A118" s="11">
        <v>45416</v>
      </c>
      <c r="B118">
        <v>0.56689342403628096</v>
      </c>
      <c r="C118">
        <v>5127.79</v>
      </c>
      <c r="D118">
        <v>435.48</v>
      </c>
      <c r="E118">
        <v>89.84</v>
      </c>
      <c r="F118">
        <v>2302.5</v>
      </c>
      <c r="G118">
        <v>81.3</v>
      </c>
      <c r="H118">
        <v>53.4</v>
      </c>
      <c r="I118" s="12">
        <f t="shared" si="36"/>
        <v>191.60270856963308</v>
      </c>
      <c r="J118" s="12">
        <f t="shared" si="37"/>
        <v>91.181554301594545</v>
      </c>
      <c r="K118" s="12">
        <f t="shared" si="39"/>
        <v>191.41852706377614</v>
      </c>
      <c r="L118" s="12">
        <f t="shared" si="40"/>
        <v>155.86374702794328</v>
      </c>
      <c r="M118" s="12">
        <f t="shared" si="41"/>
        <v>263.96222901066312</v>
      </c>
      <c r="N118" s="12">
        <f t="shared" si="42"/>
        <v>125.0899649531418</v>
      </c>
      <c r="O118" s="12">
        <f t="shared" si="43"/>
        <v>261.53323673239078</v>
      </c>
      <c r="P118" s="12">
        <f t="shared" si="44"/>
        <v>216.48881338393372</v>
      </c>
      <c r="Q118">
        <v>0.51219512195121997</v>
      </c>
      <c r="R118" s="12">
        <v>13.758655961581701</v>
      </c>
      <c r="S118" s="55">
        <f t="shared" si="45"/>
        <v>127.20566869526517</v>
      </c>
      <c r="T118" s="55">
        <v>19.7557220214408</v>
      </c>
      <c r="U118" s="55">
        <v>17.7581464560302</v>
      </c>
      <c r="V118" s="55">
        <v>25.6618447100137</v>
      </c>
      <c r="W118" s="55">
        <v>23.016379659295399</v>
      </c>
      <c r="X118" s="55">
        <v>232.981862784214</v>
      </c>
      <c r="Y118" s="55">
        <v>3.9156377187416198</v>
      </c>
      <c r="Z118" s="12">
        <f t="shared" si="38"/>
        <v>117.365504555112</v>
      </c>
      <c r="AA118" s="12">
        <f t="shared" si="46"/>
        <v>106.47015609511475</v>
      </c>
      <c r="AB118" s="12">
        <f t="shared" si="47"/>
        <v>90.119603125113983</v>
      </c>
      <c r="AC118" s="12">
        <f t="shared" si="48"/>
        <v>113.62946517185136</v>
      </c>
      <c r="AD118" s="55">
        <v>13.060147560027101</v>
      </c>
      <c r="AE118" s="55">
        <v>11.8860613466576</v>
      </c>
      <c r="AF118">
        <v>0.48391332895600803</v>
      </c>
      <c r="AG118" s="12"/>
      <c r="AH118" s="12"/>
      <c r="AI118" t="str">
        <v>20220902</v>
      </c>
      <c r="AJ118">
        <v>29.7</v>
      </c>
      <c r="AK118">
        <v>29.7</v>
      </c>
      <c r="AL118">
        <f t="shared" si="59"/>
        <v>1</v>
      </c>
      <c r="AN118" t="str">
        <v>20150630</v>
      </c>
      <c r="AO118">
        <v>-2.0653671999999998</v>
      </c>
      <c r="AP118">
        <v>-12.6085756053709</v>
      </c>
      <c r="AQ118">
        <v>49.7</v>
      </c>
      <c r="AR118">
        <v>53.2</v>
      </c>
      <c r="AS118">
        <v>52.5</v>
      </c>
      <c r="AT118">
        <v>-12.1680347658136</v>
      </c>
      <c r="AU118">
        <v>60.8</v>
      </c>
      <c r="AV118">
        <v>127.40054342307199</v>
      </c>
      <c r="AW118" s="2">
        <v>0.45390070921985798</v>
      </c>
      <c r="AY118" s="1"/>
      <c r="AZ118" s="1"/>
      <c r="BA118" s="1"/>
      <c r="BB118" s="1"/>
      <c r="BC118" s="1"/>
      <c r="BD118" s="1"/>
      <c r="BF118" s="1"/>
      <c r="BI118" t="str">
        <v>09/05/2024</v>
      </c>
      <c r="BJ118">
        <v>56.5</v>
      </c>
      <c r="BK118">
        <v>17.7</v>
      </c>
      <c r="BL118">
        <f t="shared" si="60"/>
        <v>3.1920903954802262</v>
      </c>
    </row>
    <row r="119" spans="1:64" x14ac:dyDescent="0.3">
      <c r="A119" s="11">
        <v>45415</v>
      </c>
      <c r="B119">
        <v>0.55116279069767404</v>
      </c>
      <c r="C119">
        <v>5064.2</v>
      </c>
      <c r="D119">
        <v>426.9</v>
      </c>
      <c r="E119">
        <v>88.94</v>
      </c>
      <c r="F119">
        <v>2303.5</v>
      </c>
      <c r="G119">
        <v>81.17</v>
      </c>
      <c r="H119">
        <v>52.92</v>
      </c>
      <c r="I119" s="12">
        <f t="shared" si="36"/>
        <v>191.13679550684219</v>
      </c>
      <c r="J119" s="12">
        <f t="shared" si="37"/>
        <v>90.012215240404259</v>
      </c>
      <c r="K119" s="12">
        <f t="shared" si="39"/>
        <v>189.34422433030085</v>
      </c>
      <c r="L119" s="12">
        <f t="shared" si="40"/>
        <v>155.32221979365013</v>
      </c>
      <c r="M119" s="12">
        <f t="shared" si="41"/>
        <v>261.35412336110596</v>
      </c>
      <c r="N119" s="12">
        <f t="shared" si="42"/>
        <v>122.57322942321818</v>
      </c>
      <c r="O119" s="12">
        <f t="shared" si="43"/>
        <v>256.78356082882033</v>
      </c>
      <c r="P119" s="12">
        <f t="shared" si="44"/>
        <v>214.12739740687076</v>
      </c>
      <c r="Q119">
        <v>0.48780487804877998</v>
      </c>
      <c r="R119" s="12">
        <v>14.043369710072501</v>
      </c>
      <c r="S119" s="55">
        <f t="shared" si="45"/>
        <v>132.85695654037087</v>
      </c>
      <c r="T119" s="55">
        <v>19.293182110716899</v>
      </c>
      <c r="U119" s="55">
        <v>16.890593413381001</v>
      </c>
      <c r="V119" s="55">
        <v>24.8059367837735</v>
      </c>
      <c r="W119" s="55">
        <v>21.584891008850299</v>
      </c>
      <c r="X119" s="55">
        <v>234.96492225449799</v>
      </c>
      <c r="Y119" s="55">
        <v>3.83036332179715</v>
      </c>
      <c r="Z119" s="12">
        <f t="shared" si="38"/>
        <v>121.0830639156982</v>
      </c>
      <c r="AA119" s="12">
        <f t="shared" si="46"/>
        <v>106.58194848185319</v>
      </c>
      <c r="AB119" s="12">
        <f t="shared" si="47"/>
        <v>89.271133070625396</v>
      </c>
      <c r="AC119" s="12">
        <f t="shared" si="48"/>
        <v>112.78709021819502</v>
      </c>
      <c r="AD119" s="55">
        <v>13.0523487311927</v>
      </c>
      <c r="AE119" s="55">
        <v>11.7836630386628</v>
      </c>
      <c r="AF119">
        <v>0.48584595128373897</v>
      </c>
      <c r="AG119" s="12"/>
      <c r="AH119" s="12"/>
      <c r="AI119" t="str">
        <v>20220826</v>
      </c>
      <c r="AJ119">
        <v>38.4</v>
      </c>
      <c r="AK119">
        <v>30.1</v>
      </c>
      <c r="AL119">
        <f t="shared" si="59"/>
        <v>1.2757475083056478</v>
      </c>
      <c r="AN119" t="str">
        <v>20150529</v>
      </c>
      <c r="AO119">
        <v>-1.4394674000000001</v>
      </c>
      <c r="AP119">
        <v>-13.1159733712808</v>
      </c>
      <c r="AQ119">
        <v>49</v>
      </c>
      <c r="AR119">
        <v>54.6</v>
      </c>
      <c r="AS119">
        <v>52.9</v>
      </c>
      <c r="AT119">
        <v>-15.2583039664092</v>
      </c>
      <c r="AU119">
        <v>60.8</v>
      </c>
      <c r="AV119">
        <v>126.661838721718</v>
      </c>
      <c r="AW119" s="2">
        <v>0.57608695652173902</v>
      </c>
      <c r="AY119" s="1"/>
      <c r="AZ119" s="1"/>
      <c r="BA119" s="1"/>
      <c r="BB119" s="1"/>
      <c r="BC119" s="1"/>
      <c r="BD119" s="1"/>
      <c r="BF119" s="1"/>
      <c r="BI119" t="str">
        <v>08/05/2024</v>
      </c>
      <c r="BJ119">
        <v>56.5</v>
      </c>
      <c r="BK119">
        <v>17.7</v>
      </c>
      <c r="BL119">
        <f t="shared" si="60"/>
        <v>3.1920903954802262</v>
      </c>
    </row>
    <row r="120" spans="1:64" x14ac:dyDescent="0.3">
      <c r="A120" s="11">
        <v>45414</v>
      </c>
      <c r="B120">
        <v>0.52093023255813997</v>
      </c>
      <c r="C120">
        <v>5018.3900000000003</v>
      </c>
      <c r="D120">
        <v>421.52</v>
      </c>
      <c r="E120">
        <v>88.56</v>
      </c>
      <c r="F120">
        <v>2319.1799999999998</v>
      </c>
      <c r="G120">
        <v>81.05</v>
      </c>
      <c r="H120">
        <v>52.03</v>
      </c>
      <c r="I120" s="12">
        <f t="shared" si="36"/>
        <v>190.21661324199277</v>
      </c>
      <c r="J120" s="12">
        <f t="shared" si="37"/>
        <v>88.604342214789824</v>
      </c>
      <c r="K120" s="12">
        <f t="shared" si="39"/>
        <v>187.90713720903108</v>
      </c>
      <c r="L120" s="12">
        <f t="shared" si="40"/>
        <v>156.57120242914726</v>
      </c>
      <c r="M120" s="12">
        <f t="shared" si="41"/>
        <v>259.15841497435429</v>
      </c>
      <c r="N120" s="12">
        <f t="shared" si="42"/>
        <v>120.22589775109252</v>
      </c>
      <c r="O120" s="12">
        <f t="shared" si="43"/>
        <v>253.91865626304966</v>
      </c>
      <c r="P120" s="12">
        <f t="shared" si="44"/>
        <v>215.06123271028798</v>
      </c>
      <c r="Q120">
        <v>0.50602409638554202</v>
      </c>
      <c r="R120" s="12">
        <v>14.0822906564166</v>
      </c>
      <c r="S120" s="55">
        <f t="shared" si="45"/>
        <v>132.79974673188636</v>
      </c>
      <c r="T120" s="55">
        <v>19.095062389408799</v>
      </c>
      <c r="U120" s="55">
        <v>16.423593149692</v>
      </c>
      <c r="V120" s="55">
        <v>24.407655687733701</v>
      </c>
      <c r="W120" s="55">
        <v>20.805062277028199</v>
      </c>
      <c r="X120" s="55">
        <v>235.66480601906099</v>
      </c>
      <c r="Y120" s="55">
        <v>3.8426390922917602</v>
      </c>
      <c r="Z120" s="12">
        <f t="shared" si="38"/>
        <v>121.05585147673614</v>
      </c>
      <c r="AA120" s="12">
        <f t="shared" si="46"/>
        <v>105.23342010758543</v>
      </c>
      <c r="AB120" s="12">
        <f t="shared" si="47"/>
        <v>87.190205723422636</v>
      </c>
      <c r="AC120" s="12">
        <f t="shared" si="48"/>
        <v>111.05190984629334</v>
      </c>
      <c r="AD120" s="55">
        <v>12.884809727875099</v>
      </c>
      <c r="AE120" s="55">
        <v>11.4228631085095</v>
      </c>
      <c r="AF120">
        <v>0.48321263989466801</v>
      </c>
      <c r="AG120" s="12"/>
      <c r="AH120" s="12"/>
      <c r="AI120" t="str">
        <v>20220819</v>
      </c>
      <c r="AJ120">
        <v>45.1</v>
      </c>
      <c r="AK120">
        <v>29.6</v>
      </c>
      <c r="AL120">
        <f t="shared" si="59"/>
        <v>1.5236486486486487</v>
      </c>
      <c r="AN120" t="str">
        <v>20150430</v>
      </c>
      <c r="AO120">
        <v>-0.59100059999999999</v>
      </c>
      <c r="AP120">
        <v>-13.609454446963399</v>
      </c>
      <c r="AQ120">
        <v>41.6</v>
      </c>
      <c r="AR120">
        <v>55.7</v>
      </c>
      <c r="AS120">
        <v>51.9</v>
      </c>
      <c r="AT120">
        <v>-16.152149944873202</v>
      </c>
      <c r="AU120">
        <v>60.3</v>
      </c>
      <c r="AV120">
        <v>125.49368245000601</v>
      </c>
      <c r="AW120" s="2">
        <v>0.47286821705426402</v>
      </c>
      <c r="AY120" s="1"/>
      <c r="AZ120" s="1"/>
      <c r="BA120" s="1"/>
      <c r="BB120" s="1"/>
      <c r="BC120" s="1"/>
      <c r="BD120" s="1"/>
      <c r="BF120" s="1"/>
      <c r="BI120" t="str">
        <v>07/05/2024</v>
      </c>
      <c r="BJ120">
        <v>56.5</v>
      </c>
      <c r="BK120">
        <v>17.7</v>
      </c>
      <c r="BL120">
        <f t="shared" si="60"/>
        <v>3.1920903954802262</v>
      </c>
    </row>
    <row r="121" spans="1:64" x14ac:dyDescent="0.3">
      <c r="A121" s="11">
        <v>45412</v>
      </c>
      <c r="B121">
        <v>0.52153110047846896</v>
      </c>
      <c r="C121">
        <v>5035.6899999999996</v>
      </c>
      <c r="D121">
        <v>424.59</v>
      </c>
      <c r="E121">
        <v>88.22</v>
      </c>
      <c r="F121">
        <v>2286.25</v>
      </c>
      <c r="G121">
        <v>81.150000000000006</v>
      </c>
      <c r="H121">
        <v>52.09</v>
      </c>
      <c r="I121" s="12">
        <f t="shared" si="36"/>
        <v>191.61337489938089</v>
      </c>
      <c r="J121" s="12">
        <f t="shared" si="37"/>
        <v>90.213661626265534</v>
      </c>
      <c r="K121" s="12">
        <f t="shared" si="39"/>
        <v>188.32204677391923</v>
      </c>
      <c r="L121" s="12">
        <f t="shared" si="40"/>
        <v>156.92957071981493</v>
      </c>
      <c r="M121" s="12">
        <f t="shared" si="41"/>
        <v>262.06325673764633</v>
      </c>
      <c r="N121" s="12">
        <f t="shared" si="42"/>
        <v>122.88437888336007</v>
      </c>
      <c r="O121" s="12">
        <f t="shared" si="43"/>
        <v>255.45090670225088</v>
      </c>
      <c r="P121" s="12">
        <f t="shared" si="44"/>
        <v>216.37651025155702</v>
      </c>
      <c r="Q121">
        <v>0.518987341772152</v>
      </c>
      <c r="R121" s="12">
        <v>14.1148383398215</v>
      </c>
      <c r="S121" s="55">
        <f t="shared" si="45"/>
        <v>132.29229156715917</v>
      </c>
      <c r="T121" s="55">
        <v>19.237673085671101</v>
      </c>
      <c r="U121" s="55">
        <v>16.5418871917255</v>
      </c>
      <c r="V121" s="55">
        <v>24.6037718556525</v>
      </c>
      <c r="W121" s="55">
        <v>21.0093636070233</v>
      </c>
      <c r="X121" s="55">
        <v>236.20956772050201</v>
      </c>
      <c r="Y121" s="55">
        <v>3.8663855940437202</v>
      </c>
      <c r="Z121" s="12">
        <f t="shared" si="38"/>
        <v>120.59331355792632</v>
      </c>
      <c r="AA121" s="12">
        <f t="shared" si="46"/>
        <v>105.76285350271104</v>
      </c>
      <c r="AB121" s="12">
        <f t="shared" si="47"/>
        <v>88.567910727915987</v>
      </c>
      <c r="AC121" s="12">
        <f t="shared" si="48"/>
        <v>111.042978290059</v>
      </c>
      <c r="AD121" s="55">
        <v>13.047141878670599</v>
      </c>
      <c r="AE121" s="55">
        <v>11.6230458556618</v>
      </c>
      <c r="AF121">
        <v>0.46583442838370598</v>
      </c>
      <c r="AG121" s="12"/>
      <c r="AH121" s="12"/>
      <c r="AI121" t="str">
        <v>20220812</v>
      </c>
      <c r="AJ121">
        <v>45</v>
      </c>
      <c r="AK121">
        <v>27.5</v>
      </c>
      <c r="AL121">
        <f t="shared" si="59"/>
        <v>1.6363636363636365</v>
      </c>
      <c r="AN121" t="str">
        <v>20150331</v>
      </c>
      <c r="AO121">
        <v>4.2656288000000001E-2</v>
      </c>
      <c r="AP121">
        <v>-12.1970682665692</v>
      </c>
      <c r="AQ121">
        <v>40.1</v>
      </c>
      <c r="AR121">
        <v>55</v>
      </c>
      <c r="AS121">
        <v>52.1</v>
      </c>
      <c r="AT121">
        <v>-16.230083715906002</v>
      </c>
      <c r="AU121">
        <v>61.2</v>
      </c>
      <c r="AV121">
        <v>124.848907668999</v>
      </c>
      <c r="AW121" s="2">
        <v>0.37377049180327898</v>
      </c>
      <c r="AY121" s="1"/>
      <c r="AZ121" s="1"/>
      <c r="BA121" s="1"/>
      <c r="BB121" s="1"/>
      <c r="BC121" s="1"/>
      <c r="BD121" s="1"/>
      <c r="BF121" s="1"/>
      <c r="BI121" t="str">
        <v>06/05/2024</v>
      </c>
      <c r="BJ121">
        <v>56.5</v>
      </c>
      <c r="BK121">
        <v>17.7</v>
      </c>
      <c r="BL121">
        <f t="shared" si="60"/>
        <v>3.1920903954802262</v>
      </c>
    </row>
    <row r="122" spans="1:64" x14ac:dyDescent="0.3">
      <c r="A122" s="11">
        <v>45412</v>
      </c>
      <c r="B122">
        <v>0.51566265060241001</v>
      </c>
      <c r="C122">
        <v>5116.17</v>
      </c>
      <c r="D122">
        <v>432.75</v>
      </c>
      <c r="E122">
        <v>88.98</v>
      </c>
      <c r="F122">
        <v>2335.83</v>
      </c>
      <c r="G122">
        <v>81.25</v>
      </c>
      <c r="H122">
        <v>52.82</v>
      </c>
      <c r="I122" s="12">
        <f t="shared" si="36"/>
        <v>193.00091093285317</v>
      </c>
      <c r="J122" s="12">
        <f t="shared" si="37"/>
        <v>89.720616102996871</v>
      </c>
      <c r="K122" s="12">
        <f t="shared" si="39"/>
        <v>191.09284485621791</v>
      </c>
      <c r="L122" s="12">
        <f t="shared" si="40"/>
        <v>157.22987894503999</v>
      </c>
      <c r="M122" s="12">
        <f t="shared" si="41"/>
        <v>264.79458836737808</v>
      </c>
      <c r="N122" s="12">
        <f t="shared" si="42"/>
        <v>122.59386730773099</v>
      </c>
      <c r="O122" s="12">
        <f t="shared" si="43"/>
        <v>260.034107513631</v>
      </c>
      <c r="P122" s="12">
        <f t="shared" si="44"/>
        <v>217.47161684594005</v>
      </c>
      <c r="Q122">
        <v>0.51948051948051899</v>
      </c>
      <c r="R122" s="12">
        <v>14.1015679782889</v>
      </c>
      <c r="S122" s="55">
        <f t="shared" si="45"/>
        <v>130.07345122763135</v>
      </c>
      <c r="T122" s="55">
        <v>19.1490719182353</v>
      </c>
      <c r="U122" s="55">
        <v>16.248345833669799</v>
      </c>
      <c r="V122" s="55">
        <v>24.173481226307999</v>
      </c>
      <c r="W122" s="55">
        <v>20.087404690869398</v>
      </c>
      <c r="X122" s="55">
        <v>235.918632254226</v>
      </c>
      <c r="Y122" s="55">
        <v>3.92972213898735</v>
      </c>
      <c r="Z122" s="12">
        <f t="shared" si="38"/>
        <v>118.53664220632555</v>
      </c>
      <c r="AA122" s="12">
        <f t="shared" si="46"/>
        <v>106.3241682713131</v>
      </c>
      <c r="AB122" s="12">
        <f t="shared" si="47"/>
        <v>87.916856755502764</v>
      </c>
      <c r="AC122" s="12">
        <f t="shared" si="48"/>
        <v>112.45880692550324</v>
      </c>
      <c r="AD122" s="55">
        <v>13.0006814681173</v>
      </c>
      <c r="AE122" s="55">
        <v>11.4512867194513</v>
      </c>
      <c r="AF122">
        <v>0.46122994652406402</v>
      </c>
      <c r="AG122" s="12"/>
      <c r="AH122" s="12"/>
      <c r="AI122" t="str">
        <v>20220805</v>
      </c>
      <c r="AJ122">
        <v>44.4</v>
      </c>
      <c r="AK122">
        <v>27.8</v>
      </c>
      <c r="AL122">
        <f t="shared" si="59"/>
        <v>1.5971223021582732</v>
      </c>
      <c r="AN122" t="str">
        <v>20150227</v>
      </c>
      <c r="AO122">
        <v>1.3791960000000001</v>
      </c>
      <c r="AP122">
        <v>-10.1716561055658</v>
      </c>
      <c r="AQ122">
        <v>35.200000000000003</v>
      </c>
      <c r="AR122">
        <v>55</v>
      </c>
      <c r="AS122">
        <v>53</v>
      </c>
      <c r="AT122">
        <v>-17.378640776699001</v>
      </c>
      <c r="AU122">
        <v>60.2</v>
      </c>
      <c r="AV122">
        <v>124.536768685222</v>
      </c>
      <c r="AW122" s="2">
        <v>0.63905325443786998</v>
      </c>
      <c r="AY122" s="1"/>
      <c r="AZ122" s="1"/>
      <c r="BA122" s="1"/>
      <c r="BB122" s="1"/>
      <c r="BC122" s="1"/>
      <c r="BD122" s="1"/>
      <c r="BF122" s="1"/>
      <c r="BI122" t="str">
        <v>03/05/2024</v>
      </c>
      <c r="BJ122">
        <v>50</v>
      </c>
      <c r="BK122">
        <v>18.7</v>
      </c>
      <c r="BL122">
        <f t="shared" si="60"/>
        <v>2.6737967914438503</v>
      </c>
    </row>
    <row r="123" spans="1:64" x14ac:dyDescent="0.3">
      <c r="A123" s="11">
        <v>45409</v>
      </c>
      <c r="B123">
        <v>0.51068883610451299</v>
      </c>
      <c r="C123">
        <v>5099.96</v>
      </c>
      <c r="D123">
        <v>431</v>
      </c>
      <c r="E123">
        <v>88.24</v>
      </c>
      <c r="F123">
        <v>2337.9699999999998</v>
      </c>
      <c r="G123">
        <v>81.209999999999994</v>
      </c>
      <c r="H123">
        <v>52.53</v>
      </c>
      <c r="I123" s="12">
        <f t="shared" si="36"/>
        <v>194.01127569540637</v>
      </c>
      <c r="J123" s="12">
        <f t="shared" si="37"/>
        <v>89.354817114835569</v>
      </c>
      <c r="K123" s="12">
        <f t="shared" si="39"/>
        <v>190.58096228268258</v>
      </c>
      <c r="L123" s="12">
        <f t="shared" si="40"/>
        <v>157.59900711291493</v>
      </c>
      <c r="M123" s="12">
        <f t="shared" si="41"/>
        <v>265.94503856713561</v>
      </c>
      <c r="N123" s="12">
        <f t="shared" si="42"/>
        <v>121.98690331817801</v>
      </c>
      <c r="O123" s="12">
        <f t="shared" si="43"/>
        <v>259.10966262839958</v>
      </c>
      <c r="P123" s="12">
        <f t="shared" si="44"/>
        <v>217.78966163076379</v>
      </c>
      <c r="Q123">
        <v>0.56790123456790098</v>
      </c>
      <c r="R123" s="12">
        <v>14.217479469869099</v>
      </c>
      <c r="S123" s="55">
        <f t="shared" si="45"/>
        <v>130.83658937736462</v>
      </c>
      <c r="T123" s="55">
        <v>19.402668903947198</v>
      </c>
      <c r="U123" s="55">
        <v>16.6012110330777</v>
      </c>
      <c r="V123" s="55">
        <v>24.6537279278709</v>
      </c>
      <c r="W123" s="55">
        <v>20.812861195795801</v>
      </c>
      <c r="X123" s="55">
        <v>236.144067729087</v>
      </c>
      <c r="Y123" s="55">
        <v>3.9388602458805901</v>
      </c>
      <c r="Z123" s="12">
        <f t="shared" si="38"/>
        <v>118.37502061184074</v>
      </c>
      <c r="AA123" s="12">
        <f t="shared" si="46"/>
        <v>106.6297226231315</v>
      </c>
      <c r="AB123" s="12">
        <f t="shared" si="47"/>
        <v>87.354644114274265</v>
      </c>
      <c r="AC123" s="12">
        <f t="shared" si="48"/>
        <v>111.89618121247737</v>
      </c>
      <c r="AD123" s="55">
        <v>13.1342223538268</v>
      </c>
      <c r="AE123" s="55">
        <v>11.626026642105501</v>
      </c>
      <c r="AF123">
        <v>0.444152431011827</v>
      </c>
      <c r="AG123" s="12"/>
      <c r="AH123" s="12"/>
      <c r="AI123" t="str">
        <v>20220729</v>
      </c>
      <c r="AJ123">
        <v>41.1</v>
      </c>
      <c r="AK123">
        <v>30.1</v>
      </c>
      <c r="AL123">
        <f t="shared" si="59"/>
        <v>1.3654485049833887</v>
      </c>
      <c r="AN123" t="str">
        <v>20150130</v>
      </c>
      <c r="AO123">
        <v>2.802683</v>
      </c>
      <c r="AP123">
        <v>-8.1271997246346093</v>
      </c>
      <c r="AQ123">
        <v>35.1</v>
      </c>
      <c r="AR123">
        <v>55.9</v>
      </c>
      <c r="AS123">
        <v>53.9</v>
      </c>
      <c r="AT123">
        <v>-18.176753255797799</v>
      </c>
      <c r="AU123">
        <v>59.9</v>
      </c>
      <c r="AV123">
        <v>124.10106334109101</v>
      </c>
      <c r="AW123" s="2">
        <v>0.52631578947368396</v>
      </c>
      <c r="AY123" s="1"/>
      <c r="AZ123" s="1"/>
      <c r="BA123" s="1"/>
      <c r="BB123" s="1"/>
      <c r="BC123" s="1"/>
      <c r="BD123" s="1"/>
      <c r="BF123" s="1"/>
      <c r="BI123" t="str">
        <v>02/05/2024</v>
      </c>
      <c r="BJ123">
        <v>50</v>
      </c>
      <c r="BK123">
        <v>18.7</v>
      </c>
      <c r="BL123">
        <f t="shared" si="60"/>
        <v>2.6737967914438503</v>
      </c>
    </row>
    <row r="124" spans="1:64" x14ac:dyDescent="0.3">
      <c r="A124" s="11">
        <v>45408</v>
      </c>
      <c r="B124">
        <v>0.48774509803921601</v>
      </c>
      <c r="C124">
        <v>5048.42</v>
      </c>
      <c r="D124">
        <v>424.45</v>
      </c>
      <c r="E124">
        <v>87.78</v>
      </c>
      <c r="F124">
        <v>2332.1999999999998</v>
      </c>
      <c r="G124">
        <v>81.19</v>
      </c>
      <c r="H124">
        <v>52.12</v>
      </c>
      <c r="I124" s="12">
        <f t="shared" si="36"/>
        <v>193.05204620225476</v>
      </c>
      <c r="J124" s="12">
        <f t="shared" si="37"/>
        <v>88.668956009189785</v>
      </c>
      <c r="K124" s="12">
        <f t="shared" si="39"/>
        <v>188.70097242639778</v>
      </c>
      <c r="L124" s="12">
        <f t="shared" si="40"/>
        <v>157.23066711698536</v>
      </c>
      <c r="M124" s="12">
        <f t="shared" si="41"/>
        <v>263.26203994220037</v>
      </c>
      <c r="N124" s="12">
        <f t="shared" si="42"/>
        <v>120.4264562728371</v>
      </c>
      <c r="O124" s="12">
        <f t="shared" si="43"/>
        <v>255.23383489716053</v>
      </c>
      <c r="P124" s="12">
        <f t="shared" si="44"/>
        <v>216.15439458752326</v>
      </c>
      <c r="Q124">
        <v>0.518987341772152</v>
      </c>
      <c r="R124" s="12">
        <v>14.2490220802674</v>
      </c>
      <c r="S124" s="55">
        <f t="shared" si="45"/>
        <v>132.86859738685672</v>
      </c>
      <c r="T124" s="55">
        <v>18.9866727138286</v>
      </c>
      <c r="U124" s="55">
        <v>15.601332880523501</v>
      </c>
      <c r="V124" s="55">
        <v>24.0144631011839</v>
      </c>
      <c r="W124" s="55">
        <v>19.3627279794622</v>
      </c>
      <c r="X124" s="55">
        <v>236.06582292261299</v>
      </c>
      <c r="Y124" s="55">
        <v>3.8880063016694302</v>
      </c>
      <c r="Z124" s="12">
        <f t="shared" si="38"/>
        <v>119.90358066881417</v>
      </c>
      <c r="AA124" s="12">
        <f t="shared" si="46"/>
        <v>106.35043697963437</v>
      </c>
      <c r="AB124" s="12">
        <f t="shared" si="47"/>
        <v>86.886119128996611</v>
      </c>
      <c r="AC124" s="12">
        <f t="shared" si="48"/>
        <v>111.04996644752157</v>
      </c>
      <c r="AD124" s="55">
        <v>13.077185726140501</v>
      </c>
      <c r="AE124" s="55">
        <v>11.4179998040652</v>
      </c>
      <c r="AF124">
        <v>0.44166117336848998</v>
      </c>
      <c r="AG124" s="12"/>
      <c r="AH124" s="12"/>
      <c r="AI124" t="str">
        <v>20220722</v>
      </c>
      <c r="AJ124">
        <v>38.9</v>
      </c>
      <c r="AK124">
        <v>33.299999999999997</v>
      </c>
      <c r="AL124">
        <f t="shared" si="59"/>
        <v>1.1681681681681682</v>
      </c>
      <c r="AN124" t="str">
        <v>20141231</v>
      </c>
      <c r="AO124">
        <v>3.2290234999999998</v>
      </c>
      <c r="AP124">
        <v>-6.0007348847931103</v>
      </c>
      <c r="AQ124">
        <v>37.799999999999997</v>
      </c>
      <c r="AR124">
        <v>58.7</v>
      </c>
      <c r="AS124">
        <v>55.7</v>
      </c>
      <c r="AT124">
        <v>-16.739548714360701</v>
      </c>
      <c r="AU124">
        <v>61.1</v>
      </c>
      <c r="AV124">
        <v>128.63055205687101</v>
      </c>
      <c r="AW124" s="2">
        <v>0.47685185185185203</v>
      </c>
      <c r="AY124" s="1"/>
      <c r="AZ124" s="1"/>
      <c r="BA124" s="1"/>
      <c r="BB124" s="1"/>
      <c r="BC124" s="1"/>
      <c r="BD124" s="1"/>
      <c r="BF124" s="1"/>
      <c r="BI124" t="str">
        <v>01/05/2024</v>
      </c>
      <c r="BJ124">
        <v>50</v>
      </c>
      <c r="BK124">
        <v>18.7</v>
      </c>
      <c r="BL124">
        <f t="shared" si="60"/>
        <v>2.6737967914438503</v>
      </c>
    </row>
    <row r="125" spans="1:64" x14ac:dyDescent="0.3">
      <c r="A125" s="11">
        <v>45407</v>
      </c>
      <c r="B125">
        <v>0.480099502487562</v>
      </c>
      <c r="C125">
        <v>5071.63</v>
      </c>
      <c r="D125">
        <v>426.51</v>
      </c>
      <c r="E125">
        <v>88.4</v>
      </c>
      <c r="F125">
        <v>2315.9699999999998</v>
      </c>
      <c r="G125">
        <v>81.25</v>
      </c>
      <c r="H125">
        <v>52.17</v>
      </c>
      <c r="I125" s="12">
        <f t="shared" si="36"/>
        <v>192.5826958443661</v>
      </c>
      <c r="J125" s="12">
        <f t="shared" si="37"/>
        <v>89.708162341127547</v>
      </c>
      <c r="K125" s="12">
        <f t="shared" si="39"/>
        <v>189.42799259364389</v>
      </c>
      <c r="L125" s="12">
        <f t="shared" si="40"/>
        <v>157.80159846606102</v>
      </c>
      <c r="M125" s="12">
        <f t="shared" si="41"/>
        <v>262.68841351025549</v>
      </c>
      <c r="N125" s="12">
        <f t="shared" si="42"/>
        <v>121.86911374812198</v>
      </c>
      <c r="O125" s="12">
        <f t="shared" si="43"/>
        <v>256.28239816806791</v>
      </c>
      <c r="P125" s="12">
        <f t="shared" si="44"/>
        <v>216.99448728350166</v>
      </c>
      <c r="Q125">
        <v>0.506329113924051</v>
      </c>
      <c r="R125" s="12">
        <v>14.2386502699995</v>
      </c>
      <c r="S125" s="55">
        <f t="shared" si="45"/>
        <v>133.20808143670504</v>
      </c>
      <c r="T125" s="55">
        <v>19.522217176966699</v>
      </c>
      <c r="U125" s="55">
        <v>16.5775245486223</v>
      </c>
      <c r="V125" s="55">
        <v>24.588492086927999</v>
      </c>
      <c r="W125" s="55">
        <v>20.374703670911501</v>
      </c>
      <c r="X125" s="55">
        <v>235.83791270870401</v>
      </c>
      <c r="Y125" s="55">
        <v>3.8753071104052998</v>
      </c>
      <c r="Z125" s="12">
        <f t="shared" si="38"/>
        <v>120.18126741524522</v>
      </c>
      <c r="AA125" s="12">
        <f t="shared" si="46"/>
        <v>105.71034294083672</v>
      </c>
      <c r="AB125" s="12">
        <f t="shared" si="47"/>
        <v>87.583835435407835</v>
      </c>
      <c r="AC125" s="12">
        <f t="shared" si="48"/>
        <v>111.07439655852826</v>
      </c>
      <c r="AD125" s="55">
        <v>13.3907705301588</v>
      </c>
      <c r="AE125" s="55">
        <v>12.0181864632337</v>
      </c>
      <c r="AF125">
        <v>0.44825313117996002</v>
      </c>
      <c r="AG125" s="12"/>
      <c r="AH125" s="12"/>
      <c r="AI125" t="str">
        <v>20220715</v>
      </c>
      <c r="AJ125">
        <v>35.200000000000003</v>
      </c>
      <c r="AK125">
        <v>35.200000000000003</v>
      </c>
      <c r="AL125">
        <f t="shared" si="59"/>
        <v>1</v>
      </c>
      <c r="AN125" t="str">
        <v>20141128</v>
      </c>
      <c r="AO125">
        <v>3.4341670999999998</v>
      </c>
      <c r="AP125">
        <v>-2.9581018195064601</v>
      </c>
      <c r="AQ125">
        <v>44.4</v>
      </c>
      <c r="AR125">
        <v>60.2</v>
      </c>
      <c r="AS125">
        <v>56.3</v>
      </c>
      <c r="AT125">
        <v>-15.754769921436599</v>
      </c>
      <c r="AU125">
        <v>62.1</v>
      </c>
      <c r="AV125">
        <v>129.90279383385601</v>
      </c>
      <c r="AW125" s="2">
        <v>0.61988304093567204</v>
      </c>
      <c r="AY125" s="1"/>
      <c r="AZ125" s="1"/>
      <c r="BA125" s="1"/>
      <c r="BB125" s="1"/>
      <c r="BC125" s="1"/>
      <c r="BD125" s="1"/>
      <c r="BF125" s="1"/>
      <c r="BI125" t="str">
        <v>30/04/2024</v>
      </c>
      <c r="BJ125">
        <v>50</v>
      </c>
      <c r="BK125">
        <v>18.7</v>
      </c>
      <c r="BL125">
        <f t="shared" si="60"/>
        <v>2.6737967914438503</v>
      </c>
    </row>
    <row r="126" spans="1:64" x14ac:dyDescent="0.3">
      <c r="A126" s="11">
        <v>45406</v>
      </c>
      <c r="B126">
        <v>0.46683673469387799</v>
      </c>
      <c r="C126">
        <v>5070.55</v>
      </c>
      <c r="D126">
        <v>425.07</v>
      </c>
      <c r="E126">
        <v>89.03</v>
      </c>
      <c r="F126">
        <v>2322.15</v>
      </c>
      <c r="G126">
        <v>81.28</v>
      </c>
      <c r="H126">
        <v>52.26</v>
      </c>
      <c r="I126" s="12">
        <f t="shared" si="36"/>
        <v>191.18906880760053</v>
      </c>
      <c r="J126" s="12">
        <f t="shared" si="37"/>
        <v>89.451051267245433</v>
      </c>
      <c r="K126" s="12">
        <f t="shared" si="39"/>
        <v>189.31779276365245</v>
      </c>
      <c r="L126" s="12">
        <f t="shared" si="40"/>
        <v>157.49681801294298</v>
      </c>
      <c r="M126" s="12">
        <f t="shared" si="41"/>
        <v>259.96812170770954</v>
      </c>
      <c r="N126" s="12">
        <f t="shared" si="42"/>
        <v>121.13635941199753</v>
      </c>
      <c r="O126" s="12">
        <f t="shared" si="43"/>
        <v>255.32320714055228</v>
      </c>
      <c r="P126" s="12">
        <f t="shared" si="44"/>
        <v>215.8913181054738</v>
      </c>
      <c r="Q126">
        <v>0.48051948051948101</v>
      </c>
      <c r="R126" s="12">
        <v>14.205788969543899</v>
      </c>
      <c r="S126" s="55">
        <f t="shared" si="45"/>
        <v>128.36954850580526</v>
      </c>
      <c r="T126" s="55">
        <v>20.001173221249399</v>
      </c>
      <c r="U126" s="55">
        <v>17.517592546863199</v>
      </c>
      <c r="V126" s="55">
        <v>25.236945508165</v>
      </c>
      <c r="W126" s="55">
        <v>21.648358017481399</v>
      </c>
      <c r="X126" s="55">
        <v>235.06653812948099</v>
      </c>
      <c r="Y126" s="55">
        <v>4.0174400594550699</v>
      </c>
      <c r="Z126" s="12">
        <f t="shared" si="38"/>
        <v>115.70794055053638</v>
      </c>
      <c r="AA126" s="12">
        <f t="shared" si="46"/>
        <v>105.14737255348143</v>
      </c>
      <c r="AB126" s="12">
        <f t="shared" si="47"/>
        <v>87.501656648989368</v>
      </c>
      <c r="AC126" s="12">
        <f t="shared" si="48"/>
        <v>111.22489094885691</v>
      </c>
      <c r="AD126" s="55">
        <v>13.545380740540701</v>
      </c>
      <c r="AE126" s="55">
        <v>12.3098433762699</v>
      </c>
      <c r="AF126">
        <v>0.44781144781144799</v>
      </c>
      <c r="AG126" s="12"/>
      <c r="AH126" s="12"/>
      <c r="AI126" t="str">
        <v>20220708</v>
      </c>
      <c r="AJ126">
        <v>32.4</v>
      </c>
      <c r="AK126">
        <v>36.6</v>
      </c>
      <c r="AL126">
        <f t="shared" si="59"/>
        <v>0.88524590163934413</v>
      </c>
      <c r="AN126" t="str">
        <v>20141031</v>
      </c>
      <c r="AO126">
        <v>3.0603470000000002</v>
      </c>
      <c r="AP126">
        <v>-1.69609165160164</v>
      </c>
      <c r="AQ126">
        <v>52.7</v>
      </c>
      <c r="AR126">
        <v>60.7</v>
      </c>
      <c r="AS126">
        <v>56.2</v>
      </c>
      <c r="AT126">
        <v>-17.165784531330001</v>
      </c>
      <c r="AU126">
        <v>59.1</v>
      </c>
      <c r="AV126">
        <v>129.853011868572</v>
      </c>
      <c r="AW126" s="2">
        <v>0.51336898395721897</v>
      </c>
      <c r="AY126" s="1"/>
      <c r="AZ126" s="1"/>
      <c r="BA126" s="1"/>
      <c r="BB126" s="1"/>
      <c r="BC126" s="1"/>
      <c r="BD126" s="1"/>
      <c r="BF126" s="1"/>
      <c r="BI126" t="str">
        <v>29/04/2024</v>
      </c>
      <c r="BJ126">
        <v>50</v>
      </c>
      <c r="BK126">
        <v>18.7</v>
      </c>
      <c r="BL126">
        <f t="shared" si="60"/>
        <v>2.6737967914438503</v>
      </c>
    </row>
    <row r="127" spans="1:64" x14ac:dyDescent="0.3">
      <c r="A127" s="11">
        <v>45405</v>
      </c>
      <c r="B127">
        <v>0.469387755102041</v>
      </c>
      <c r="C127">
        <v>5010.6000000000004</v>
      </c>
      <c r="D127">
        <v>418.82</v>
      </c>
      <c r="E127">
        <v>89</v>
      </c>
      <c r="F127">
        <v>2327.1</v>
      </c>
      <c r="G127">
        <v>81.209999999999994</v>
      </c>
      <c r="H127">
        <v>51.74</v>
      </c>
      <c r="I127" s="12">
        <f t="shared" si="36"/>
        <v>188.99155881308667</v>
      </c>
      <c r="J127" s="12">
        <f t="shared" si="37"/>
        <v>88.208045891992342</v>
      </c>
      <c r="K127" s="12">
        <f t="shared" si="39"/>
        <v>187.2389401948225</v>
      </c>
      <c r="L127" s="12">
        <f t="shared" si="40"/>
        <v>157.19588477066836</v>
      </c>
      <c r="M127" s="12">
        <f t="shared" si="41"/>
        <v>256.23079066381968</v>
      </c>
      <c r="N127" s="12">
        <f t="shared" si="42"/>
        <v>119.10561000486496</v>
      </c>
      <c r="O127" s="12">
        <f t="shared" si="43"/>
        <v>251.78290887134</v>
      </c>
      <c r="P127" s="12">
        <f t="shared" si="44"/>
        <v>214.8444611174105</v>
      </c>
      <c r="Q127">
        <v>0.46753246753246802</v>
      </c>
      <c r="R127" s="12">
        <v>14.167870364440899</v>
      </c>
      <c r="S127" s="55">
        <f t="shared" si="45"/>
        <v>127.04328956562694</v>
      </c>
      <c r="T127" s="55">
        <v>20.1511057877781</v>
      </c>
      <c r="U127" s="55">
        <v>17.754795527636102</v>
      </c>
      <c r="V127" s="55">
        <v>25.411366104975802</v>
      </c>
      <c r="W127" s="55">
        <v>21.9131370869253</v>
      </c>
      <c r="X127" s="55">
        <v>234.744357882993</v>
      </c>
      <c r="Y127" s="55">
        <v>4.0488716335818102</v>
      </c>
      <c r="Z127" s="12">
        <f t="shared" si="38"/>
        <v>114.66045785600373</v>
      </c>
      <c r="AA127" s="12">
        <f t="shared" si="46"/>
        <v>104.13588274999874</v>
      </c>
      <c r="AB127" s="12">
        <f t="shared" si="47"/>
        <v>86.448936631261105</v>
      </c>
      <c r="AC127" s="12">
        <f t="shared" si="48"/>
        <v>110.21222919695889</v>
      </c>
      <c r="AD127" s="55">
        <v>13.5570668738848</v>
      </c>
      <c r="AE127" s="55">
        <v>12.2665151389216</v>
      </c>
      <c r="AF127">
        <v>0.447972972972973</v>
      </c>
      <c r="AG127" s="12"/>
      <c r="AH127" s="12"/>
      <c r="AI127" t="str">
        <v>20220701</v>
      </c>
      <c r="AJ127">
        <v>30.5</v>
      </c>
      <c r="AK127">
        <v>40.299999999999997</v>
      </c>
      <c r="AL127">
        <f t="shared" si="59"/>
        <v>0.75682382133995041</v>
      </c>
      <c r="AY127" s="1"/>
      <c r="BI127" t="str">
        <v>26/04/2024</v>
      </c>
      <c r="BJ127">
        <v>47</v>
      </c>
      <c r="BK127">
        <v>19.7</v>
      </c>
      <c r="BL127">
        <f t="shared" si="60"/>
        <v>2.3857868020304571</v>
      </c>
    </row>
    <row r="128" spans="1:64" x14ac:dyDescent="0.3">
      <c r="A128" s="11">
        <v>45402</v>
      </c>
      <c r="B128">
        <v>0.47582697201017798</v>
      </c>
      <c r="C128">
        <v>4967.2299999999996</v>
      </c>
      <c r="D128">
        <v>414.65</v>
      </c>
      <c r="E128">
        <v>89.15</v>
      </c>
      <c r="F128">
        <v>2390.6</v>
      </c>
      <c r="G128">
        <v>81.17</v>
      </c>
      <c r="H128">
        <v>51.16</v>
      </c>
      <c r="I128" s="12">
        <f t="shared" si="36"/>
        <v>187.0437262362401</v>
      </c>
      <c r="J128" s="12">
        <f t="shared" si="37"/>
        <v>85.200996535335378</v>
      </c>
      <c r="K128" s="12">
        <f t="shared" si="39"/>
        <v>185.70898939906715</v>
      </c>
      <c r="L128" s="12">
        <f t="shared" si="40"/>
        <v>157.60656928200154</v>
      </c>
      <c r="M128" s="12">
        <f t="shared" si="41"/>
        <v>253.25773935862151</v>
      </c>
      <c r="N128" s="12">
        <f t="shared" si="42"/>
        <v>114.89814965500676</v>
      </c>
      <c r="O128" s="12">
        <f t="shared" si="43"/>
        <v>249.39769885806655</v>
      </c>
      <c r="P128" s="12">
        <f t="shared" si="44"/>
        <v>215.11988076009021</v>
      </c>
      <c r="Q128">
        <v>0.48684210526315802</v>
      </c>
      <c r="R128" s="12">
        <v>14.134406906995199</v>
      </c>
      <c r="S128" s="55">
        <f t="shared" si="45"/>
        <v>129.03723190651135</v>
      </c>
      <c r="T128" s="55">
        <v>19.772644119798901</v>
      </c>
      <c r="U128" s="55">
        <v>16.703072201598101</v>
      </c>
      <c r="V128" s="55">
        <v>24.9005839106194</v>
      </c>
      <c r="W128" s="55">
        <v>20.5131447595625</v>
      </c>
      <c r="X128" s="55">
        <v>234.09402697331399</v>
      </c>
      <c r="Y128" s="55">
        <v>3.9779840566841802</v>
      </c>
      <c r="Z128" s="12">
        <f t="shared" si="38"/>
        <v>116.41150806001677</v>
      </c>
      <c r="AA128" s="12">
        <f t="shared" si="46"/>
        <v>102.79750655246637</v>
      </c>
      <c r="AB128" s="12">
        <f t="shared" si="47"/>
        <v>83.292215688583966</v>
      </c>
      <c r="AC128" s="12">
        <f t="shared" si="48"/>
        <v>109.02988846740338</v>
      </c>
      <c r="AD128" s="55">
        <v>13.507072501358101</v>
      </c>
      <c r="AE128" s="55">
        <v>12.0673856494864</v>
      </c>
      <c r="AF128">
        <v>0.44747340425531901</v>
      </c>
      <c r="AG128" s="12"/>
      <c r="AH128" s="12"/>
      <c r="AI128" t="str">
        <v>20220624</v>
      </c>
      <c r="AJ128">
        <v>32.9</v>
      </c>
      <c r="AK128">
        <v>40</v>
      </c>
      <c r="AL128">
        <f t="shared" si="59"/>
        <v>0.82250000000000001</v>
      </c>
      <c r="AY128" s="1"/>
      <c r="BI128" t="str">
        <v>25/04/2024</v>
      </c>
      <c r="BJ128">
        <v>47</v>
      </c>
      <c r="BK128">
        <v>19.7</v>
      </c>
      <c r="BL128">
        <f t="shared" si="60"/>
        <v>2.3857868020304571</v>
      </c>
    </row>
    <row r="129" spans="1:64" x14ac:dyDescent="0.3">
      <c r="A129" s="11">
        <v>45401</v>
      </c>
      <c r="B129">
        <v>0.48186528497409298</v>
      </c>
      <c r="C129">
        <v>5011.12</v>
      </c>
      <c r="D129">
        <v>423.41</v>
      </c>
      <c r="E129">
        <v>88.83</v>
      </c>
      <c r="F129">
        <v>2379.2199999999998</v>
      </c>
      <c r="G129">
        <v>81.150000000000006</v>
      </c>
      <c r="H129">
        <v>51.19</v>
      </c>
      <c r="I129" s="12">
        <f t="shared" si="36"/>
        <v>189.38469293216676</v>
      </c>
      <c r="J129" s="12">
        <f t="shared" si="37"/>
        <v>86.37059265810116</v>
      </c>
      <c r="K129" s="12">
        <f t="shared" si="39"/>
        <v>187.39649071784476</v>
      </c>
      <c r="L129" s="12">
        <f t="shared" si="40"/>
        <v>158.90521725762974</v>
      </c>
      <c r="M129" s="12">
        <f t="shared" si="41"/>
        <v>259.56292595996672</v>
      </c>
      <c r="N129" s="12">
        <f t="shared" si="42"/>
        <v>117.901362240018</v>
      </c>
      <c r="O129" s="12">
        <f t="shared" si="43"/>
        <v>254.73064376251054</v>
      </c>
      <c r="P129" s="12">
        <f t="shared" si="44"/>
        <v>219.53318145789379</v>
      </c>
      <c r="Q129">
        <v>0.47297297297297303</v>
      </c>
      <c r="R129" s="12">
        <v>14.1084937403735</v>
      </c>
      <c r="S129" s="55">
        <f t="shared" si="45"/>
        <v>130.19370421028421</v>
      </c>
      <c r="T129" s="55">
        <v>20.054930769345599</v>
      </c>
      <c r="U129" s="55">
        <v>17.277140998267399</v>
      </c>
      <c r="V129" s="55">
        <v>25.360270177371198</v>
      </c>
      <c r="W129" s="55">
        <v>21.4935464026393</v>
      </c>
      <c r="X129" s="55">
        <v>233.41803040343299</v>
      </c>
      <c r="Y129" s="55">
        <v>3.9357946518850899</v>
      </c>
      <c r="Z129" s="12">
        <f t="shared" si="38"/>
        <v>117.32941540307105</v>
      </c>
      <c r="AA129" s="12">
        <f t="shared" si="46"/>
        <v>103.22987855473714</v>
      </c>
      <c r="AB129" s="12">
        <f t="shared" si="47"/>
        <v>83.741836674700735</v>
      </c>
      <c r="AC129" s="12">
        <f t="shared" si="48"/>
        <v>109.1207324746982</v>
      </c>
      <c r="AD129" s="55">
        <v>13.5251567522215</v>
      </c>
      <c r="AE129" s="55">
        <v>12.0240409971235</v>
      </c>
      <c r="AF129">
        <v>0.45298013245033097</v>
      </c>
      <c r="AG129" s="12"/>
      <c r="AH129" s="12"/>
      <c r="AI129" t="str">
        <v>20220617</v>
      </c>
      <c r="AJ129">
        <v>26.5</v>
      </c>
      <c r="AK129">
        <v>44.1</v>
      </c>
      <c r="AL129">
        <f t="shared" si="59"/>
        <v>0.60090702947845798</v>
      </c>
      <c r="AY129" s="1"/>
      <c r="BI129" t="str">
        <v>24/04/2024</v>
      </c>
      <c r="BJ129">
        <v>47</v>
      </c>
      <c r="BK129">
        <v>19.7</v>
      </c>
      <c r="BL129">
        <f t="shared" si="60"/>
        <v>2.3857868020304571</v>
      </c>
    </row>
    <row r="130" spans="1:64" x14ac:dyDescent="0.3">
      <c r="A130" s="11">
        <v>45400</v>
      </c>
      <c r="B130">
        <v>0.478835978835979</v>
      </c>
      <c r="C130">
        <v>5022.21</v>
      </c>
      <c r="D130">
        <v>425.84</v>
      </c>
      <c r="E130">
        <v>89.28</v>
      </c>
      <c r="F130">
        <v>2358.23</v>
      </c>
      <c r="G130">
        <v>81.19</v>
      </c>
      <c r="H130">
        <v>51.2</v>
      </c>
      <c r="I130" s="12">
        <f t="shared" ref="I130:I193" si="71">I131*(1+((C130/C131)-(E130/E131)))</f>
        <v>188.84984536164993</v>
      </c>
      <c r="J130" s="12">
        <f t="shared" ref="J130:J193" si="72">J131*(1+((C130/C131)-(F130/F131)))</f>
        <v>87.340856518342036</v>
      </c>
      <c r="K130" s="12">
        <f t="shared" si="39"/>
        <v>187.71852554710554</v>
      </c>
      <c r="L130" s="12">
        <f t="shared" si="40"/>
        <v>159.22571931886748</v>
      </c>
      <c r="M130" s="12">
        <f t="shared" si="41"/>
        <v>259.73592203410055</v>
      </c>
      <c r="N130" s="12">
        <f t="shared" si="42"/>
        <v>119.64908988995053</v>
      </c>
      <c r="O130" s="12">
        <f t="shared" si="43"/>
        <v>256.06569271636903</v>
      </c>
      <c r="P130" s="12">
        <f t="shared" si="44"/>
        <v>220.74974568804427</v>
      </c>
      <c r="Q130">
        <v>0.45945945945945899</v>
      </c>
      <c r="R130" s="12">
        <v>14.0674575648847</v>
      </c>
      <c r="S130" s="55">
        <f t="shared" si="45"/>
        <v>130.20202987272665</v>
      </c>
      <c r="T130" s="55">
        <v>20.277170622314401</v>
      </c>
      <c r="U130" s="55">
        <v>17.748415434103801</v>
      </c>
      <c r="V130" s="55">
        <v>25.633863454118</v>
      </c>
      <c r="W130" s="55">
        <v>22.0750027926332</v>
      </c>
      <c r="X130" s="55">
        <v>232.82325758879199</v>
      </c>
      <c r="Y130" s="55">
        <v>3.92409674748935</v>
      </c>
      <c r="Z130" s="12">
        <f t="shared" ref="Z130:Z193" si="73">Z131*(1+((X130/X131)-(Y130/Y131)))</f>
        <v>117.37946988283956</v>
      </c>
      <c r="AA130" s="12">
        <f t="shared" si="46"/>
        <v>102.73214029938039</v>
      </c>
      <c r="AB130" s="12">
        <f t="shared" si="47"/>
        <v>84.510549351868178</v>
      </c>
      <c r="AC130" s="12">
        <f t="shared" si="48"/>
        <v>109.08829408742726</v>
      </c>
      <c r="AD130" s="55">
        <v>13.599044585035699</v>
      </c>
      <c r="AE130" s="55">
        <v>12.152997399292801</v>
      </c>
      <c r="AF130">
        <v>0.45178335535006597</v>
      </c>
      <c r="AG130" s="12"/>
      <c r="AH130" s="12"/>
      <c r="AI130" t="str">
        <v>20220610</v>
      </c>
      <c r="AJ130">
        <v>29.4</v>
      </c>
      <c r="AK130">
        <v>42.7</v>
      </c>
      <c r="AL130">
        <f t="shared" si="59"/>
        <v>0.6885245901639343</v>
      </c>
      <c r="AY130" s="1"/>
      <c r="BI130" t="str">
        <v>23/04/2024</v>
      </c>
      <c r="BJ130">
        <v>47</v>
      </c>
      <c r="BK130">
        <v>19.7</v>
      </c>
      <c r="BL130">
        <f t="shared" si="60"/>
        <v>2.3857868020304571</v>
      </c>
    </row>
    <row r="131" spans="1:64" x14ac:dyDescent="0.3">
      <c r="A131" s="11">
        <v>45399</v>
      </c>
      <c r="B131">
        <v>0.49318801089918302</v>
      </c>
      <c r="C131">
        <v>5051.41</v>
      </c>
      <c r="D131">
        <v>431.1</v>
      </c>
      <c r="E131">
        <v>88.3</v>
      </c>
      <c r="F131">
        <v>2382.85</v>
      </c>
      <c r="G131">
        <v>81.13</v>
      </c>
      <c r="H131">
        <v>51.2</v>
      </c>
      <c r="I131" s="12">
        <f t="shared" si="71"/>
        <v>192.09218705654237</v>
      </c>
      <c r="J131" s="12">
        <f t="shared" si="72"/>
        <v>86.945117034461035</v>
      </c>
      <c r="K131" s="12">
        <f t="shared" ref="K131:K194" si="74">K132*(1+((C131/C132)-(G131/G132)))</f>
        <v>188.95050514456202</v>
      </c>
      <c r="L131" s="12">
        <f t="shared" ref="L131:L194" si="75">L132*(1+((C131/C132)-(H131/H132)))</f>
        <v>160.15148526734652</v>
      </c>
      <c r="M131" s="12">
        <f t="shared" ref="M131:M194" si="76">M132*(1+((D131/D132)-(E131/E132)))</f>
        <v>265.93210637702197</v>
      </c>
      <c r="N131" s="12">
        <f t="shared" ref="N131:N194" si="77">N132*(1+((D131/D132)-(F131/F132)))</f>
        <v>119.87315440843693</v>
      </c>
      <c r="O131" s="12">
        <f t="shared" ref="O131:O194" si="78">O132*(1+((D131/D132)-(G131/G132)))</f>
        <v>259.42285776841737</v>
      </c>
      <c r="P131" s="12">
        <f t="shared" ref="P131:P194" si="79">P132*(1+((D131/D132)-(H131/H132)))</f>
        <v>223.47645915394489</v>
      </c>
      <c r="Q131">
        <v>0.45833333333333298</v>
      </c>
      <c r="R131" s="12">
        <v>14.005158838897801</v>
      </c>
      <c r="S131" s="55">
        <f t="shared" ref="S131:S194" si="80">S132*(1+((R131/R132)-(Y131/Y132)))</f>
        <v>131.03910208791109</v>
      </c>
      <c r="T131" s="55">
        <v>20.347672979566401</v>
      </c>
      <c r="U131" s="55">
        <v>17.834821904506001</v>
      </c>
      <c r="V131" s="55">
        <v>25.824998773413501</v>
      </c>
      <c r="W131" s="55">
        <v>22.460155029881999</v>
      </c>
      <c r="X131" s="55">
        <v>232.140661851907</v>
      </c>
      <c r="Y131" s="55">
        <v>3.8820301857609798</v>
      </c>
      <c r="Z131" s="12">
        <f t="shared" si="73"/>
        <v>118.3136492747698</v>
      </c>
      <c r="AA131" s="12">
        <f t="shared" ref="AA131:AA194" si="81">AA132*(1+((H131/H132)-(E131/E132)))</f>
        <v>103.88511209843436</v>
      </c>
      <c r="AB131" s="12">
        <f t="shared" ref="AB131:AB194" si="82">AB132*(1+((H131/H132)-(F131/F132)))</f>
        <v>83.646301936513893</v>
      </c>
      <c r="AC131" s="12">
        <f t="shared" ref="AC131:AC194" si="83">AC132*(1+((H131/H132)-(G131/G132)))</f>
        <v>109.16903045902275</v>
      </c>
      <c r="AD131" s="55">
        <v>13.7765887560187</v>
      </c>
      <c r="AE131" s="55">
        <v>12.572116742091101</v>
      </c>
      <c r="AF131">
        <v>0.45563709139426301</v>
      </c>
      <c r="AG131" s="12"/>
      <c r="AH131" s="12"/>
      <c r="AI131" t="str">
        <v>20220603</v>
      </c>
      <c r="AJ131">
        <v>35.700000000000003</v>
      </c>
      <c r="AK131">
        <v>40</v>
      </c>
      <c r="AL131">
        <f t="shared" si="59"/>
        <v>0.89250000000000007</v>
      </c>
      <c r="AY131" s="1"/>
      <c r="BI131" t="str">
        <v>22/04/2024</v>
      </c>
      <c r="BJ131">
        <v>47</v>
      </c>
      <c r="BK131">
        <v>19.7</v>
      </c>
      <c r="BL131">
        <f t="shared" si="60"/>
        <v>2.3857868020304571</v>
      </c>
    </row>
    <row r="132" spans="1:64" x14ac:dyDescent="0.3">
      <c r="A132" s="11">
        <v>45398</v>
      </c>
      <c r="B132">
        <v>0.487534626038781</v>
      </c>
      <c r="C132">
        <v>5061.82</v>
      </c>
      <c r="D132">
        <v>431.06</v>
      </c>
      <c r="E132">
        <v>88.89</v>
      </c>
      <c r="F132">
        <v>2383.06</v>
      </c>
      <c r="G132">
        <v>81.180000000000007</v>
      </c>
      <c r="H132">
        <v>51.72</v>
      </c>
      <c r="I132" s="12">
        <f t="shared" si="71"/>
        <v>191.21625512686387</v>
      </c>
      <c r="J132" s="12">
        <f t="shared" si="72"/>
        <v>87.116601756470232</v>
      </c>
      <c r="K132" s="12">
        <f t="shared" si="74"/>
        <v>189.22311079801881</v>
      </c>
      <c r="L132" s="12">
        <f t="shared" si="75"/>
        <v>158.88082551780525</v>
      </c>
      <c r="M132" s="12">
        <f t="shared" si="76"/>
        <v>264.15429211221101</v>
      </c>
      <c r="N132" s="12">
        <f t="shared" si="77"/>
        <v>119.8514712996126</v>
      </c>
      <c r="O132" s="12">
        <f t="shared" si="78"/>
        <v>259.23913246593924</v>
      </c>
      <c r="P132" s="12">
        <f t="shared" si="79"/>
        <v>221.23163674186543</v>
      </c>
      <c r="Q132">
        <v>0.46478873239436602</v>
      </c>
      <c r="R132" s="12">
        <v>14.2439517537568</v>
      </c>
      <c r="S132" s="55">
        <f t="shared" si="80"/>
        <v>131.83724220767783</v>
      </c>
      <c r="T132" s="55">
        <v>20.553602364902499</v>
      </c>
      <c r="U132" s="55">
        <v>18.358976229200699</v>
      </c>
      <c r="V132" s="55">
        <v>25.999855923263301</v>
      </c>
      <c r="W132" s="55">
        <v>22.9230498031298</v>
      </c>
      <c r="X132" s="55">
        <v>233.10062696756</v>
      </c>
      <c r="Y132" s="55">
        <v>3.9240589459930999</v>
      </c>
      <c r="Z132" s="12">
        <f t="shared" si="73"/>
        <v>117.53879954543682</v>
      </c>
      <c r="AA132" s="12">
        <f t="shared" si="81"/>
        <v>104.24127541485647</v>
      </c>
      <c r="AB132" s="12">
        <f t="shared" si="82"/>
        <v>84.488313795728573</v>
      </c>
      <c r="AC132" s="12">
        <f t="shared" si="83"/>
        <v>110.20920949029464</v>
      </c>
      <c r="AD132" s="55">
        <v>13.8380772563804</v>
      </c>
      <c r="AE132" s="55">
        <v>12.6806050982666</v>
      </c>
      <c r="AF132">
        <v>0.45436241610738298</v>
      </c>
      <c r="AG132" s="12"/>
      <c r="AH132" s="12"/>
      <c r="AI132" t="str">
        <v>20220527</v>
      </c>
      <c r="AJ132">
        <v>35.200000000000003</v>
      </c>
      <c r="AK132">
        <v>38</v>
      </c>
      <c r="AL132">
        <f t="shared" si="59"/>
        <v>0.92631578947368431</v>
      </c>
      <c r="AY132" s="1"/>
      <c r="BI132" t="str">
        <v>19/04/2024</v>
      </c>
      <c r="BJ132">
        <v>46.2</v>
      </c>
      <c r="BK132">
        <v>21.5</v>
      </c>
      <c r="BL132">
        <f t="shared" si="60"/>
        <v>2.1488372093023256</v>
      </c>
    </row>
    <row r="133" spans="1:64" x14ac:dyDescent="0.3">
      <c r="A133" s="11">
        <v>45395</v>
      </c>
      <c r="B133">
        <v>0.497282608695652</v>
      </c>
      <c r="C133">
        <v>5123.41</v>
      </c>
      <c r="D133">
        <v>438.27</v>
      </c>
      <c r="E133">
        <v>90.29</v>
      </c>
      <c r="F133">
        <v>2344.42</v>
      </c>
      <c r="G133">
        <v>81.209999999999994</v>
      </c>
      <c r="H133">
        <v>51.97</v>
      </c>
      <c r="I133" s="12">
        <f t="shared" si="71"/>
        <v>190.55231321008347</v>
      </c>
      <c r="J133" s="12">
        <f t="shared" si="72"/>
        <v>89.67253616653251</v>
      </c>
      <c r="K133" s="12">
        <f t="shared" si="74"/>
        <v>191.45390835664784</v>
      </c>
      <c r="L133" s="12">
        <f t="shared" si="75"/>
        <v>160.03480818228275</v>
      </c>
      <c r="M133" s="12">
        <f t="shared" si="76"/>
        <v>264.40427394468685</v>
      </c>
      <c r="N133" s="12">
        <f t="shared" si="77"/>
        <v>123.93292130431567</v>
      </c>
      <c r="O133" s="12">
        <f t="shared" si="78"/>
        <v>263.47626114009154</v>
      </c>
      <c r="P133" s="12">
        <f t="shared" si="79"/>
        <v>223.83723162603161</v>
      </c>
      <c r="Q133">
        <v>0.50684931506849296</v>
      </c>
      <c r="R133" s="12">
        <v>14.210875125000801</v>
      </c>
      <c r="S133" s="55">
        <f t="shared" si="80"/>
        <v>130.0090371242074</v>
      </c>
      <c r="T133" s="55">
        <v>20.781409300353001</v>
      </c>
      <c r="U133" s="55">
        <v>18.987832266634602</v>
      </c>
      <c r="V133" s="55">
        <v>26.337274978443801</v>
      </c>
      <c r="W133" s="55">
        <v>23.892940975425301</v>
      </c>
      <c r="X133" s="55">
        <v>231.74518894174901</v>
      </c>
      <c r="Y133" s="55">
        <v>3.9706528939764101</v>
      </c>
      <c r="Z133" s="12">
        <f t="shared" si="73"/>
        <v>115.50777888973613</v>
      </c>
      <c r="AA133" s="12">
        <f t="shared" si="81"/>
        <v>103.13819942695639</v>
      </c>
      <c r="AB133" s="12">
        <f t="shared" si="82"/>
        <v>86.326388732585229</v>
      </c>
      <c r="AC133" s="12">
        <f t="shared" si="83"/>
        <v>110.70083799412208</v>
      </c>
      <c r="AD133" s="55">
        <v>13.927119026793401</v>
      </c>
      <c r="AE133" s="55">
        <v>12.902054986767199</v>
      </c>
      <c r="AF133">
        <v>0.445544554455446</v>
      </c>
      <c r="AG133" s="12"/>
      <c r="AH133" s="12"/>
      <c r="AI133" t="str">
        <v>20220520</v>
      </c>
      <c r="AJ133">
        <v>28.2</v>
      </c>
      <c r="AK133">
        <v>40.799999999999997</v>
      </c>
      <c r="AL133">
        <f t="shared" si="59"/>
        <v>0.69117647058823528</v>
      </c>
      <c r="BI133" t="str">
        <v>18/04/2024</v>
      </c>
      <c r="BJ133">
        <v>46.2</v>
      </c>
      <c r="BK133">
        <v>21.5</v>
      </c>
      <c r="BL133">
        <f t="shared" si="60"/>
        <v>2.1488372093023256</v>
      </c>
    </row>
    <row r="134" spans="1:64" x14ac:dyDescent="0.3">
      <c r="A134" s="11">
        <v>45394</v>
      </c>
      <c r="B134">
        <v>0.50819672131147497</v>
      </c>
      <c r="C134">
        <v>5199.0600000000004</v>
      </c>
      <c r="D134">
        <v>445.37</v>
      </c>
      <c r="E134">
        <v>89.81</v>
      </c>
      <c r="F134">
        <v>2371.87</v>
      </c>
      <c r="G134">
        <v>81.16</v>
      </c>
      <c r="H134">
        <v>52.91</v>
      </c>
      <c r="I134" s="12">
        <f t="shared" si="71"/>
        <v>194.42036938423556</v>
      </c>
      <c r="J134" s="12">
        <f t="shared" si="72"/>
        <v>89.940338950686694</v>
      </c>
      <c r="K134" s="12">
        <f t="shared" si="74"/>
        <v>194.40236514663863</v>
      </c>
      <c r="L134" s="12">
        <f t="shared" si="75"/>
        <v>159.52189575225586</v>
      </c>
      <c r="M134" s="12">
        <f t="shared" si="76"/>
        <v>270.1549040521158</v>
      </c>
      <c r="N134" s="12">
        <f t="shared" si="77"/>
        <v>124.47671704609553</v>
      </c>
      <c r="O134" s="12">
        <f t="shared" si="78"/>
        <v>267.91231799791683</v>
      </c>
      <c r="P134" s="12">
        <f t="shared" si="79"/>
        <v>223.4296475613879</v>
      </c>
      <c r="Q134">
        <v>0.47887323943662002</v>
      </c>
      <c r="R134" s="12">
        <v>14.2040521842732</v>
      </c>
      <c r="S134" s="55">
        <f t="shared" si="80"/>
        <v>129.42124469523253</v>
      </c>
      <c r="T134" s="55">
        <v>20.944676855795901</v>
      </c>
      <c r="U134" s="55">
        <v>19.4946575989728</v>
      </c>
      <c r="V134" s="55">
        <v>26.572398628053801</v>
      </c>
      <c r="W134" s="55">
        <v>24.658248483374901</v>
      </c>
      <c r="X134" s="55">
        <v>230.63431611619001</v>
      </c>
      <c r="Y134" s="55">
        <v>3.9868448583599099</v>
      </c>
      <c r="Z134" s="12">
        <f t="shared" si="73"/>
        <v>114.4913310159782</v>
      </c>
      <c r="AA134" s="12">
        <f t="shared" si="81"/>
        <v>105.57817807773759</v>
      </c>
      <c r="AB134" s="12">
        <f t="shared" si="82"/>
        <v>86.864328298318611</v>
      </c>
      <c r="AC134" s="12">
        <f t="shared" si="83"/>
        <v>112.77385658849055</v>
      </c>
      <c r="AD134" s="55">
        <v>13.9691936545311</v>
      </c>
      <c r="AE134" s="55">
        <v>13.0092385648217</v>
      </c>
      <c r="AF134">
        <v>0.44363876071193098</v>
      </c>
      <c r="AG134" s="12"/>
      <c r="AH134" s="12"/>
      <c r="AI134" t="str">
        <v>20220513</v>
      </c>
      <c r="AJ134">
        <v>27.8</v>
      </c>
      <c r="AK134">
        <v>43</v>
      </c>
      <c r="AL134">
        <f t="shared" si="59"/>
        <v>0.6465116279069768</v>
      </c>
      <c r="BI134" t="str">
        <v>17/04/2024</v>
      </c>
      <c r="BJ134">
        <v>46.2</v>
      </c>
      <c r="BK134">
        <v>21.5</v>
      </c>
      <c r="BL134">
        <f t="shared" si="60"/>
        <v>2.1488372093023256</v>
      </c>
    </row>
    <row r="135" spans="1:64" x14ac:dyDescent="0.3">
      <c r="A135" s="11">
        <v>45393</v>
      </c>
      <c r="B135">
        <v>0.50138504155124697</v>
      </c>
      <c r="C135">
        <v>5160.6400000000003</v>
      </c>
      <c r="D135">
        <v>438.37</v>
      </c>
      <c r="E135">
        <v>90.22</v>
      </c>
      <c r="F135">
        <v>2333.58</v>
      </c>
      <c r="G135">
        <v>81.06</v>
      </c>
      <c r="H135">
        <v>52.75</v>
      </c>
      <c r="I135" s="12">
        <f t="shared" si="71"/>
        <v>192.11702838928579</v>
      </c>
      <c r="J135" s="12">
        <f t="shared" si="72"/>
        <v>90.753806371081538</v>
      </c>
      <c r="K135" s="12">
        <f t="shared" si="74"/>
        <v>193.20235461011984</v>
      </c>
      <c r="L135" s="12">
        <f t="shared" si="75"/>
        <v>158.82123401016648</v>
      </c>
      <c r="M135" s="12">
        <f t="shared" si="76"/>
        <v>264.72468782511788</v>
      </c>
      <c r="N135" s="12">
        <f t="shared" si="77"/>
        <v>124.53151332908048</v>
      </c>
      <c r="O135" s="12">
        <f t="shared" si="78"/>
        <v>264.02206067628049</v>
      </c>
      <c r="P135" s="12">
        <f t="shared" si="79"/>
        <v>220.57647527074198</v>
      </c>
      <c r="Q135">
        <v>0.44927536231884102</v>
      </c>
      <c r="R135" s="12">
        <v>14.163849764895399</v>
      </c>
      <c r="S135" s="55">
        <f t="shared" si="80"/>
        <v>128.2350534058576</v>
      </c>
      <c r="T135" s="55">
        <v>21.048888112517101</v>
      </c>
      <c r="U135" s="55">
        <v>19.837646647103</v>
      </c>
      <c r="V135" s="55">
        <v>26.836568871594199</v>
      </c>
      <c r="W135" s="55">
        <v>25.625325000758</v>
      </c>
      <c r="X135" s="55">
        <v>229.53639352086401</v>
      </c>
      <c r="Y135" s="55">
        <v>4.0125724727213097</v>
      </c>
      <c r="Z135" s="12">
        <f t="shared" si="73"/>
        <v>113.22379419071626</v>
      </c>
      <c r="AA135" s="12">
        <f t="shared" si="81"/>
        <v>104.78416326933704</v>
      </c>
      <c r="AB135" s="12">
        <f t="shared" si="82"/>
        <v>88.041896594007824</v>
      </c>
      <c r="AC135" s="12">
        <f t="shared" si="83"/>
        <v>112.57128217160023</v>
      </c>
      <c r="AD135" s="55">
        <v>14.025507333296201</v>
      </c>
      <c r="AE135" s="55">
        <v>13.162820565635799</v>
      </c>
      <c r="AF135">
        <v>0.43926460932370298</v>
      </c>
      <c r="AG135" s="12"/>
      <c r="AH135" s="12"/>
      <c r="AI135" t="str">
        <v>20220506</v>
      </c>
      <c r="AJ135">
        <v>27.6</v>
      </c>
      <c r="AK135">
        <v>40.799999999999997</v>
      </c>
      <c r="AL135">
        <f t="shared" si="59"/>
        <v>0.67647058823529416</v>
      </c>
      <c r="BI135" t="str">
        <v>16/04/2024</v>
      </c>
      <c r="BJ135">
        <v>46.2</v>
      </c>
      <c r="BK135">
        <v>21.5</v>
      </c>
      <c r="BL135">
        <f t="shared" si="60"/>
        <v>2.1488372093023256</v>
      </c>
    </row>
    <row r="136" spans="1:64" x14ac:dyDescent="0.3">
      <c r="A136" s="11">
        <v>45392</v>
      </c>
      <c r="B136">
        <v>0.51289398280802301</v>
      </c>
      <c r="C136">
        <v>5209.91</v>
      </c>
      <c r="D136">
        <v>442.23</v>
      </c>
      <c r="E136">
        <v>92.23</v>
      </c>
      <c r="F136">
        <v>2352.56</v>
      </c>
      <c r="G136">
        <v>81.39</v>
      </c>
      <c r="H136">
        <v>53.47</v>
      </c>
      <c r="I136" s="12">
        <f t="shared" si="71"/>
        <v>189.7758837159011</v>
      </c>
      <c r="J136" s="12">
        <f t="shared" si="72"/>
        <v>90.880054234119385</v>
      </c>
      <c r="K136" s="12">
        <f t="shared" si="74"/>
        <v>194.25178531676769</v>
      </c>
      <c r="L136" s="12">
        <f t="shared" si="75"/>
        <v>158.1871381010217</v>
      </c>
      <c r="M136" s="12">
        <f t="shared" si="76"/>
        <v>261.31070190945212</v>
      </c>
      <c r="N136" s="12">
        <f t="shared" si="77"/>
        <v>124.61384354158284</v>
      </c>
      <c r="O136" s="12">
        <f t="shared" si="78"/>
        <v>265.26187812735782</v>
      </c>
      <c r="P136" s="12">
        <f t="shared" si="79"/>
        <v>219.5365296387514</v>
      </c>
      <c r="Q136">
        <v>0.476190476190476</v>
      </c>
      <c r="R136" s="12">
        <v>14.1194013800552</v>
      </c>
      <c r="S136" s="55">
        <f t="shared" si="80"/>
        <v>128.76653642938064</v>
      </c>
      <c r="T136" s="55">
        <v>21.0686133788553</v>
      </c>
      <c r="U136" s="55">
        <v>19.872713092423101</v>
      </c>
      <c r="V136" s="55">
        <v>26.809695517440801</v>
      </c>
      <c r="W136" s="55">
        <v>25.5247100470189</v>
      </c>
      <c r="X136" s="55">
        <v>228.97331253322599</v>
      </c>
      <c r="Y136" s="55">
        <v>3.9835897482860001</v>
      </c>
      <c r="Z136" s="12">
        <f t="shared" si="73"/>
        <v>113.77176153313179</v>
      </c>
      <c r="AA136" s="12">
        <f t="shared" si="81"/>
        <v>103.91874376068878</v>
      </c>
      <c r="AB136" s="12">
        <f t="shared" si="82"/>
        <v>88.519698279305601</v>
      </c>
      <c r="AC136" s="12">
        <f t="shared" si="83"/>
        <v>113.64074872505689</v>
      </c>
      <c r="AD136" s="55">
        <v>14.036933686567799</v>
      </c>
      <c r="AE136" s="55">
        <v>13.150442552893599</v>
      </c>
      <c r="AF136">
        <v>0.43564356435643597</v>
      </c>
      <c r="AG136" s="12"/>
      <c r="AH136" s="12"/>
      <c r="AI136" t="str">
        <v>20220429</v>
      </c>
      <c r="AJ136">
        <v>30.9</v>
      </c>
      <c r="AK136">
        <v>39.299999999999997</v>
      </c>
      <c r="AL136">
        <f t="shared" ref="AL136:AL199" si="84">IFERROR(AJ136/AK136,"")</f>
        <v>0.7862595419847328</v>
      </c>
      <c r="BI136" t="str">
        <v>15/04/2024</v>
      </c>
      <c r="BJ136">
        <v>46.2</v>
      </c>
      <c r="BK136">
        <v>21.5</v>
      </c>
      <c r="BL136">
        <f t="shared" ref="BL136:BL199" si="85">IFERROR(BJ136/BK136,"")</f>
        <v>2.1488372093023256</v>
      </c>
    </row>
    <row r="137" spans="1:64" x14ac:dyDescent="0.3">
      <c r="A137" s="11">
        <v>45391</v>
      </c>
      <c r="B137">
        <v>0.51764705882352902</v>
      </c>
      <c r="C137">
        <v>5202.3900000000003</v>
      </c>
      <c r="D137">
        <v>440.6</v>
      </c>
      <c r="E137">
        <v>91.38</v>
      </c>
      <c r="F137">
        <v>2339.4</v>
      </c>
      <c r="G137">
        <v>81.31</v>
      </c>
      <c r="H137">
        <v>53.35</v>
      </c>
      <c r="I137" s="12">
        <f t="shared" si="71"/>
        <v>191.27863121245443</v>
      </c>
      <c r="J137" s="12">
        <f t="shared" si="72"/>
        <v>91.261516838414451</v>
      </c>
      <c r="K137" s="12">
        <f t="shared" si="74"/>
        <v>194.1621599362953</v>
      </c>
      <c r="L137" s="12">
        <f t="shared" si="75"/>
        <v>158.31439241563791</v>
      </c>
      <c r="M137" s="12">
        <f t="shared" si="76"/>
        <v>262.78289470109479</v>
      </c>
      <c r="N137" s="12">
        <f t="shared" si="77"/>
        <v>124.85429710458986</v>
      </c>
      <c r="O137" s="12">
        <f t="shared" si="78"/>
        <v>264.54348071356003</v>
      </c>
      <c r="P137" s="12">
        <f t="shared" si="79"/>
        <v>219.21861801274054</v>
      </c>
      <c r="Q137">
        <v>0.5</v>
      </c>
      <c r="R137" s="12">
        <v>14.1363663092934</v>
      </c>
      <c r="S137" s="55">
        <f t="shared" si="80"/>
        <v>128.98136744154817</v>
      </c>
      <c r="T137" s="55">
        <v>21.0170965073027</v>
      </c>
      <c r="U137" s="55">
        <v>19.577806601296999</v>
      </c>
      <c r="V137" s="55">
        <v>26.6823319087617</v>
      </c>
      <c r="W137" s="55">
        <v>24.932128957121702</v>
      </c>
      <c r="X137" s="55">
        <v>228.312822821982</v>
      </c>
      <c r="Y137" s="55">
        <v>3.9817362260657401</v>
      </c>
      <c r="Z137" s="12">
        <f t="shared" si="73"/>
        <v>113.49625963399983</v>
      </c>
      <c r="AA137" s="12">
        <f t="shared" si="81"/>
        <v>104.65683815208386</v>
      </c>
      <c r="AB137" s="12">
        <f t="shared" si="82"/>
        <v>88.819559946829784</v>
      </c>
      <c r="AC137" s="12">
        <f t="shared" si="83"/>
        <v>113.49712851954229</v>
      </c>
      <c r="AD137" s="55">
        <v>14.0571492103475</v>
      </c>
      <c r="AE137" s="55">
        <v>13.1672940314385</v>
      </c>
      <c r="AF137">
        <v>0.43787375415282398</v>
      </c>
      <c r="AG137" s="12"/>
      <c r="AH137" s="12"/>
      <c r="AI137" t="str">
        <v>20220422</v>
      </c>
      <c r="AJ137">
        <v>34.200000000000003</v>
      </c>
      <c r="AK137">
        <v>32.9</v>
      </c>
      <c r="AL137">
        <f t="shared" si="84"/>
        <v>1.0395136778115504</v>
      </c>
      <c r="BI137" t="str">
        <v>12/04/2024</v>
      </c>
      <c r="BJ137">
        <v>56.5</v>
      </c>
      <c r="BK137">
        <v>14.5</v>
      </c>
      <c r="BL137">
        <f t="shared" si="85"/>
        <v>3.896551724137931</v>
      </c>
    </row>
    <row r="138" spans="1:64" x14ac:dyDescent="0.3">
      <c r="A138" s="11">
        <v>45388</v>
      </c>
      <c r="B138">
        <v>0.51558073654390901</v>
      </c>
      <c r="C138">
        <v>5204.34</v>
      </c>
      <c r="D138">
        <v>440.47</v>
      </c>
      <c r="E138">
        <v>91.39</v>
      </c>
      <c r="F138">
        <v>2328.6999999999998</v>
      </c>
      <c r="G138">
        <v>81.39</v>
      </c>
      <c r="H138">
        <v>53.1</v>
      </c>
      <c r="I138" s="12">
        <f t="shared" si="71"/>
        <v>191.32938441555186</v>
      </c>
      <c r="J138" s="12">
        <f t="shared" si="72"/>
        <v>91.71730835041221</v>
      </c>
      <c r="K138" s="12">
        <f t="shared" si="74"/>
        <v>194.04413560730097</v>
      </c>
      <c r="L138" s="12">
        <f t="shared" si="75"/>
        <v>159.12318136825272</v>
      </c>
      <c r="M138" s="12">
        <f t="shared" si="76"/>
        <v>262.67662612831322</v>
      </c>
      <c r="N138" s="12">
        <f t="shared" si="77"/>
        <v>125.39345120620951</v>
      </c>
      <c r="O138" s="12">
        <f t="shared" si="78"/>
        <v>264.20580956765014</v>
      </c>
      <c r="P138" s="12">
        <f t="shared" si="79"/>
        <v>220.19030873932465</v>
      </c>
      <c r="Q138">
        <v>0.52238805970149205</v>
      </c>
      <c r="R138" s="12">
        <v>14.1105723914692</v>
      </c>
      <c r="S138" s="55">
        <f t="shared" si="80"/>
        <v>132.14574020266696</v>
      </c>
      <c r="T138" s="55">
        <v>20.820471196006999</v>
      </c>
      <c r="U138" s="55">
        <v>18.477159767165201</v>
      </c>
      <c r="V138" s="55">
        <v>26.327299598546102</v>
      </c>
      <c r="W138" s="55">
        <v>23.047884205549298</v>
      </c>
      <c r="X138" s="55">
        <v>227.854075952248</v>
      </c>
      <c r="Y138" s="55">
        <v>3.8816893041122</v>
      </c>
      <c r="Z138" s="12">
        <f t="shared" si="73"/>
        <v>116.25865017123172</v>
      </c>
      <c r="AA138" s="12">
        <f t="shared" si="81"/>
        <v>104.15506911823549</v>
      </c>
      <c r="AB138" s="12">
        <f t="shared" si="82"/>
        <v>88.80950141763455</v>
      </c>
      <c r="AC138" s="12">
        <f t="shared" si="83"/>
        <v>112.85486923960127</v>
      </c>
      <c r="AD138" s="55">
        <v>13.9664650231017</v>
      </c>
      <c r="AE138" s="55">
        <v>12.6247076438913</v>
      </c>
      <c r="AF138">
        <v>0.43981481481481499</v>
      </c>
      <c r="AG138" s="12"/>
      <c r="AH138" s="12"/>
      <c r="AI138" t="str">
        <v>20220415</v>
      </c>
      <c r="AJ138">
        <v>32.1</v>
      </c>
      <c r="AK138">
        <v>33.299999999999997</v>
      </c>
      <c r="AL138">
        <f t="shared" si="84"/>
        <v>0.96396396396396411</v>
      </c>
      <c r="BI138" t="str">
        <v>11/04/2024</v>
      </c>
      <c r="BJ138">
        <v>56.5</v>
      </c>
      <c r="BK138">
        <v>14.5</v>
      </c>
      <c r="BL138">
        <f t="shared" si="85"/>
        <v>3.896551724137931</v>
      </c>
    </row>
    <row r="139" spans="1:64" x14ac:dyDescent="0.3">
      <c r="A139" s="11">
        <v>45387</v>
      </c>
      <c r="B139">
        <v>0.51724137931034497</v>
      </c>
      <c r="C139">
        <v>5147.21</v>
      </c>
      <c r="D139">
        <v>435.34</v>
      </c>
      <c r="E139">
        <v>92.68</v>
      </c>
      <c r="F139">
        <v>2290.33</v>
      </c>
      <c r="G139">
        <v>81.52</v>
      </c>
      <c r="H139">
        <v>52.94</v>
      </c>
      <c r="I139" s="12">
        <f t="shared" si="71"/>
        <v>186.65952203593818</v>
      </c>
      <c r="J139" s="12">
        <f t="shared" si="72"/>
        <v>92.238810671417866</v>
      </c>
      <c r="K139" s="12">
        <f t="shared" si="74"/>
        <v>191.61183082629202</v>
      </c>
      <c r="L139" s="12">
        <f t="shared" si="75"/>
        <v>157.84825248120973</v>
      </c>
      <c r="M139" s="12">
        <f t="shared" si="76"/>
        <v>256.09429749011008</v>
      </c>
      <c r="N139" s="12">
        <f t="shared" si="77"/>
        <v>126.01966196978528</v>
      </c>
      <c r="O139" s="12">
        <f t="shared" si="78"/>
        <v>260.71777241079576</v>
      </c>
      <c r="P139" s="12">
        <f t="shared" si="79"/>
        <v>218.27784477458067</v>
      </c>
      <c r="Q139">
        <v>0.54545454545454497</v>
      </c>
      <c r="R139" s="12">
        <v>14.0623171755896</v>
      </c>
      <c r="S139" s="55">
        <f t="shared" si="80"/>
        <v>130.94787855943613</v>
      </c>
      <c r="T139" s="55">
        <v>20.9812987008847</v>
      </c>
      <c r="U139" s="55">
        <v>19.147845437410599</v>
      </c>
      <c r="V139" s="55">
        <v>26.557727705947201</v>
      </c>
      <c r="W139" s="55">
        <v>24.0416845385603</v>
      </c>
      <c r="X139" s="55">
        <v>226.374409955875</v>
      </c>
      <c r="Y139" s="55">
        <v>3.90400496729047</v>
      </c>
      <c r="Z139" s="12">
        <f t="shared" si="73"/>
        <v>114.85143741636277</v>
      </c>
      <c r="AA139" s="12">
        <f t="shared" si="81"/>
        <v>102.41995726134566</v>
      </c>
      <c r="AB139" s="12">
        <f t="shared" si="82"/>
        <v>90.045899598090003</v>
      </c>
      <c r="AC139" s="12">
        <f t="shared" si="83"/>
        <v>112.3362140546795</v>
      </c>
      <c r="AD139" s="55">
        <v>14.0190831129838</v>
      </c>
      <c r="AE139" s="55">
        <v>12.780154425544101</v>
      </c>
      <c r="AF139">
        <v>0.44429708222811698</v>
      </c>
      <c r="AG139" s="12"/>
      <c r="AH139" s="12"/>
      <c r="AI139" t="str">
        <v>20220408</v>
      </c>
      <c r="AJ139">
        <v>35.799999999999997</v>
      </c>
      <c r="AK139">
        <v>32.1</v>
      </c>
      <c r="AL139">
        <f t="shared" si="84"/>
        <v>1.1152647975077881</v>
      </c>
      <c r="BI139" t="str">
        <v>10/04/2024</v>
      </c>
      <c r="BJ139">
        <v>56.5</v>
      </c>
      <c r="BK139">
        <v>14.5</v>
      </c>
      <c r="BL139">
        <f t="shared" si="85"/>
        <v>3.896551724137931</v>
      </c>
    </row>
    <row r="140" spans="1:64" x14ac:dyDescent="0.3">
      <c r="A140" s="11">
        <v>45386</v>
      </c>
      <c r="B140">
        <v>0.51612903225806495</v>
      </c>
      <c r="C140">
        <v>5211.49</v>
      </c>
      <c r="D140">
        <v>442.1</v>
      </c>
      <c r="E140">
        <v>92.02</v>
      </c>
      <c r="F140">
        <v>2299.56</v>
      </c>
      <c r="G140">
        <v>81.44</v>
      </c>
      <c r="H140">
        <v>53.28</v>
      </c>
      <c r="I140" s="12">
        <f t="shared" si="71"/>
        <v>190.3730604633223</v>
      </c>
      <c r="J140" s="12">
        <f t="shared" si="72"/>
        <v>93.012720510294841</v>
      </c>
      <c r="K140" s="12">
        <f t="shared" si="74"/>
        <v>194.1978869333177</v>
      </c>
      <c r="L140" s="12">
        <f t="shared" si="75"/>
        <v>158.79353500091142</v>
      </c>
      <c r="M140" s="12">
        <f t="shared" si="76"/>
        <v>261.97913802661037</v>
      </c>
      <c r="N140" s="12">
        <f t="shared" si="77"/>
        <v>127.45697475847274</v>
      </c>
      <c r="O140" s="12">
        <f t="shared" si="78"/>
        <v>265.0306092856913</v>
      </c>
      <c r="P140" s="12">
        <f t="shared" si="79"/>
        <v>220.24002412088498</v>
      </c>
      <c r="Q140">
        <v>0.54285714285714304</v>
      </c>
      <c r="R140" s="12">
        <v>14.010262177077699</v>
      </c>
      <c r="S140" s="55">
        <f t="shared" si="80"/>
        <v>125.14513020166656</v>
      </c>
      <c r="T140" s="55">
        <v>21.098382100618199</v>
      </c>
      <c r="U140" s="55">
        <v>19.453149608004502</v>
      </c>
      <c r="V140" s="55">
        <v>26.627214599002102</v>
      </c>
      <c r="W140" s="55">
        <v>24.7314666693192</v>
      </c>
      <c r="X140" s="55">
        <v>225.67107667739299</v>
      </c>
      <c r="Y140" s="55">
        <v>4.0779399571727897</v>
      </c>
      <c r="Z140" s="12">
        <f t="shared" si="73"/>
        <v>109.82483269337985</v>
      </c>
      <c r="AA140" s="12">
        <f t="shared" si="81"/>
        <v>103.82720368851365</v>
      </c>
      <c r="AB140" s="12">
        <f t="shared" si="82"/>
        <v>90.259595512569433</v>
      </c>
      <c r="AC140" s="12">
        <f t="shared" si="83"/>
        <v>113.16956070955013</v>
      </c>
      <c r="AD140" s="55">
        <v>13.924533980645901</v>
      </c>
      <c r="AE140" s="55">
        <v>13.0633693455533</v>
      </c>
      <c r="AF140">
        <v>0.44795783926218702</v>
      </c>
      <c r="AG140" s="12"/>
      <c r="AH140" s="12"/>
      <c r="AI140" t="str">
        <v>20220401</v>
      </c>
      <c r="AJ140">
        <v>39.1</v>
      </c>
      <c r="AK140">
        <v>31</v>
      </c>
      <c r="AL140">
        <f t="shared" si="84"/>
        <v>1.2612903225806451</v>
      </c>
      <c r="BI140" t="str">
        <v>09/04/2024</v>
      </c>
      <c r="BJ140">
        <v>56.5</v>
      </c>
      <c r="BK140">
        <v>14.5</v>
      </c>
      <c r="BL140">
        <f t="shared" si="85"/>
        <v>3.896551724137931</v>
      </c>
    </row>
    <row r="141" spans="1:64" x14ac:dyDescent="0.3">
      <c r="A141" s="11">
        <v>45385</v>
      </c>
      <c r="B141">
        <v>0.51818181818181797</v>
      </c>
      <c r="C141">
        <v>5205.8100000000004</v>
      </c>
      <c r="D141">
        <v>441.11</v>
      </c>
      <c r="E141">
        <v>92.04</v>
      </c>
      <c r="F141">
        <v>2280.6</v>
      </c>
      <c r="G141">
        <v>81.38</v>
      </c>
      <c r="H141">
        <v>53.06</v>
      </c>
      <c r="I141" s="12">
        <f t="shared" si="71"/>
        <v>190.12430459177003</v>
      </c>
      <c r="J141" s="12">
        <f t="shared" si="72"/>
        <v>93.689393378789347</v>
      </c>
      <c r="K141" s="12">
        <f t="shared" si="74"/>
        <v>194.12920271623341</v>
      </c>
      <c r="L141" s="12">
        <f t="shared" si="75"/>
        <v>159.28016152545263</v>
      </c>
      <c r="M141" s="12">
        <f t="shared" si="76"/>
        <v>261.33582462065692</v>
      </c>
      <c r="N141" s="12">
        <f t="shared" si="77"/>
        <v>128.23526839708953</v>
      </c>
      <c r="O141" s="12">
        <f t="shared" si="78"/>
        <v>264.63179428365186</v>
      </c>
      <c r="P141" s="12">
        <f t="shared" si="79"/>
        <v>220.65969931453526</v>
      </c>
      <c r="Q141">
        <v>0.52941176470588203</v>
      </c>
      <c r="R141" s="12">
        <v>13.9885577920634</v>
      </c>
      <c r="S141" s="55">
        <f t="shared" si="80"/>
        <v>126.60728792141032</v>
      </c>
      <c r="T141" s="55">
        <v>20.971937940351602</v>
      </c>
      <c r="U141" s="55">
        <v>19.3418418002713</v>
      </c>
      <c r="V141" s="55">
        <v>26.3630432901878</v>
      </c>
      <c r="W141" s="55">
        <v>24.459080299209202</v>
      </c>
      <c r="X141" s="55">
        <v>225.088390199456</v>
      </c>
      <c r="Y141" s="55">
        <v>4.0252083369778298</v>
      </c>
      <c r="Z141" s="12">
        <f t="shared" si="73"/>
        <v>110.99153630398749</v>
      </c>
      <c r="AA141" s="12">
        <f t="shared" si="81"/>
        <v>103.37611720893797</v>
      </c>
      <c r="AB141" s="12">
        <f t="shared" si="82"/>
        <v>90.637313114695218</v>
      </c>
      <c r="AC141" s="12">
        <f t="shared" si="83"/>
        <v>112.78508002132543</v>
      </c>
      <c r="AD141" s="55">
        <v>14.260909794556101</v>
      </c>
      <c r="AE141" s="55">
        <v>13.402360957596599</v>
      </c>
      <c r="AF141">
        <v>0.446452476572959</v>
      </c>
      <c r="AG141" s="12"/>
      <c r="AH141" s="12"/>
      <c r="AI141" t="str">
        <v>20220325</v>
      </c>
      <c r="AJ141">
        <v>37.700000000000003</v>
      </c>
      <c r="AK141">
        <v>34.1</v>
      </c>
      <c r="AL141">
        <f t="shared" si="84"/>
        <v>1.1055718475073315</v>
      </c>
      <c r="BI141" t="str">
        <v>08/04/2024</v>
      </c>
      <c r="BJ141">
        <v>56.5</v>
      </c>
      <c r="BK141">
        <v>14.5</v>
      </c>
      <c r="BL141">
        <f t="shared" si="85"/>
        <v>3.896551724137931</v>
      </c>
    </row>
    <row r="142" spans="1:64" x14ac:dyDescent="0.3">
      <c r="A142" s="11">
        <v>45384</v>
      </c>
      <c r="B142">
        <v>0.51428571428571401</v>
      </c>
      <c r="C142">
        <v>5243.77</v>
      </c>
      <c r="D142">
        <v>444.95</v>
      </c>
      <c r="E142">
        <v>92.55</v>
      </c>
      <c r="F142">
        <v>2252.3000000000002</v>
      </c>
      <c r="G142">
        <v>81.34</v>
      </c>
      <c r="H142">
        <v>53.53</v>
      </c>
      <c r="I142" s="12">
        <f t="shared" si="71"/>
        <v>190.45350952100452</v>
      </c>
      <c r="J142" s="12">
        <f t="shared" si="72"/>
        <v>95.582305370876071</v>
      </c>
      <c r="K142" s="12">
        <f t="shared" si="74"/>
        <v>195.64167515379523</v>
      </c>
      <c r="L142" s="12">
        <f t="shared" si="75"/>
        <v>159.03507944344153</v>
      </c>
      <c r="M142" s="12">
        <f t="shared" si="76"/>
        <v>262.15365182030223</v>
      </c>
      <c r="N142" s="12">
        <f t="shared" si="77"/>
        <v>131.01208483609923</v>
      </c>
      <c r="O142" s="12">
        <f t="shared" si="78"/>
        <v>267.06797395697743</v>
      </c>
      <c r="P142" s="12">
        <f t="shared" si="79"/>
        <v>220.62661853095796</v>
      </c>
      <c r="Q142">
        <v>0.53030303030303005</v>
      </c>
      <c r="R142" s="12">
        <v>13.8623369214753</v>
      </c>
      <c r="S142" s="55">
        <f t="shared" si="80"/>
        <v>127.50618553899189</v>
      </c>
      <c r="T142" s="55">
        <v>21.337630201428802</v>
      </c>
      <c r="U142" s="55">
        <v>19.6937255608123</v>
      </c>
      <c r="V142" s="55">
        <v>26.918512944038</v>
      </c>
      <c r="W142" s="55">
        <v>25.076204921716901</v>
      </c>
      <c r="X142" s="55">
        <v>224.580569799025</v>
      </c>
      <c r="Y142" s="55">
        <v>3.9612143446305499</v>
      </c>
      <c r="Z142" s="12">
        <f t="shared" si="73"/>
        <v>112.55537509504956</v>
      </c>
      <c r="AA142" s="12">
        <f t="shared" si="81"/>
        <v>103.71522330507482</v>
      </c>
      <c r="AB142" s="12">
        <f t="shared" si="82"/>
        <v>92.614167797822915</v>
      </c>
      <c r="AC142" s="12">
        <f t="shared" si="83"/>
        <v>113.84059708995107</v>
      </c>
      <c r="AD142" s="55">
        <v>14.498613687222701</v>
      </c>
      <c r="AE142" s="55">
        <v>13.678425994361101</v>
      </c>
      <c r="AF142">
        <v>0.451851851851852</v>
      </c>
      <c r="AG142" s="12"/>
      <c r="AH142" s="12"/>
      <c r="AI142" t="str">
        <v>20220318</v>
      </c>
      <c r="AJ142">
        <v>35.299999999999997</v>
      </c>
      <c r="AK142">
        <v>35.299999999999997</v>
      </c>
      <c r="AL142">
        <f t="shared" si="84"/>
        <v>1</v>
      </c>
      <c r="BI142" t="str">
        <v>05/04/2024</v>
      </c>
      <c r="BJ142">
        <v>58.1</v>
      </c>
      <c r="BK142">
        <v>14.5</v>
      </c>
      <c r="BL142">
        <f t="shared" si="85"/>
        <v>4.0068965517241377</v>
      </c>
    </row>
    <row r="143" spans="1:64" x14ac:dyDescent="0.3">
      <c r="A143" s="11">
        <v>45380</v>
      </c>
      <c r="B143">
        <v>0.49079754601226999</v>
      </c>
      <c r="C143">
        <v>5254.35</v>
      </c>
      <c r="D143">
        <v>444.01</v>
      </c>
      <c r="E143">
        <v>94.62</v>
      </c>
      <c r="F143">
        <v>2233.4299999999998</v>
      </c>
      <c r="G143">
        <v>81.78</v>
      </c>
      <c r="H143">
        <v>53.39</v>
      </c>
      <c r="I143" s="12">
        <f t="shared" si="71"/>
        <v>186.74413386971568</v>
      </c>
      <c r="J143" s="12">
        <f t="shared" si="72"/>
        <v>96.592904552949221</v>
      </c>
      <c r="K143" s="12">
        <f t="shared" si="74"/>
        <v>194.98521475187877</v>
      </c>
      <c r="L143" s="12">
        <f t="shared" si="75"/>
        <v>159.77576531703684</v>
      </c>
      <c r="M143" s="12">
        <f t="shared" si="76"/>
        <v>256.01091290765612</v>
      </c>
      <c r="N143" s="12">
        <f t="shared" si="77"/>
        <v>131.84691558828789</v>
      </c>
      <c r="O143" s="12">
        <f t="shared" si="78"/>
        <v>265.08057002084666</v>
      </c>
      <c r="P143" s="12">
        <f t="shared" si="79"/>
        <v>220.7381231715099</v>
      </c>
      <c r="Q143">
        <v>0.49295774647887303</v>
      </c>
      <c r="R143" s="12">
        <v>13.8591267166224</v>
      </c>
      <c r="S143" s="55">
        <f t="shared" si="80"/>
        <v>126.10819592598732</v>
      </c>
      <c r="T143" s="55">
        <v>21.825325786854101</v>
      </c>
      <c r="U143" s="55">
        <v>20.129029820040302</v>
      </c>
      <c r="V143" s="55">
        <v>27.800375537065499</v>
      </c>
      <c r="W143" s="55">
        <v>25.866913505922899</v>
      </c>
      <c r="X143" s="55">
        <v>223.77198199941699</v>
      </c>
      <c r="Y143" s="55">
        <v>4.0046811754968603</v>
      </c>
      <c r="Z143" s="12">
        <f t="shared" si="73"/>
        <v>110.95020843932603</v>
      </c>
      <c r="AA143" s="12">
        <f t="shared" si="81"/>
        <v>101.23504611793106</v>
      </c>
      <c r="AB143" s="12">
        <f t="shared" si="82"/>
        <v>93.156963065053091</v>
      </c>
      <c r="AC143" s="12">
        <f t="shared" si="83"/>
        <v>112.93681990890269</v>
      </c>
      <c r="AD143" s="55">
        <v>14.424627190192099</v>
      </c>
      <c r="AE143" s="55">
        <v>13.5516363334924</v>
      </c>
      <c r="AF143">
        <v>0.45306122448979602</v>
      </c>
      <c r="AG143" s="12"/>
      <c r="AH143" s="12"/>
      <c r="AI143" t="str">
        <v>20220311</v>
      </c>
      <c r="AJ143">
        <v>30.6</v>
      </c>
      <c r="AK143">
        <v>36.5</v>
      </c>
      <c r="AL143">
        <f t="shared" si="84"/>
        <v>0.83835616438356164</v>
      </c>
      <c r="BI143" t="str">
        <v>04/04/2024</v>
      </c>
      <c r="BJ143">
        <v>58.1</v>
      </c>
      <c r="BK143">
        <v>14.5</v>
      </c>
      <c r="BL143">
        <f t="shared" si="85"/>
        <v>4.0068965517241377</v>
      </c>
    </row>
    <row r="144" spans="1:64" x14ac:dyDescent="0.3">
      <c r="A144" s="11">
        <v>45379</v>
      </c>
      <c r="B144">
        <v>0.49397590361445798</v>
      </c>
      <c r="C144">
        <v>5248.49</v>
      </c>
      <c r="D144">
        <v>444.83</v>
      </c>
      <c r="E144">
        <v>94.7</v>
      </c>
      <c r="F144">
        <v>2194.7600000000002</v>
      </c>
      <c r="G144">
        <v>81.83</v>
      </c>
      <c r="H144">
        <v>53.42</v>
      </c>
      <c r="I144" s="12">
        <f t="shared" si="71"/>
        <v>186.37859241159555</v>
      </c>
      <c r="J144" s="12">
        <f t="shared" si="72"/>
        <v>98.213698399782061</v>
      </c>
      <c r="K144" s="12">
        <f t="shared" si="74"/>
        <v>194.64895198003205</v>
      </c>
      <c r="L144" s="12">
        <f t="shared" si="75"/>
        <v>159.50809493818034</v>
      </c>
      <c r="M144" s="12">
        <f t="shared" si="76"/>
        <v>256.26682810756358</v>
      </c>
      <c r="N144" s="12">
        <f t="shared" si="77"/>
        <v>134.46393874026148</v>
      </c>
      <c r="O144" s="12">
        <f t="shared" si="78"/>
        <v>265.407652572247</v>
      </c>
      <c r="P144" s="12">
        <f t="shared" si="79"/>
        <v>221.0214314104596</v>
      </c>
      <c r="Q144">
        <v>0.5</v>
      </c>
      <c r="R144" s="12">
        <v>13.8753944840361</v>
      </c>
      <c r="S144" s="55">
        <f t="shared" si="80"/>
        <v>127.81287399732258</v>
      </c>
      <c r="T144" s="55">
        <v>21.6707775147324</v>
      </c>
      <c r="U144" s="55">
        <v>19.828492671155399</v>
      </c>
      <c r="V144" s="55">
        <v>27.800887496376401</v>
      </c>
      <c r="W144" s="55">
        <v>25.3824190572719</v>
      </c>
      <c r="X144" s="55">
        <v>223.66003501383301</v>
      </c>
      <c r="Y144" s="55">
        <v>3.9565502280564302</v>
      </c>
      <c r="Z144" s="12">
        <f t="shared" si="73"/>
        <v>112.25964469425017</v>
      </c>
      <c r="AA144" s="12">
        <f t="shared" si="81"/>
        <v>101.20638593218885</v>
      </c>
      <c r="AB144" s="12">
        <f t="shared" si="82"/>
        <v>94.88199612431751</v>
      </c>
      <c r="AC144" s="12">
        <f t="shared" si="83"/>
        <v>112.93123710443126</v>
      </c>
      <c r="AD144" s="55">
        <v>14.2693938958126</v>
      </c>
      <c r="AE144" s="55">
        <v>13.4249642359249</v>
      </c>
      <c r="AF144">
        <v>0.46949965729951998</v>
      </c>
      <c r="AG144" s="12"/>
      <c r="AH144" s="12"/>
      <c r="AI144" t="str">
        <v>20220304</v>
      </c>
      <c r="AJ144">
        <v>32.200000000000003</v>
      </c>
      <c r="AK144">
        <v>35.6</v>
      </c>
      <c r="AL144">
        <f t="shared" si="84"/>
        <v>0.9044943820224719</v>
      </c>
      <c r="BI144" t="str">
        <v>03/04/2024</v>
      </c>
      <c r="BJ144">
        <v>58.1</v>
      </c>
      <c r="BK144">
        <v>14.5</v>
      </c>
      <c r="BL144">
        <f t="shared" si="85"/>
        <v>4.0068965517241377</v>
      </c>
    </row>
    <row r="145" spans="1:64" x14ac:dyDescent="0.3">
      <c r="A145" s="11">
        <v>45378</v>
      </c>
      <c r="B145">
        <v>0.50150150150150197</v>
      </c>
      <c r="C145">
        <v>5203.58</v>
      </c>
      <c r="D145">
        <v>443.32</v>
      </c>
      <c r="E145">
        <v>93.77</v>
      </c>
      <c r="F145">
        <v>2178.91</v>
      </c>
      <c r="G145">
        <v>81.739999999999995</v>
      </c>
      <c r="H145">
        <v>53.13</v>
      </c>
      <c r="I145" s="12">
        <f t="shared" si="71"/>
        <v>186.61882450227952</v>
      </c>
      <c r="J145" s="12">
        <f t="shared" si="72"/>
        <v>98.080669891765723</v>
      </c>
      <c r="K145" s="12">
        <f t="shared" si="74"/>
        <v>193.19428699677272</v>
      </c>
      <c r="L145" s="12">
        <f t="shared" si="75"/>
        <v>159.00368962898921</v>
      </c>
      <c r="M145" s="12">
        <f t="shared" si="76"/>
        <v>257.94651564042397</v>
      </c>
      <c r="N145" s="12">
        <f t="shared" si="77"/>
        <v>134.9860867733276</v>
      </c>
      <c r="O145" s="12">
        <f t="shared" si="78"/>
        <v>264.79727754016818</v>
      </c>
      <c r="P145" s="12">
        <f t="shared" si="79"/>
        <v>221.47594264098743</v>
      </c>
      <c r="Q145">
        <v>0.51428571428571401</v>
      </c>
      <c r="R145" s="12">
        <v>13.719627936006299</v>
      </c>
      <c r="S145" s="55">
        <f t="shared" si="80"/>
        <v>127.20928482129308</v>
      </c>
      <c r="T145" s="55">
        <v>21.538682974334399</v>
      </c>
      <c r="U145" s="55">
        <v>19.803770928227099</v>
      </c>
      <c r="V145" s="55">
        <v>28.015653619694401</v>
      </c>
      <c r="W145" s="55">
        <v>25.656374712101801</v>
      </c>
      <c r="X145" s="55">
        <v>222.18845529484801</v>
      </c>
      <c r="Y145" s="55">
        <v>3.9305742293678398</v>
      </c>
      <c r="Z145" s="12">
        <f t="shared" si="73"/>
        <v>112.25802684566963</v>
      </c>
      <c r="AA145" s="12">
        <f t="shared" si="81"/>
        <v>101.65974512688884</v>
      </c>
      <c r="AB145" s="12">
        <f t="shared" si="82"/>
        <v>95.054612404640736</v>
      </c>
      <c r="AC145" s="12">
        <f t="shared" si="83"/>
        <v>112.44130137935967</v>
      </c>
      <c r="AD145" s="55">
        <v>14.646182529065999</v>
      </c>
      <c r="AE145" s="55">
        <v>13.8383815610984</v>
      </c>
      <c r="AF145">
        <v>0.46574394463667801</v>
      </c>
      <c r="AG145" s="12"/>
      <c r="AH145" s="12"/>
      <c r="AI145" t="str">
        <v>20220225</v>
      </c>
      <c r="AJ145">
        <v>29.9</v>
      </c>
      <c r="AK145">
        <v>34.5</v>
      </c>
      <c r="AL145">
        <f t="shared" si="84"/>
        <v>0.86666666666666659</v>
      </c>
      <c r="BI145" t="str">
        <v>02/04/2024</v>
      </c>
      <c r="BJ145">
        <v>58.1</v>
      </c>
      <c r="BK145">
        <v>14.5</v>
      </c>
      <c r="BL145">
        <f t="shared" si="85"/>
        <v>4.0068965517241377</v>
      </c>
    </row>
    <row r="146" spans="1:64" x14ac:dyDescent="0.3">
      <c r="A146" s="11">
        <v>45377</v>
      </c>
      <c r="B146">
        <v>0.49418604651162801</v>
      </c>
      <c r="C146">
        <v>5218.1899999999996</v>
      </c>
      <c r="D146">
        <v>444.76</v>
      </c>
      <c r="E146">
        <v>93.51</v>
      </c>
      <c r="F146">
        <v>2172.04</v>
      </c>
      <c r="G146">
        <v>81.72</v>
      </c>
      <c r="H146">
        <v>53.11</v>
      </c>
      <c r="I146" s="12">
        <f t="shared" si="71"/>
        <v>187.66605224709292</v>
      </c>
      <c r="J146" s="12">
        <f t="shared" si="72"/>
        <v>98.669008181901219</v>
      </c>
      <c r="K146" s="12">
        <f t="shared" si="74"/>
        <v>193.78427475612338</v>
      </c>
      <c r="L146" s="12">
        <f t="shared" si="75"/>
        <v>159.51035806073583</v>
      </c>
      <c r="M146" s="12">
        <f t="shared" si="76"/>
        <v>259.50827602594688</v>
      </c>
      <c r="N146" s="12">
        <f t="shared" si="77"/>
        <v>135.85564802179394</v>
      </c>
      <c r="O146" s="12">
        <f t="shared" si="78"/>
        <v>265.72264052298658</v>
      </c>
      <c r="P146" s="12">
        <f t="shared" si="79"/>
        <v>222.27932193700778</v>
      </c>
      <c r="Q146">
        <v>0.5</v>
      </c>
      <c r="R146" s="12">
        <v>13.703590000622601</v>
      </c>
      <c r="S146" s="55">
        <f t="shared" si="80"/>
        <v>125.81291061673663</v>
      </c>
      <c r="T146" s="55">
        <v>22.915473089513899</v>
      </c>
      <c r="U146" s="55">
        <v>21.036279074227</v>
      </c>
      <c r="V146" s="55">
        <v>30.390408855686001</v>
      </c>
      <c r="W146" s="55">
        <v>27.7465200422095</v>
      </c>
      <c r="X146" s="55">
        <v>221.73170177580499</v>
      </c>
      <c r="Y146" s="55">
        <v>3.9699901549205401</v>
      </c>
      <c r="Z146" s="12">
        <f t="shared" si="73"/>
        <v>110.9281747207267</v>
      </c>
      <c r="AA146" s="12">
        <f t="shared" si="81"/>
        <v>101.90471125073175</v>
      </c>
      <c r="AB146" s="12">
        <f t="shared" si="82"/>
        <v>95.320207699554587</v>
      </c>
      <c r="AC146" s="12">
        <f t="shared" si="83"/>
        <v>112.42647920886762</v>
      </c>
      <c r="AD146" s="55">
        <v>15.021109220802</v>
      </c>
      <c r="AE146" s="55">
        <v>14.140711548539601</v>
      </c>
      <c r="AF146">
        <v>0.45448323066392898</v>
      </c>
      <c r="AG146" s="12"/>
      <c r="AH146" s="12"/>
      <c r="AI146" t="str">
        <v>20220218</v>
      </c>
      <c r="AJ146">
        <v>32.200000000000003</v>
      </c>
      <c r="AK146">
        <v>31</v>
      </c>
      <c r="AL146">
        <f t="shared" si="84"/>
        <v>1.0387096774193549</v>
      </c>
      <c r="BI146" t="str">
        <v>01/04/2024</v>
      </c>
      <c r="BJ146">
        <v>58.1</v>
      </c>
      <c r="BK146">
        <v>14.5</v>
      </c>
      <c r="BL146">
        <f t="shared" si="85"/>
        <v>4.0068965517241377</v>
      </c>
    </row>
    <row r="147" spans="1:64" x14ac:dyDescent="0.3">
      <c r="A147" s="11">
        <v>45374</v>
      </c>
      <c r="B147">
        <v>0.49857549857549899</v>
      </c>
      <c r="C147">
        <v>5234.18</v>
      </c>
      <c r="D147">
        <v>446.38</v>
      </c>
      <c r="E147">
        <v>93.98</v>
      </c>
      <c r="F147">
        <v>2165.4</v>
      </c>
      <c r="G147">
        <v>81.760000000000005</v>
      </c>
      <c r="H147">
        <v>53.15</v>
      </c>
      <c r="I147" s="12">
        <f t="shared" si="71"/>
        <v>187.30153643353881</v>
      </c>
      <c r="J147" s="12">
        <f t="shared" si="72"/>
        <v>99.276713491189795</v>
      </c>
      <c r="K147" s="12">
        <f t="shared" si="74"/>
        <v>194.28274268363685</v>
      </c>
      <c r="L147" s="12">
        <f t="shared" si="75"/>
        <v>159.87845145705333</v>
      </c>
      <c r="M147" s="12">
        <f t="shared" si="76"/>
        <v>259.15275234696344</v>
      </c>
      <c r="N147" s="12">
        <f t="shared" si="77"/>
        <v>136.7714151068345</v>
      </c>
      <c r="O147" s="12">
        <f t="shared" si="78"/>
        <v>266.55962657245772</v>
      </c>
      <c r="P147" s="12">
        <f t="shared" si="79"/>
        <v>222.92057701622147</v>
      </c>
      <c r="Q147">
        <v>0.441176470588235</v>
      </c>
      <c r="R147" s="12">
        <v>13.666191043288601</v>
      </c>
      <c r="S147" s="55">
        <f t="shared" si="80"/>
        <v>127.14902711984463</v>
      </c>
      <c r="T147" s="55">
        <v>23.0600111773939</v>
      </c>
      <c r="U147" s="55">
        <v>21.1439582973819</v>
      </c>
      <c r="V147" s="55">
        <v>30.409444181878101</v>
      </c>
      <c r="W147" s="55">
        <v>27.803756632249002</v>
      </c>
      <c r="X147" s="55">
        <v>221.23670882089701</v>
      </c>
      <c r="Y147" s="55">
        <v>3.91809546688379</v>
      </c>
      <c r="Z147" s="12">
        <f t="shared" si="73"/>
        <v>112.16280513283112</v>
      </c>
      <c r="AA147" s="12">
        <f t="shared" si="81"/>
        <v>101.47360297848326</v>
      </c>
      <c r="AB147" s="12">
        <f t="shared" si="82"/>
        <v>95.685630651455824</v>
      </c>
      <c r="AC147" s="12">
        <f t="shared" si="83"/>
        <v>112.45609454692413</v>
      </c>
      <c r="AD147" s="55">
        <v>15.0220798962842</v>
      </c>
      <c r="AE147" s="55">
        <v>14.191692854496999</v>
      </c>
      <c r="AF147">
        <v>0.45605536332179902</v>
      </c>
      <c r="AG147" s="12"/>
      <c r="AH147" s="12"/>
      <c r="AI147" t="str">
        <v>20220211</v>
      </c>
      <c r="AJ147">
        <v>33.700000000000003</v>
      </c>
      <c r="AK147">
        <v>27.9</v>
      </c>
      <c r="AL147">
        <f t="shared" si="84"/>
        <v>1.2078853046594984</v>
      </c>
      <c r="BI147" t="str">
        <v>29/03/2024</v>
      </c>
      <c r="BJ147">
        <v>62.5</v>
      </c>
      <c r="BK147">
        <v>14.1</v>
      </c>
      <c r="BL147">
        <f t="shared" si="85"/>
        <v>4.4326241134751774</v>
      </c>
    </row>
    <row r="148" spans="1:64" x14ac:dyDescent="0.3">
      <c r="A148" s="11">
        <v>45373</v>
      </c>
      <c r="B148">
        <v>0.48895027624309401</v>
      </c>
      <c r="C148">
        <v>5241.53</v>
      </c>
      <c r="D148">
        <v>445.87</v>
      </c>
      <c r="E148">
        <v>93.09</v>
      </c>
      <c r="F148">
        <v>2181.3000000000002</v>
      </c>
      <c r="G148">
        <v>81.7</v>
      </c>
      <c r="H148">
        <v>53.39</v>
      </c>
      <c r="I148" s="12">
        <f t="shared" si="71"/>
        <v>189.37766532500015</v>
      </c>
      <c r="J148" s="12">
        <f t="shared" si="72"/>
        <v>98.695695006504053</v>
      </c>
      <c r="K148" s="12">
        <f t="shared" si="74"/>
        <v>194.69874701557714</v>
      </c>
      <c r="L148" s="12">
        <f t="shared" si="75"/>
        <v>159.38547830768974</v>
      </c>
      <c r="M148" s="12">
        <f t="shared" si="76"/>
        <v>261.35250649648287</v>
      </c>
      <c r="N148" s="12">
        <f t="shared" si="77"/>
        <v>135.62765860489813</v>
      </c>
      <c r="O148" s="12">
        <f t="shared" si="78"/>
        <v>266.45053185626676</v>
      </c>
      <c r="P148" s="12">
        <f t="shared" si="79"/>
        <v>221.67056451409661</v>
      </c>
      <c r="Q148">
        <v>0.42666666666666703</v>
      </c>
      <c r="R148" s="12">
        <v>13.640269815163901</v>
      </c>
      <c r="S148" s="55">
        <f t="shared" si="80"/>
        <v>127.54901183575252</v>
      </c>
      <c r="T148" s="55">
        <v>23.5713109019661</v>
      </c>
      <c r="U148" s="55">
        <v>21.639380254178199</v>
      </c>
      <c r="V148" s="55">
        <v>31.901229043447699</v>
      </c>
      <c r="W148" s="55">
        <v>29.1673115994897</v>
      </c>
      <c r="X148" s="55">
        <v>220.25505889929701</v>
      </c>
      <c r="Y148" s="55">
        <v>3.8984617404783402</v>
      </c>
      <c r="Z148" s="12">
        <f t="shared" si="73"/>
        <v>112.22782963196688</v>
      </c>
      <c r="AA148" s="12">
        <f t="shared" si="81"/>
        <v>102.92023582277825</v>
      </c>
      <c r="AB148" s="12">
        <f t="shared" si="82"/>
        <v>95.419029180903507</v>
      </c>
      <c r="AC148" s="12">
        <f t="shared" si="83"/>
        <v>113.0472886769351</v>
      </c>
      <c r="AD148" s="55">
        <v>15.0588232809808</v>
      </c>
      <c r="AE148" s="55">
        <v>14.262035567181901</v>
      </c>
      <c r="AF148">
        <v>0.46186144156753001</v>
      </c>
      <c r="AG148" s="12"/>
      <c r="AH148" s="12"/>
      <c r="AI148" t="str">
        <v>20220204</v>
      </c>
      <c r="AJ148">
        <v>34.1</v>
      </c>
      <c r="AK148">
        <v>25.9</v>
      </c>
      <c r="AL148">
        <f t="shared" si="84"/>
        <v>1.3166023166023166</v>
      </c>
      <c r="BI148" t="str">
        <v>28/03/2024</v>
      </c>
      <c r="BJ148">
        <v>62.5</v>
      </c>
      <c r="BK148">
        <v>14.1</v>
      </c>
      <c r="BL148">
        <f t="shared" si="85"/>
        <v>4.4326241134751774</v>
      </c>
    </row>
    <row r="149" spans="1:64" x14ac:dyDescent="0.3">
      <c r="A149" s="11">
        <v>45372</v>
      </c>
      <c r="B149">
        <v>0.48476454293628801</v>
      </c>
      <c r="C149">
        <v>5224.62</v>
      </c>
      <c r="D149">
        <v>443.77</v>
      </c>
      <c r="E149">
        <v>92.89</v>
      </c>
      <c r="F149">
        <v>2186.3000000000002</v>
      </c>
      <c r="G149">
        <v>81.7</v>
      </c>
      <c r="H149">
        <v>53.38</v>
      </c>
      <c r="I149" s="12">
        <f t="shared" si="71"/>
        <v>189.17269392421588</v>
      </c>
      <c r="J149" s="12">
        <f t="shared" si="72"/>
        <v>98.153537280977886</v>
      </c>
      <c r="K149" s="12">
        <f t="shared" si="74"/>
        <v>194.07061824172041</v>
      </c>
      <c r="L149" s="12">
        <f t="shared" si="75"/>
        <v>158.90094753652792</v>
      </c>
      <c r="M149" s="12">
        <f t="shared" si="76"/>
        <v>260.68018706241054</v>
      </c>
      <c r="N149" s="12">
        <f t="shared" si="77"/>
        <v>134.68230332410266</v>
      </c>
      <c r="O149" s="12">
        <f t="shared" si="78"/>
        <v>265.19557835659606</v>
      </c>
      <c r="P149" s="12">
        <f t="shared" si="79"/>
        <v>220.66766418301941</v>
      </c>
      <c r="Q149">
        <v>0.42105263157894701</v>
      </c>
      <c r="R149" s="12">
        <v>13.5856119731734</v>
      </c>
      <c r="S149" s="55">
        <f t="shared" si="80"/>
        <v>126.53229483982545</v>
      </c>
      <c r="T149" s="55">
        <v>23.470477523095401</v>
      </c>
      <c r="U149" s="55">
        <v>21.5541011040388</v>
      </c>
      <c r="V149" s="55">
        <v>31.932181082468698</v>
      </c>
      <c r="W149" s="55">
        <v>29.221219362688998</v>
      </c>
      <c r="X149" s="55">
        <v>219.28482347364701</v>
      </c>
      <c r="Y149" s="55">
        <v>3.9141654578004101</v>
      </c>
      <c r="Z149" s="12">
        <f t="shared" si="73"/>
        <v>111.28893318095629</v>
      </c>
      <c r="AA149" s="12">
        <f t="shared" si="81"/>
        <v>103.12294957655762</v>
      </c>
      <c r="AB149" s="12">
        <f t="shared" si="82"/>
        <v>95.183516137440193</v>
      </c>
      <c r="AC149" s="12">
        <f t="shared" si="83"/>
        <v>113.02611480754439</v>
      </c>
      <c r="AD149" s="55">
        <v>15.091233699583499</v>
      </c>
      <c r="AE149" s="55">
        <v>14.1724974304671</v>
      </c>
      <c r="AF149">
        <v>0.45755693581780499</v>
      </c>
      <c r="AG149" s="12"/>
      <c r="AH149" s="12"/>
      <c r="AI149" t="str">
        <v>20220128</v>
      </c>
      <c r="AJ149">
        <v>35.700000000000003</v>
      </c>
      <c r="AK149">
        <v>25</v>
      </c>
      <c r="AL149">
        <f t="shared" si="84"/>
        <v>1.4280000000000002</v>
      </c>
      <c r="BI149" t="str">
        <v>27/03/2024</v>
      </c>
      <c r="BJ149">
        <v>62.5</v>
      </c>
      <c r="BK149">
        <v>14.1</v>
      </c>
      <c r="BL149">
        <f t="shared" si="85"/>
        <v>4.4326241134751774</v>
      </c>
    </row>
    <row r="150" spans="1:64" x14ac:dyDescent="0.3">
      <c r="A150" s="11">
        <v>45371</v>
      </c>
      <c r="B150">
        <v>0.48618784530386699</v>
      </c>
      <c r="C150">
        <v>5178.51</v>
      </c>
      <c r="D150">
        <v>438.57</v>
      </c>
      <c r="E150">
        <v>92.92</v>
      </c>
      <c r="F150">
        <v>2157.52</v>
      </c>
      <c r="G150">
        <v>81.569999999999993</v>
      </c>
      <c r="H150">
        <v>52.8</v>
      </c>
      <c r="I150" s="12">
        <f t="shared" si="71"/>
        <v>187.44316261189158</v>
      </c>
      <c r="J150" s="12">
        <f t="shared" si="72"/>
        <v>98.590815552527189</v>
      </c>
      <c r="K150" s="12">
        <f t="shared" si="74"/>
        <v>192.66218399526446</v>
      </c>
      <c r="L150" s="12">
        <f t="shared" si="75"/>
        <v>159.23226894380883</v>
      </c>
      <c r="M150" s="12">
        <f t="shared" si="76"/>
        <v>257.543417813416</v>
      </c>
      <c r="N150" s="12">
        <f t="shared" si="77"/>
        <v>134.88228972392821</v>
      </c>
      <c r="O150" s="12">
        <f t="shared" si="78"/>
        <v>262.50152703186183</v>
      </c>
      <c r="P150" s="12">
        <f t="shared" si="79"/>
        <v>220.47543877794678</v>
      </c>
      <c r="Q150">
        <v>0.40789473684210498</v>
      </c>
      <c r="R150" s="12">
        <v>13.648155799660699</v>
      </c>
      <c r="S150" s="55">
        <f t="shared" si="80"/>
        <v>128.58635286117865</v>
      </c>
      <c r="T150" s="55">
        <v>23.031393663894502</v>
      </c>
      <c r="U150" s="55">
        <v>21.094007272825699</v>
      </c>
      <c r="V150" s="55">
        <v>30.859013718594301</v>
      </c>
      <c r="W150" s="55">
        <v>28.210686340462502</v>
      </c>
      <c r="X150" s="55">
        <v>219.10566431109399</v>
      </c>
      <c r="Y150" s="55">
        <v>3.87007918702693</v>
      </c>
      <c r="Z150" s="12">
        <f t="shared" si="73"/>
        <v>112.47826534436555</v>
      </c>
      <c r="AA150" s="12">
        <f t="shared" si="81"/>
        <v>101.96990379612902</v>
      </c>
      <c r="AB150" s="12">
        <f t="shared" si="82"/>
        <v>95.408158576171076</v>
      </c>
      <c r="AC150" s="12">
        <f t="shared" si="83"/>
        <v>111.97454779849964</v>
      </c>
      <c r="AD150" s="55">
        <v>15.048999866094301</v>
      </c>
      <c r="AE150" s="55">
        <v>14.034828650109199</v>
      </c>
      <c r="AF150">
        <v>0.45905024088093599</v>
      </c>
      <c r="AG150" s="12"/>
      <c r="AH150" s="12"/>
      <c r="AI150" t="str">
        <v>20220121</v>
      </c>
      <c r="AJ150">
        <v>34.9</v>
      </c>
      <c r="AK150">
        <v>26.7</v>
      </c>
      <c r="AL150">
        <f t="shared" si="84"/>
        <v>1.3071161048689139</v>
      </c>
      <c r="BI150" t="str">
        <v>26/03/2024</v>
      </c>
      <c r="BJ150">
        <v>62.5</v>
      </c>
      <c r="BK150">
        <v>14.1</v>
      </c>
      <c r="BL150">
        <f t="shared" si="85"/>
        <v>4.4326241134751774</v>
      </c>
    </row>
    <row r="151" spans="1:64" x14ac:dyDescent="0.3">
      <c r="A151" s="11">
        <v>45370</v>
      </c>
      <c r="B151">
        <v>0.48441926345609099</v>
      </c>
      <c r="C151">
        <v>5149.42</v>
      </c>
      <c r="D151">
        <v>437.48</v>
      </c>
      <c r="E151">
        <v>92.66</v>
      </c>
      <c r="F151">
        <v>2160.31</v>
      </c>
      <c r="G151">
        <v>81.5</v>
      </c>
      <c r="H151">
        <v>52.82</v>
      </c>
      <c r="I151" s="12">
        <f t="shared" si="71"/>
        <v>186.91173094593825</v>
      </c>
      <c r="J151" s="12">
        <f t="shared" si="72"/>
        <v>97.911246758869765</v>
      </c>
      <c r="K151" s="12">
        <f t="shared" si="74"/>
        <v>191.7436772870999</v>
      </c>
      <c r="L151" s="12">
        <f t="shared" si="75"/>
        <v>158.27819577955302</v>
      </c>
      <c r="M151" s="12">
        <f t="shared" si="76"/>
        <v>257.62441874160322</v>
      </c>
      <c r="N151" s="12">
        <f t="shared" si="77"/>
        <v>134.37394987537195</v>
      </c>
      <c r="O151" s="12">
        <f t="shared" si="78"/>
        <v>262.0736533295638</v>
      </c>
      <c r="P151" s="12">
        <f t="shared" si="79"/>
        <v>219.84444412923111</v>
      </c>
      <c r="Q151">
        <v>0.413333333333333</v>
      </c>
      <c r="R151" s="12">
        <v>13.6368467429417</v>
      </c>
      <c r="S151" s="55">
        <f t="shared" si="80"/>
        <v>125.850201328232</v>
      </c>
      <c r="T151" s="55">
        <v>23.562148629749299</v>
      </c>
      <c r="U151" s="55">
        <v>21.556340116426998</v>
      </c>
      <c r="V151" s="55">
        <v>31.891217819757799</v>
      </c>
      <c r="W151" s="55">
        <v>29.1991785879014</v>
      </c>
      <c r="X151" s="55">
        <v>218.67322300983</v>
      </c>
      <c r="Y151" s="55">
        <v>3.9527390022607598</v>
      </c>
      <c r="Z151" s="12">
        <f t="shared" si="73"/>
        <v>109.96129492270822</v>
      </c>
      <c r="AA151" s="12">
        <f t="shared" si="81"/>
        <v>102.29567477756208</v>
      </c>
      <c r="AB151" s="12">
        <f t="shared" si="82"/>
        <v>95.321145920416072</v>
      </c>
      <c r="AC151" s="12">
        <f t="shared" si="83"/>
        <v>112.11329250025693</v>
      </c>
      <c r="AD151" s="55">
        <v>15.3088146043519</v>
      </c>
      <c r="AE151" s="55">
        <v>14.1948579942989</v>
      </c>
      <c r="AF151">
        <v>0.45454545454545497</v>
      </c>
      <c r="AG151" s="12"/>
      <c r="AH151" s="12"/>
      <c r="AI151" t="str">
        <v>20220114</v>
      </c>
      <c r="AJ151">
        <v>39.799999999999997</v>
      </c>
      <c r="AK151">
        <v>25</v>
      </c>
      <c r="AL151">
        <f t="shared" si="84"/>
        <v>1.5919999999999999</v>
      </c>
      <c r="BI151" t="str">
        <v>25/03/2024</v>
      </c>
      <c r="BJ151">
        <v>62.5</v>
      </c>
      <c r="BK151">
        <v>14.1</v>
      </c>
      <c r="BL151">
        <f t="shared" si="85"/>
        <v>4.4326241134751774</v>
      </c>
    </row>
    <row r="152" spans="1:64" x14ac:dyDescent="0.3">
      <c r="A152" s="11">
        <v>45367</v>
      </c>
      <c r="B152">
        <v>0.47457627118644102</v>
      </c>
      <c r="C152">
        <v>5117.09</v>
      </c>
      <c r="D152">
        <v>433.92</v>
      </c>
      <c r="E152">
        <v>92.94</v>
      </c>
      <c r="F152">
        <v>2155.92</v>
      </c>
      <c r="G152">
        <v>81.489999999999995</v>
      </c>
      <c r="H152">
        <v>52.8</v>
      </c>
      <c r="I152" s="12">
        <f t="shared" si="71"/>
        <v>185.18382871249767</v>
      </c>
      <c r="J152" s="12">
        <f t="shared" si="72"/>
        <v>97.493798749252576</v>
      </c>
      <c r="K152" s="12">
        <f t="shared" si="74"/>
        <v>190.56307622012159</v>
      </c>
      <c r="L152" s="12">
        <f t="shared" si="75"/>
        <v>157.34369129090746</v>
      </c>
      <c r="M152" s="12">
        <f t="shared" si="76"/>
        <v>254.7667072990898</v>
      </c>
      <c r="N152" s="12">
        <f t="shared" si="77"/>
        <v>133.55020903136921</v>
      </c>
      <c r="O152" s="12">
        <f t="shared" si="78"/>
        <v>259.97266787674761</v>
      </c>
      <c r="P152" s="12">
        <f t="shared" si="79"/>
        <v>218.13741212132939</v>
      </c>
      <c r="Q152">
        <v>0.40789473684210498</v>
      </c>
      <c r="R152" s="12">
        <v>13.594505094833099</v>
      </c>
      <c r="S152" s="55">
        <f t="shared" si="80"/>
        <v>126.53687551416456</v>
      </c>
      <c r="T152" s="55">
        <v>22.877122265319102</v>
      </c>
      <c r="U152" s="55">
        <v>20.900393593988699</v>
      </c>
      <c r="V152" s="55">
        <v>30.8335048891418</v>
      </c>
      <c r="W152" s="55">
        <v>28.198320384990101</v>
      </c>
      <c r="X152" s="55">
        <v>217.24171291268601</v>
      </c>
      <c r="Y152" s="55">
        <v>3.9192634466680398</v>
      </c>
      <c r="Z152" s="12">
        <f t="shared" si="73"/>
        <v>110.17633782833181</v>
      </c>
      <c r="AA152" s="12">
        <f t="shared" si="81"/>
        <v>101.94991325328692</v>
      </c>
      <c r="AB152" s="12">
        <f t="shared" si="82"/>
        <v>95.479399758740158</v>
      </c>
      <c r="AC152" s="12">
        <f t="shared" si="83"/>
        <v>112.08459061409442</v>
      </c>
      <c r="AD152" s="55">
        <v>15.1976587320967</v>
      </c>
      <c r="AE152" s="55">
        <v>13.9620395554235</v>
      </c>
      <c r="AF152">
        <v>0.45281737949762402</v>
      </c>
      <c r="AG152" s="12"/>
      <c r="AH152" s="12"/>
      <c r="AI152" t="str">
        <v>20220107</v>
      </c>
      <c r="AJ152">
        <v>43.7</v>
      </c>
      <c r="AK152">
        <v>23</v>
      </c>
      <c r="AL152">
        <f t="shared" si="84"/>
        <v>1.9000000000000001</v>
      </c>
      <c r="BI152" t="str">
        <v>22/03/2024</v>
      </c>
      <c r="BJ152">
        <v>60.6</v>
      </c>
      <c r="BK152">
        <v>15.2</v>
      </c>
      <c r="BL152">
        <f t="shared" si="85"/>
        <v>3.986842105263158</v>
      </c>
    </row>
    <row r="153" spans="1:64" x14ac:dyDescent="0.3">
      <c r="A153" s="11">
        <v>45366</v>
      </c>
      <c r="B153">
        <v>0.49318801089918302</v>
      </c>
      <c r="C153">
        <v>5150.4799999999996</v>
      </c>
      <c r="D153">
        <v>439.14</v>
      </c>
      <c r="E153">
        <v>92.97</v>
      </c>
      <c r="F153">
        <v>2162.1999999999998</v>
      </c>
      <c r="G153">
        <v>81.540000000000006</v>
      </c>
      <c r="H153">
        <v>52.91</v>
      </c>
      <c r="I153" s="12">
        <f t="shared" si="71"/>
        <v>186.33167021853674</v>
      </c>
      <c r="J153" s="12">
        <f t="shared" si="72"/>
        <v>97.84392754386306</v>
      </c>
      <c r="K153" s="12">
        <f t="shared" si="74"/>
        <v>191.68822763949211</v>
      </c>
      <c r="L153" s="12">
        <f t="shared" si="75"/>
        <v>158.03968047540116</v>
      </c>
      <c r="M153" s="12">
        <f t="shared" si="76"/>
        <v>257.74734529726999</v>
      </c>
      <c r="N153" s="12">
        <f t="shared" si="77"/>
        <v>134.76068619767696</v>
      </c>
      <c r="O153" s="12">
        <f t="shared" si="78"/>
        <v>262.93693309397656</v>
      </c>
      <c r="P153" s="12">
        <f t="shared" si="79"/>
        <v>220.2980664139161</v>
      </c>
      <c r="Q153">
        <v>0.430379746835443</v>
      </c>
      <c r="R153" s="12">
        <v>13.566034474811</v>
      </c>
      <c r="S153" s="55">
        <f t="shared" si="80"/>
        <v>126.19307202372939</v>
      </c>
      <c r="T153" s="55">
        <v>23.250459279466099</v>
      </c>
      <c r="U153" s="55">
        <v>21.219646166625299</v>
      </c>
      <c r="V153" s="55">
        <v>31.464374405355301</v>
      </c>
      <c r="W153" s="55">
        <v>28.855828739206299</v>
      </c>
      <c r="X153" s="55">
        <v>216.64322118939401</v>
      </c>
      <c r="Y153" s="55">
        <v>3.92171748158164</v>
      </c>
      <c r="Z153" s="12">
        <f t="shared" si="73"/>
        <v>109.80428537899338</v>
      </c>
      <c r="AA153" s="12">
        <f t="shared" si="81"/>
        <v>102.12928468710794</v>
      </c>
      <c r="AB153" s="12">
        <f t="shared" si="82"/>
        <v>95.400651568219743</v>
      </c>
      <c r="AC153" s="12">
        <f t="shared" si="83"/>
        <v>112.2491260679805</v>
      </c>
      <c r="AD153" s="55">
        <v>15.2999064596968</v>
      </c>
      <c r="AE153" s="55">
        <v>13.976546485476099</v>
      </c>
      <c r="AF153">
        <v>0.45429740791268802</v>
      </c>
      <c r="AG153" s="12"/>
      <c r="AH153" s="12"/>
      <c r="AI153" t="str">
        <v>20211231</v>
      </c>
      <c r="AJ153">
        <v>50.6</v>
      </c>
      <c r="AK153">
        <v>23.5</v>
      </c>
      <c r="AL153">
        <f t="shared" si="84"/>
        <v>2.1531914893617023</v>
      </c>
      <c r="BI153" t="str">
        <v>21/03/2024</v>
      </c>
      <c r="BJ153">
        <v>60.6</v>
      </c>
      <c r="BK153">
        <v>15.2</v>
      </c>
      <c r="BL153">
        <f t="shared" si="85"/>
        <v>3.986842105263158</v>
      </c>
    </row>
    <row r="154" spans="1:64" x14ac:dyDescent="0.3">
      <c r="A154" s="11">
        <v>45365</v>
      </c>
      <c r="B154">
        <v>0.50134048257372699</v>
      </c>
      <c r="C154">
        <v>5165.3100000000004</v>
      </c>
      <c r="D154">
        <v>440.25</v>
      </c>
      <c r="E154">
        <v>94.42</v>
      </c>
      <c r="F154">
        <v>2174.33</v>
      </c>
      <c r="G154">
        <v>81.61</v>
      </c>
      <c r="H154">
        <v>53.24</v>
      </c>
      <c r="I154" s="12">
        <f t="shared" si="71"/>
        <v>184.03385307787028</v>
      </c>
      <c r="J154" s="12">
        <f t="shared" si="72"/>
        <v>97.57971548279636</v>
      </c>
      <c r="K154" s="12">
        <f t="shared" si="74"/>
        <v>192.07493949998019</v>
      </c>
      <c r="L154" s="12">
        <f t="shared" si="75"/>
        <v>157.51558349944622</v>
      </c>
      <c r="M154" s="12">
        <f t="shared" si="76"/>
        <v>254.48092454998681</v>
      </c>
      <c r="N154" s="12">
        <f t="shared" si="77"/>
        <v>134.34992001227536</v>
      </c>
      <c r="O154" s="12">
        <f t="shared" si="78"/>
        <v>263.37507245948632</v>
      </c>
      <c r="P154" s="12">
        <f t="shared" si="79"/>
        <v>219.49098655753428</v>
      </c>
      <c r="Q154">
        <v>0.443037974683544</v>
      </c>
      <c r="R154" s="12">
        <v>13.508097176042099</v>
      </c>
      <c r="S154" s="55">
        <f t="shared" si="80"/>
        <v>125.15146115952112</v>
      </c>
      <c r="T154" s="55">
        <v>23.813529095679499</v>
      </c>
      <c r="U154" s="55">
        <v>21.758185548061999</v>
      </c>
      <c r="V154" s="55">
        <v>32.466171395172701</v>
      </c>
      <c r="W154" s="55">
        <v>29.9299638106536</v>
      </c>
      <c r="X154" s="55">
        <v>216.05125340028201</v>
      </c>
      <c r="Y154" s="55">
        <v>3.9376006721868801</v>
      </c>
      <c r="Z154" s="12">
        <f t="shared" si="73"/>
        <v>109.06551218825294</v>
      </c>
      <c r="AA154" s="12">
        <f t="shared" si="81"/>
        <v>101.20241540289327</v>
      </c>
      <c r="AB154" s="12">
        <f t="shared" si="82"/>
        <v>95.459800093469795</v>
      </c>
      <c r="AC154" s="12">
        <f t="shared" si="83"/>
        <v>112.85182354206351</v>
      </c>
      <c r="AD154" s="55">
        <v>15.904536105210299</v>
      </c>
      <c r="AE154" s="55">
        <v>14.492335197991901</v>
      </c>
      <c r="AF154">
        <v>0.44565217391304301</v>
      </c>
      <c r="AG154" s="12"/>
      <c r="AH154" s="12"/>
      <c r="AI154" t="str">
        <v>20211224</v>
      </c>
      <c r="AJ154" t="e">
        <v>#N/A</v>
      </c>
      <c r="AK154" t="e">
        <v>#N/A</v>
      </c>
      <c r="AL154" t="str">
        <f t="shared" si="84"/>
        <v/>
      </c>
      <c r="BI154" t="str">
        <v>20/03/2024</v>
      </c>
      <c r="BJ154">
        <v>60.6</v>
      </c>
      <c r="BK154">
        <v>15.2</v>
      </c>
      <c r="BL154">
        <f t="shared" si="85"/>
        <v>3.986842105263158</v>
      </c>
    </row>
    <row r="155" spans="1:64" x14ac:dyDescent="0.3">
      <c r="A155" s="11">
        <v>45364</v>
      </c>
      <c r="B155">
        <v>0.51733333333333298</v>
      </c>
      <c r="C155">
        <v>5175.2700000000004</v>
      </c>
      <c r="D155">
        <v>443.66</v>
      </c>
      <c r="E155">
        <v>94.88</v>
      </c>
      <c r="F155">
        <v>2158.25</v>
      </c>
      <c r="G155">
        <v>81.650000000000006</v>
      </c>
      <c r="H155">
        <v>53.29</v>
      </c>
      <c r="I155" s="12">
        <f t="shared" si="71"/>
        <v>183.49736329161692</v>
      </c>
      <c r="J155" s="12">
        <f t="shared" si="72"/>
        <v>98.503184610002322</v>
      </c>
      <c r="K155" s="12">
        <f t="shared" si="74"/>
        <v>192.35089405079543</v>
      </c>
      <c r="L155" s="12">
        <f t="shared" si="75"/>
        <v>157.67109054360876</v>
      </c>
      <c r="M155" s="12">
        <f t="shared" si="76"/>
        <v>255.20515507036617</v>
      </c>
      <c r="N155" s="12">
        <f t="shared" si="77"/>
        <v>136.41476851554916</v>
      </c>
      <c r="O155" s="12">
        <f t="shared" si="78"/>
        <v>265.28410195791417</v>
      </c>
      <c r="P155" s="12">
        <f t="shared" si="79"/>
        <v>220.98213056667501</v>
      </c>
      <c r="Q155">
        <v>0.46753246753246802</v>
      </c>
      <c r="R155" s="12">
        <v>13.437550743073</v>
      </c>
      <c r="S155" s="55">
        <f t="shared" si="80"/>
        <v>123.60726326661995</v>
      </c>
      <c r="T155" s="55">
        <v>23.8437835738773</v>
      </c>
      <c r="U155" s="55">
        <v>21.752994415668201</v>
      </c>
      <c r="V155" s="55">
        <v>31.9140195321569</v>
      </c>
      <c r="W155" s="55">
        <v>29.397466178680901</v>
      </c>
      <c r="X155" s="55">
        <v>215.42284525373199</v>
      </c>
      <c r="Y155" s="55">
        <v>3.96632810864</v>
      </c>
      <c r="Z155" s="12">
        <f t="shared" si="73"/>
        <v>107.96856019672002</v>
      </c>
      <c r="AA155" s="12">
        <f t="shared" si="81"/>
        <v>100.80825843864956</v>
      </c>
      <c r="AB155" s="12">
        <f t="shared" si="82"/>
        <v>96.267362259730689</v>
      </c>
      <c r="AC155" s="12">
        <f t="shared" si="83"/>
        <v>112.90244520960547</v>
      </c>
      <c r="AD155" s="55">
        <v>16.1358899605743</v>
      </c>
      <c r="AE155" s="55">
        <v>14.607558802579501</v>
      </c>
      <c r="AF155">
        <v>0.44109589041095898</v>
      </c>
      <c r="AG155" s="12"/>
      <c r="AH155" s="12"/>
      <c r="AI155" t="str">
        <v>20211217</v>
      </c>
      <c r="AJ155">
        <v>42.2</v>
      </c>
      <c r="AK155">
        <v>24.1</v>
      </c>
      <c r="AL155">
        <f t="shared" si="84"/>
        <v>1.7510373443983402</v>
      </c>
      <c r="BI155" t="str">
        <v>19/03/2024</v>
      </c>
      <c r="BJ155">
        <v>60.6</v>
      </c>
      <c r="BK155">
        <v>15.2</v>
      </c>
      <c r="BL155">
        <f t="shared" si="85"/>
        <v>3.986842105263158</v>
      </c>
    </row>
    <row r="156" spans="1:64" x14ac:dyDescent="0.3">
      <c r="A156" s="11">
        <v>45363</v>
      </c>
      <c r="B156">
        <v>0.51174934725848598</v>
      </c>
      <c r="C156">
        <v>5117.9399999999996</v>
      </c>
      <c r="D156">
        <v>437.39</v>
      </c>
      <c r="E156">
        <v>95.68</v>
      </c>
      <c r="F156">
        <v>2182.84</v>
      </c>
      <c r="G156">
        <v>81.73</v>
      </c>
      <c r="H156">
        <v>52.82</v>
      </c>
      <c r="I156" s="12">
        <f t="shared" si="71"/>
        <v>179.97648747824758</v>
      </c>
      <c r="J156" s="12">
        <f t="shared" si="72"/>
        <v>96.338750249737814</v>
      </c>
      <c r="K156" s="12">
        <f t="shared" si="74"/>
        <v>190.03613884505913</v>
      </c>
      <c r="L156" s="12">
        <f t="shared" si="75"/>
        <v>157.30870980355468</v>
      </c>
      <c r="M156" s="12">
        <f t="shared" si="76"/>
        <v>249.54150204316986</v>
      </c>
      <c r="N156" s="12">
        <f t="shared" si="77"/>
        <v>133.00969717292162</v>
      </c>
      <c r="O156" s="12">
        <f t="shared" si="78"/>
        <v>261.2828514994772</v>
      </c>
      <c r="P156" s="12">
        <f t="shared" si="79"/>
        <v>219.78717229059473</v>
      </c>
      <c r="Q156">
        <v>0.46153846153846201</v>
      </c>
      <c r="R156" s="12">
        <v>13.4567989543865</v>
      </c>
      <c r="S156" s="55">
        <f t="shared" si="80"/>
        <v>123.67542009548382</v>
      </c>
      <c r="T156" s="55">
        <v>24.0273172871809</v>
      </c>
      <c r="U156" s="55">
        <v>21.8767851928048</v>
      </c>
      <c r="V156" s="55">
        <v>32.213712183671099</v>
      </c>
      <c r="W156" s="55">
        <v>29.650537409693801</v>
      </c>
      <c r="X156" s="55">
        <v>214.89716049687601</v>
      </c>
      <c r="Y156" s="55">
        <v>3.9698186763099601</v>
      </c>
      <c r="Z156" s="12">
        <f t="shared" si="73"/>
        <v>107.61070168947383</v>
      </c>
      <c r="AA156" s="12">
        <f t="shared" si="81"/>
        <v>99.097893346353445</v>
      </c>
      <c r="AB156" s="12">
        <f t="shared" si="82"/>
        <v>94.36466066858894</v>
      </c>
      <c r="AC156" s="12">
        <f t="shared" si="83"/>
        <v>111.79821675116744</v>
      </c>
      <c r="AD156" s="55">
        <v>16.2141291933684</v>
      </c>
      <c r="AE156" s="55">
        <v>14.5527499968839</v>
      </c>
      <c r="AF156">
        <v>0.44459551325628799</v>
      </c>
      <c r="AG156" s="12"/>
      <c r="AH156" s="12"/>
      <c r="AI156" t="str">
        <v>20211210</v>
      </c>
      <c r="AJ156">
        <v>43.9</v>
      </c>
      <c r="AK156">
        <v>24.4</v>
      </c>
      <c r="AL156">
        <f t="shared" si="84"/>
        <v>1.7991803278688525</v>
      </c>
      <c r="BI156" t="str">
        <v>18/03/2024</v>
      </c>
      <c r="BJ156">
        <v>60.6</v>
      </c>
      <c r="BK156">
        <v>15.2</v>
      </c>
      <c r="BL156">
        <f t="shared" si="85"/>
        <v>3.986842105263158</v>
      </c>
    </row>
    <row r="157" spans="1:64" x14ac:dyDescent="0.3">
      <c r="A157" s="11">
        <v>45360</v>
      </c>
      <c r="B157">
        <v>0.50642673521850901</v>
      </c>
      <c r="C157">
        <v>5123.6899999999996</v>
      </c>
      <c r="D157">
        <v>439.02</v>
      </c>
      <c r="E157">
        <v>95.73</v>
      </c>
      <c r="F157">
        <v>2177.85</v>
      </c>
      <c r="G157">
        <v>81.8</v>
      </c>
      <c r="H157">
        <v>52.99</v>
      </c>
      <c r="I157" s="12">
        <f t="shared" si="71"/>
        <v>180.08452662666267</v>
      </c>
      <c r="J157" s="12">
        <f t="shared" si="72"/>
        <v>96.668727852149289</v>
      </c>
      <c r="K157" s="12">
        <f t="shared" si="74"/>
        <v>190.08679552251803</v>
      </c>
      <c r="L157" s="12">
        <f t="shared" si="75"/>
        <v>156.98126033098751</v>
      </c>
      <c r="M157" s="12">
        <f t="shared" si="76"/>
        <v>250.34021565484008</v>
      </c>
      <c r="N157" s="12">
        <f t="shared" si="77"/>
        <v>133.81311990304738</v>
      </c>
      <c r="O157" s="12">
        <f t="shared" si="78"/>
        <v>262.03149360526606</v>
      </c>
      <c r="P157" s="12">
        <f t="shared" si="79"/>
        <v>219.89814662237407</v>
      </c>
      <c r="Q157">
        <v>0.46250000000000002</v>
      </c>
      <c r="R157" s="12">
        <v>13.362923593374401</v>
      </c>
      <c r="S157" s="55">
        <f t="shared" si="80"/>
        <v>123.35093909688422</v>
      </c>
      <c r="T157" s="55">
        <v>23.7522689173869</v>
      </c>
      <c r="U157" s="55">
        <v>21.5426694911467</v>
      </c>
      <c r="V157" s="55">
        <v>31.459124710377299</v>
      </c>
      <c r="W157" s="55">
        <v>28.922822388104301</v>
      </c>
      <c r="X157" s="55">
        <v>213.95589335102301</v>
      </c>
      <c r="Y157" s="55">
        <v>3.95244959677524</v>
      </c>
      <c r="Z157" s="12">
        <f t="shared" si="73"/>
        <v>107.61018071913558</v>
      </c>
      <c r="AA157" s="12">
        <f t="shared" si="81"/>
        <v>99.364772237058858</v>
      </c>
      <c r="AB157" s="12">
        <f t="shared" si="82"/>
        <v>94.886479662050789</v>
      </c>
      <c r="AC157" s="12">
        <f t="shared" si="83"/>
        <v>112.06183176177871</v>
      </c>
      <c r="AD157" s="55">
        <v>16.243388685428599</v>
      </c>
      <c r="AE157" s="55">
        <v>14.4454020315529</v>
      </c>
      <c r="AF157">
        <v>0.44444444444444398</v>
      </c>
      <c r="AG157" s="12"/>
      <c r="AH157" s="12"/>
      <c r="AI157" t="str">
        <v>20211203</v>
      </c>
      <c r="AJ157">
        <v>39.799999999999997</v>
      </c>
      <c r="AK157">
        <v>25.3</v>
      </c>
      <c r="AL157">
        <f t="shared" si="84"/>
        <v>1.5731225296442686</v>
      </c>
      <c r="BI157" t="str">
        <v>15/03/2024</v>
      </c>
      <c r="BJ157">
        <v>60.3</v>
      </c>
      <c r="BK157">
        <v>14.7</v>
      </c>
      <c r="BL157">
        <f t="shared" si="85"/>
        <v>4.1020408163265305</v>
      </c>
    </row>
    <row r="158" spans="1:64" x14ac:dyDescent="0.3">
      <c r="A158" s="11">
        <v>45359</v>
      </c>
      <c r="B158">
        <v>0.49624060150375898</v>
      </c>
      <c r="C158">
        <v>5157.3599999999997</v>
      </c>
      <c r="D158">
        <v>445.45</v>
      </c>
      <c r="E158">
        <v>95.9</v>
      </c>
      <c r="F158">
        <v>2160.1999999999998</v>
      </c>
      <c r="G158">
        <v>81.760000000000005</v>
      </c>
      <c r="H158">
        <v>53.14</v>
      </c>
      <c r="I158" s="12">
        <f t="shared" si="71"/>
        <v>180.94507500417555</v>
      </c>
      <c r="J158" s="12">
        <f t="shared" si="72"/>
        <v>98.110866717058229</v>
      </c>
      <c r="K158" s="12">
        <f t="shared" si="74"/>
        <v>191.43020884650892</v>
      </c>
      <c r="L158" s="12">
        <f t="shared" si="75"/>
        <v>157.56516556950848</v>
      </c>
      <c r="M158" s="12">
        <f t="shared" si="76"/>
        <v>253.55071571417747</v>
      </c>
      <c r="N158" s="12">
        <f t="shared" si="77"/>
        <v>136.90797687354475</v>
      </c>
      <c r="O158" s="12">
        <f t="shared" si="78"/>
        <v>266.00131801341411</v>
      </c>
      <c r="P158" s="12">
        <f t="shared" si="79"/>
        <v>222.48162747929629</v>
      </c>
      <c r="Q158">
        <v>0.469879518072289</v>
      </c>
      <c r="R158" s="12">
        <v>13.382937041998799</v>
      </c>
      <c r="S158" s="55">
        <f t="shared" si="80"/>
        <v>123.6523475196105</v>
      </c>
      <c r="T158" s="55">
        <v>23.667643300232101</v>
      </c>
      <c r="U158" s="55">
        <v>21.286272688925202</v>
      </c>
      <c r="V158" s="55">
        <v>30.804388689651301</v>
      </c>
      <c r="W158" s="55">
        <v>27.9890849157965</v>
      </c>
      <c r="X158" s="55">
        <v>213.73028488856801</v>
      </c>
      <c r="Y158" s="55">
        <v>3.94872949106791</v>
      </c>
      <c r="Z158" s="12">
        <f t="shared" si="73"/>
        <v>107.59797118901834</v>
      </c>
      <c r="AA158" s="12">
        <f t="shared" si="81"/>
        <v>99.469220143337282</v>
      </c>
      <c r="AB158" s="12">
        <f t="shared" si="82"/>
        <v>95.941187245737368</v>
      </c>
      <c r="AC158" s="12">
        <f t="shared" si="83"/>
        <v>112.43421040316274</v>
      </c>
      <c r="AD158" s="55">
        <v>16.4960261260414</v>
      </c>
      <c r="AE158" s="55">
        <v>14.5619912724096</v>
      </c>
      <c r="AF158">
        <v>0.44571813890762002</v>
      </c>
      <c r="AG158" s="12"/>
      <c r="AH158" s="12"/>
      <c r="AI158" t="str">
        <v>20211126</v>
      </c>
      <c r="AJ158">
        <v>49.4</v>
      </c>
      <c r="AK158">
        <v>24.7</v>
      </c>
      <c r="AL158">
        <f t="shared" si="84"/>
        <v>2</v>
      </c>
      <c r="BI158" t="str">
        <v>14/03/2024</v>
      </c>
      <c r="BJ158">
        <v>60.3</v>
      </c>
      <c r="BK158">
        <v>14.7</v>
      </c>
      <c r="BL158">
        <f t="shared" si="85"/>
        <v>4.1020408163265305</v>
      </c>
    </row>
    <row r="159" spans="1:64" x14ac:dyDescent="0.3">
      <c r="A159" s="11">
        <v>45358</v>
      </c>
      <c r="B159">
        <v>0.48507462686567199</v>
      </c>
      <c r="C159">
        <v>5104.76</v>
      </c>
      <c r="D159">
        <v>438.79</v>
      </c>
      <c r="E159">
        <v>95.99</v>
      </c>
      <c r="F159">
        <v>2148.3000000000002</v>
      </c>
      <c r="G159">
        <v>81.66</v>
      </c>
      <c r="H159">
        <v>52.57</v>
      </c>
      <c r="I159" s="12">
        <f t="shared" si="71"/>
        <v>178.93355656967961</v>
      </c>
      <c r="J159" s="12">
        <f t="shared" si="72"/>
        <v>97.645600592774457</v>
      </c>
      <c r="K159" s="12">
        <f t="shared" si="74"/>
        <v>189.70775377513192</v>
      </c>
      <c r="L159" s="12">
        <f t="shared" si="75"/>
        <v>157.65007237029809</v>
      </c>
      <c r="M159" s="12">
        <f t="shared" si="76"/>
        <v>249.52937489588103</v>
      </c>
      <c r="N159" s="12">
        <f t="shared" si="77"/>
        <v>135.60094112302667</v>
      </c>
      <c r="O159" s="12">
        <f t="shared" si="78"/>
        <v>262.3407428745744</v>
      </c>
      <c r="P159" s="12">
        <f t="shared" si="79"/>
        <v>221.52124042177519</v>
      </c>
      <c r="Q159">
        <v>0.45882352941176502</v>
      </c>
      <c r="R159" s="12">
        <v>13.3985543612452</v>
      </c>
      <c r="S159" s="55">
        <f t="shared" si="80"/>
        <v>124.60271156573265</v>
      </c>
      <c r="T159" s="55">
        <v>23.559631604809599</v>
      </c>
      <c r="U159" s="55">
        <v>21.018265297020399</v>
      </c>
      <c r="V159" s="55">
        <v>30.697854704912299</v>
      </c>
      <c r="W159" s="55">
        <v>27.583608918452601</v>
      </c>
      <c r="X159" s="55">
        <v>212.99125949738999</v>
      </c>
      <c r="Y159" s="55">
        <v>3.92337836022182</v>
      </c>
      <c r="Z159" s="12">
        <f t="shared" si="73"/>
        <v>107.92085000946255</v>
      </c>
      <c r="AA159" s="12">
        <f t="shared" si="81"/>
        <v>98.311087648926019</v>
      </c>
      <c r="AB159" s="12">
        <f t="shared" si="82"/>
        <v>95.435054843975792</v>
      </c>
      <c r="AC159" s="12">
        <f t="shared" si="83"/>
        <v>111.36310930693111</v>
      </c>
      <c r="AD159" s="55">
        <v>16.588853159414601</v>
      </c>
      <c r="AE159" s="55">
        <v>14.564336225062</v>
      </c>
      <c r="AF159">
        <v>0.43519140362659497</v>
      </c>
      <c r="AG159" s="12"/>
      <c r="AH159" s="12"/>
      <c r="AI159" t="str">
        <v>20211119</v>
      </c>
      <c r="AJ159">
        <v>56.6</v>
      </c>
      <c r="AK159">
        <v>21.7</v>
      </c>
      <c r="AL159">
        <f t="shared" si="84"/>
        <v>2.6082949308755761</v>
      </c>
      <c r="BI159" t="str">
        <v>13/03/2024</v>
      </c>
      <c r="BJ159">
        <v>60.3</v>
      </c>
      <c r="BK159">
        <v>14.7</v>
      </c>
      <c r="BL159">
        <f t="shared" si="85"/>
        <v>4.1020408163265305</v>
      </c>
    </row>
    <row r="160" spans="1:64" x14ac:dyDescent="0.3">
      <c r="A160" s="11">
        <v>45357</v>
      </c>
      <c r="B160">
        <v>0.491442542787286</v>
      </c>
      <c r="C160">
        <v>5078.6499999999996</v>
      </c>
      <c r="D160">
        <v>436.05</v>
      </c>
      <c r="E160">
        <v>95.43</v>
      </c>
      <c r="F160">
        <v>2128.13</v>
      </c>
      <c r="G160">
        <v>81.64</v>
      </c>
      <c r="H160">
        <v>51.93</v>
      </c>
      <c r="I160" s="12">
        <f t="shared" si="71"/>
        <v>179.06374407718144</v>
      </c>
      <c r="J160" s="12">
        <f t="shared" si="72"/>
        <v>98.070902166795264</v>
      </c>
      <c r="K160" s="12">
        <f t="shared" si="74"/>
        <v>188.78344133753058</v>
      </c>
      <c r="L160" s="12">
        <f t="shared" si="75"/>
        <v>158.79069013911345</v>
      </c>
      <c r="M160" s="12">
        <f t="shared" si="76"/>
        <v>249.42573664713646</v>
      </c>
      <c r="N160" s="12">
        <f t="shared" si="77"/>
        <v>136.03545487974148</v>
      </c>
      <c r="O160" s="12">
        <f t="shared" si="78"/>
        <v>260.76605357385199</v>
      </c>
      <c r="P160" s="12">
        <f t="shared" si="79"/>
        <v>222.86749372062724</v>
      </c>
      <c r="Q160">
        <v>0.46511627906976699</v>
      </c>
      <c r="R160" s="12">
        <v>13.3650567846498</v>
      </c>
      <c r="S160" s="55">
        <f t="shared" si="80"/>
        <v>124.93102441650004</v>
      </c>
      <c r="T160" s="55">
        <v>23.452251741487402</v>
      </c>
      <c r="U160" s="55">
        <v>20.7389564357774</v>
      </c>
      <c r="V160" s="55">
        <v>30.463980973319401</v>
      </c>
      <c r="W160" s="55">
        <v>27.211201998819199</v>
      </c>
      <c r="X160" s="55">
        <v>212.03803616808901</v>
      </c>
      <c r="Y160" s="55">
        <v>3.9033374240482801</v>
      </c>
      <c r="Z160" s="12">
        <f t="shared" si="73"/>
        <v>107.98983153923365</v>
      </c>
      <c r="AA160" s="12">
        <f t="shared" si="81"/>
        <v>97.680452191700013</v>
      </c>
      <c r="AB160" s="12">
        <f t="shared" si="82"/>
        <v>95.164172099741791</v>
      </c>
      <c r="AC160" s="12">
        <f t="shared" si="83"/>
        <v>110.03397538689181</v>
      </c>
      <c r="AD160" s="55">
        <v>16.469705785927101</v>
      </c>
      <c r="AE160" s="55">
        <v>14.280725260661701</v>
      </c>
      <c r="AF160">
        <v>0.43964935940660799</v>
      </c>
      <c r="AG160" s="12"/>
      <c r="AH160" s="12"/>
      <c r="AI160" t="str">
        <v>20211112</v>
      </c>
      <c r="AJ160">
        <v>57.2</v>
      </c>
      <c r="AK160">
        <v>21.4</v>
      </c>
      <c r="AL160">
        <f t="shared" si="84"/>
        <v>2.6728971962616828</v>
      </c>
      <c r="BI160" t="str">
        <v>12/03/2024</v>
      </c>
      <c r="BJ160">
        <v>60.3</v>
      </c>
      <c r="BK160">
        <v>14.7</v>
      </c>
      <c r="BL160">
        <f t="shared" si="85"/>
        <v>4.1020408163265305</v>
      </c>
    </row>
    <row r="161" spans="1:64" x14ac:dyDescent="0.3">
      <c r="A161" s="11">
        <v>45356</v>
      </c>
      <c r="B161">
        <v>0.49756097560975598</v>
      </c>
      <c r="C161">
        <v>5130.95</v>
      </c>
      <c r="D161">
        <v>444.02</v>
      </c>
      <c r="E161">
        <v>94.09</v>
      </c>
      <c r="F161">
        <v>2114.36</v>
      </c>
      <c r="G161">
        <v>81.58</v>
      </c>
      <c r="H161">
        <v>52.13</v>
      </c>
      <c r="I161" s="12">
        <f t="shared" si="71"/>
        <v>183.54870674012255</v>
      </c>
      <c r="J161" s="12">
        <f t="shared" si="72"/>
        <v>99.737075154465487</v>
      </c>
      <c r="K161" s="12">
        <f t="shared" si="74"/>
        <v>190.86936068720652</v>
      </c>
      <c r="L161" s="12">
        <f t="shared" si="75"/>
        <v>159.80649721951241</v>
      </c>
      <c r="M161" s="12">
        <f t="shared" si="76"/>
        <v>257.72215438230302</v>
      </c>
      <c r="N161" s="12">
        <f t="shared" si="77"/>
        <v>139.4466334169586</v>
      </c>
      <c r="O161" s="12">
        <f t="shared" si="78"/>
        <v>265.73127331741131</v>
      </c>
      <c r="P161" s="12">
        <f t="shared" si="79"/>
        <v>226.05786635282399</v>
      </c>
      <c r="Q161">
        <v>0.46511627906976699</v>
      </c>
      <c r="R161" s="12">
        <v>13.337383608661501</v>
      </c>
      <c r="S161" s="55">
        <f t="shared" si="80"/>
        <v>123.95421413655609</v>
      </c>
      <c r="T161" s="55">
        <v>23.4363745064881</v>
      </c>
      <c r="U161" s="55">
        <v>20.644653424457498</v>
      </c>
      <c r="V161" s="55">
        <v>30.383094929637402</v>
      </c>
      <c r="W161" s="55">
        <v>27.061143937452901</v>
      </c>
      <c r="X161" s="55">
        <v>211.34981720968801</v>
      </c>
      <c r="Y161" s="55">
        <v>3.9261307887829</v>
      </c>
      <c r="Z161" s="12">
        <f t="shared" si="73"/>
        <v>107.02003135055585</v>
      </c>
      <c r="AA161" s="12">
        <f t="shared" si="81"/>
        <v>99.478855405002193</v>
      </c>
      <c r="AB161" s="12">
        <f t="shared" si="82"/>
        <v>96.159341613240784</v>
      </c>
      <c r="AC161" s="12">
        <f t="shared" si="83"/>
        <v>110.53936543583771</v>
      </c>
      <c r="AD161" s="55">
        <v>16.5093359480407</v>
      </c>
      <c r="AE161" s="55">
        <v>14.1904114825594</v>
      </c>
      <c r="AF161">
        <v>0.42581503659348002</v>
      </c>
      <c r="AG161" s="12"/>
      <c r="AH161" s="12"/>
      <c r="AI161" t="str">
        <v>20211105</v>
      </c>
      <c r="AJ161">
        <v>56.5</v>
      </c>
      <c r="AK161">
        <v>22.3</v>
      </c>
      <c r="AL161">
        <f t="shared" si="84"/>
        <v>2.5336322869955157</v>
      </c>
      <c r="BI161" t="str">
        <v>11/03/2024</v>
      </c>
      <c r="BJ161">
        <v>60.3</v>
      </c>
      <c r="BK161">
        <v>14.7</v>
      </c>
      <c r="BL161">
        <f t="shared" si="85"/>
        <v>4.1020408163265305</v>
      </c>
    </row>
    <row r="162" spans="1:64" x14ac:dyDescent="0.3">
      <c r="A162" s="11">
        <v>45353</v>
      </c>
      <c r="B162">
        <v>0.49400479616307003</v>
      </c>
      <c r="C162">
        <v>5137.08</v>
      </c>
      <c r="D162">
        <v>445.61</v>
      </c>
      <c r="E162">
        <v>94.47</v>
      </c>
      <c r="F162">
        <v>2083.65</v>
      </c>
      <c r="G162">
        <v>81.66</v>
      </c>
      <c r="H162">
        <v>52.26</v>
      </c>
      <c r="I162" s="12">
        <f t="shared" si="71"/>
        <v>183.03088380139849</v>
      </c>
      <c r="J162" s="12">
        <f t="shared" si="72"/>
        <v>101.35179622592901</v>
      </c>
      <c r="K162" s="12">
        <f t="shared" si="74"/>
        <v>190.9101415926948</v>
      </c>
      <c r="L162" s="12">
        <f t="shared" si="75"/>
        <v>159.59993065411564</v>
      </c>
      <c r="M162" s="12">
        <f t="shared" si="76"/>
        <v>257.60512477588242</v>
      </c>
      <c r="N162" s="12">
        <f t="shared" si="77"/>
        <v>142.04704640598979</v>
      </c>
      <c r="O162" s="12">
        <f t="shared" si="78"/>
        <v>266.42089601025378</v>
      </c>
      <c r="P162" s="12">
        <f t="shared" si="79"/>
        <v>226.30240428566367</v>
      </c>
      <c r="Q162">
        <v>0.44827586206896602</v>
      </c>
      <c r="R162" s="12">
        <v>13.3590154427815</v>
      </c>
      <c r="S162" s="55">
        <f t="shared" si="80"/>
        <v>124.97953216846362</v>
      </c>
      <c r="T162" s="55">
        <v>23.912709744008101</v>
      </c>
      <c r="U162" s="55">
        <v>21.141726289513901</v>
      </c>
      <c r="V162" s="55">
        <v>31.2107124350396</v>
      </c>
      <c r="W162" s="55">
        <v>28.009287809723499</v>
      </c>
      <c r="X162" s="55">
        <v>211.063225690255</v>
      </c>
      <c r="Y162" s="55">
        <v>3.9004478259583499</v>
      </c>
      <c r="Z162" s="12">
        <f t="shared" si="73"/>
        <v>107.5823397351694</v>
      </c>
      <c r="AA162" s="12">
        <f t="shared" si="81"/>
        <v>99.326401417434425</v>
      </c>
      <c r="AB162" s="12">
        <f t="shared" si="82"/>
        <v>97.844828560037755</v>
      </c>
      <c r="AC162" s="12">
        <f t="shared" si="83"/>
        <v>110.70629839809919</v>
      </c>
      <c r="AD162" s="55">
        <v>16.879788163683699</v>
      </c>
      <c r="AE162" s="55">
        <v>14.5302332779215</v>
      </c>
      <c r="AF162">
        <v>0.40785096473719201</v>
      </c>
      <c r="AG162" s="12"/>
      <c r="AH162" s="12"/>
      <c r="AI162" t="str">
        <v>20211029</v>
      </c>
      <c r="AJ162">
        <v>54</v>
      </c>
      <c r="AK162">
        <v>24.1</v>
      </c>
      <c r="AL162">
        <f t="shared" si="84"/>
        <v>2.2406639004149378</v>
      </c>
      <c r="BI162" t="str">
        <v>08/03/2024</v>
      </c>
      <c r="BJ162">
        <v>60.9</v>
      </c>
      <c r="BK162">
        <v>14.5</v>
      </c>
      <c r="BL162">
        <f t="shared" si="85"/>
        <v>4.2</v>
      </c>
    </row>
    <row r="163" spans="1:64" x14ac:dyDescent="0.3">
      <c r="A163" s="11">
        <v>45351</v>
      </c>
      <c r="B163">
        <v>0.72455089820359297</v>
      </c>
      <c r="C163">
        <v>5096.2700000000004</v>
      </c>
      <c r="D163">
        <v>439</v>
      </c>
      <c r="E163">
        <v>94.18</v>
      </c>
      <c r="F163">
        <v>2044.15</v>
      </c>
      <c r="G163">
        <v>81.739999999999995</v>
      </c>
      <c r="H163">
        <v>51.68</v>
      </c>
      <c r="I163" s="12">
        <f t="shared" si="71"/>
        <v>182.13322065159284</v>
      </c>
      <c r="J163" s="12">
        <f t="shared" si="72"/>
        <v>102.51178034062127</v>
      </c>
      <c r="K163" s="12">
        <f t="shared" si="74"/>
        <v>189.20980194145255</v>
      </c>
      <c r="L163" s="12">
        <f t="shared" si="75"/>
        <v>160.11471430877964</v>
      </c>
      <c r="M163" s="12">
        <f t="shared" si="76"/>
        <v>254.55611838920083</v>
      </c>
      <c r="N163" s="12">
        <f t="shared" si="77"/>
        <v>142.65568511194761</v>
      </c>
      <c r="O163" s="12">
        <f t="shared" si="78"/>
        <v>262.21608782192027</v>
      </c>
      <c r="P163" s="12">
        <f t="shared" si="79"/>
        <v>225.43806630996781</v>
      </c>
      <c r="Q163">
        <v>0.68055555555555602</v>
      </c>
      <c r="R163" s="12">
        <v>13.389062929794299</v>
      </c>
      <c r="S163" s="55">
        <f t="shared" si="80"/>
        <v>125.16412017695863</v>
      </c>
      <c r="T163" s="55">
        <v>23.923529208145901</v>
      </c>
      <c r="U163" s="55">
        <v>21.074122318000299</v>
      </c>
      <c r="V163" s="55">
        <v>31.228698215259499</v>
      </c>
      <c r="W163" s="55">
        <v>27.987632205894698</v>
      </c>
      <c r="X163" s="55">
        <v>210.67896974019499</v>
      </c>
      <c r="Y163" s="55">
        <v>3.9034511948691</v>
      </c>
      <c r="Z163" s="12">
        <f t="shared" si="73"/>
        <v>107.30406734962567</v>
      </c>
      <c r="AA163" s="12">
        <f t="shared" si="81"/>
        <v>98.524051083574619</v>
      </c>
      <c r="AB163" s="12">
        <f t="shared" si="82"/>
        <v>98.643895900132733</v>
      </c>
      <c r="AC163" s="12">
        <f t="shared" si="83"/>
        <v>109.37178508676024</v>
      </c>
      <c r="AD163" s="55">
        <v>17.036660348075099</v>
      </c>
      <c r="AE163" s="55">
        <v>14.581209256348901</v>
      </c>
      <c r="AF163">
        <v>0.49578651685393299</v>
      </c>
      <c r="AG163" s="12"/>
      <c r="AH163" s="12"/>
      <c r="AI163" t="str">
        <v>20211022</v>
      </c>
      <c r="AJ163">
        <v>48.9</v>
      </c>
      <c r="AK163">
        <v>23.8</v>
      </c>
      <c r="AL163">
        <f t="shared" si="84"/>
        <v>2.0546218487394956</v>
      </c>
      <c r="BI163" t="str">
        <v>07/03/2024</v>
      </c>
      <c r="BJ163">
        <v>60.9</v>
      </c>
      <c r="BK163">
        <v>14.5</v>
      </c>
      <c r="BL163">
        <f t="shared" si="85"/>
        <v>4.2</v>
      </c>
    </row>
    <row r="164" spans="1:64" x14ac:dyDescent="0.3">
      <c r="A164" s="11">
        <v>45351</v>
      </c>
      <c r="B164">
        <v>0.73333333333333295</v>
      </c>
      <c r="C164">
        <v>5069.76</v>
      </c>
      <c r="D164">
        <v>435.27</v>
      </c>
      <c r="E164">
        <v>93.52</v>
      </c>
      <c r="F164">
        <v>2034.47</v>
      </c>
      <c r="G164">
        <v>81.69</v>
      </c>
      <c r="H164">
        <v>51.57</v>
      </c>
      <c r="I164" s="12">
        <f t="shared" si="71"/>
        <v>182.46681918475841</v>
      </c>
      <c r="J164" s="12">
        <f t="shared" si="72"/>
        <v>102.46351506241814</v>
      </c>
      <c r="K164" s="12">
        <f t="shared" si="74"/>
        <v>188.34023988443795</v>
      </c>
      <c r="L164" s="12">
        <f t="shared" si="75"/>
        <v>159.62052576150742</v>
      </c>
      <c r="M164" s="12">
        <f t="shared" si="76"/>
        <v>254.17179036786965</v>
      </c>
      <c r="N164" s="12">
        <f t="shared" si="77"/>
        <v>142.11403200731513</v>
      </c>
      <c r="O164" s="12">
        <f t="shared" si="78"/>
        <v>260.14602172072415</v>
      </c>
      <c r="P164" s="12">
        <f t="shared" si="79"/>
        <v>223.99634282682453</v>
      </c>
      <c r="Q164">
        <v>0.70129870129870098</v>
      </c>
      <c r="R164" s="12">
        <v>13.3610079837255</v>
      </c>
      <c r="S164" s="55">
        <f t="shared" si="80"/>
        <v>124.93856595626049</v>
      </c>
      <c r="T164" s="55">
        <v>24.101221995199499</v>
      </c>
      <c r="U164" s="55">
        <v>21.2336333510919</v>
      </c>
      <c r="V164" s="55">
        <v>31.449193121192302</v>
      </c>
      <c r="W164" s="55">
        <v>28.255653540649</v>
      </c>
      <c r="X164" s="55">
        <v>210.30515401039099</v>
      </c>
      <c r="Y164" s="55">
        <v>3.9023021945357401</v>
      </c>
      <c r="Z164" s="12">
        <f t="shared" si="73"/>
        <v>107.14516567466528</v>
      </c>
      <c r="AA164" s="12">
        <f t="shared" si="81"/>
        <v>99.01161306563057</v>
      </c>
      <c r="AB164" s="12">
        <f t="shared" si="82"/>
        <v>98.903514943066213</v>
      </c>
      <c r="AC164" s="12">
        <f t="shared" si="83"/>
        <v>109.20568836146487</v>
      </c>
      <c r="AD164" s="55">
        <v>17.291336936952099</v>
      </c>
      <c r="AE164" s="55">
        <v>14.775711621486799</v>
      </c>
      <c r="AF164">
        <v>0.48558014755197898</v>
      </c>
      <c r="AG164" s="12"/>
      <c r="AH164" s="12"/>
      <c r="AI164" t="str">
        <v>20211015</v>
      </c>
      <c r="AJ164">
        <v>43.2</v>
      </c>
      <c r="AK164">
        <v>23.9</v>
      </c>
      <c r="AL164">
        <f t="shared" si="84"/>
        <v>1.8075313807531384</v>
      </c>
      <c r="BI164" t="str">
        <v>06/03/2024</v>
      </c>
      <c r="BJ164">
        <v>60.9</v>
      </c>
      <c r="BK164">
        <v>14.5</v>
      </c>
      <c r="BL164">
        <f t="shared" si="85"/>
        <v>4.2</v>
      </c>
    </row>
    <row r="165" spans="1:64" x14ac:dyDescent="0.3">
      <c r="A165" s="11">
        <v>45350</v>
      </c>
      <c r="B165">
        <v>0.73170731707317105</v>
      </c>
      <c r="C165">
        <v>5078.18</v>
      </c>
      <c r="D165">
        <v>437.6</v>
      </c>
      <c r="E165">
        <v>92.93</v>
      </c>
      <c r="F165">
        <v>2030.43</v>
      </c>
      <c r="G165">
        <v>81.61</v>
      </c>
      <c r="H165">
        <v>51.98</v>
      </c>
      <c r="I165" s="12">
        <f t="shared" si="71"/>
        <v>183.93961245727434</v>
      </c>
      <c r="J165" s="12">
        <f t="shared" si="72"/>
        <v>102.83864995797879</v>
      </c>
      <c r="K165" s="12">
        <f t="shared" si="74"/>
        <v>188.83846115387604</v>
      </c>
      <c r="L165" s="12">
        <f t="shared" si="75"/>
        <v>158.63231390485316</v>
      </c>
      <c r="M165" s="12">
        <f t="shared" si="76"/>
        <v>257.17387409576071</v>
      </c>
      <c r="N165" s="12">
        <f t="shared" si="77"/>
        <v>143.16114462591824</v>
      </c>
      <c r="O165" s="12">
        <f t="shared" si="78"/>
        <v>261.7965888123295</v>
      </c>
      <c r="P165" s="12">
        <f t="shared" si="79"/>
        <v>223.42367402608377</v>
      </c>
      <c r="Q165">
        <v>0.70129870129870098</v>
      </c>
      <c r="R165" s="12">
        <v>13.309625390501701</v>
      </c>
      <c r="S165" s="55">
        <f t="shared" si="80"/>
        <v>123.64831476645372</v>
      </c>
      <c r="T165" s="55">
        <v>24.4468330861888</v>
      </c>
      <c r="U165" s="55">
        <v>21.625416711296101</v>
      </c>
      <c r="V165" s="55">
        <v>31.801079115950099</v>
      </c>
      <c r="W165" s="55">
        <v>28.740138545991702</v>
      </c>
      <c r="X165" s="55">
        <v>210.059257159211</v>
      </c>
      <c r="Y165" s="55">
        <v>3.9281268300744601</v>
      </c>
      <c r="Z165" s="12">
        <f t="shared" si="73"/>
        <v>106.32171518880891</v>
      </c>
      <c r="AA165" s="12">
        <f t="shared" si="81"/>
        <v>100.44155058998315</v>
      </c>
      <c r="AB165" s="12">
        <f t="shared" si="82"/>
        <v>99.890167628494325</v>
      </c>
      <c r="AC165" s="12">
        <f t="shared" si="83"/>
        <v>110.1827805684708</v>
      </c>
      <c r="AD165" s="55">
        <v>17.4733179749493</v>
      </c>
      <c r="AE165" s="55">
        <v>14.8678675380607</v>
      </c>
      <c r="AF165">
        <v>0.48426812585499301</v>
      </c>
      <c r="AG165" s="12"/>
      <c r="AH165" s="12"/>
      <c r="AI165" t="str">
        <v>20211008</v>
      </c>
      <c r="AJ165">
        <v>42.1</v>
      </c>
      <c r="AK165">
        <v>22.7</v>
      </c>
      <c r="AL165">
        <f t="shared" si="84"/>
        <v>1.8546255506607932</v>
      </c>
      <c r="BI165" t="str">
        <v>05/03/2024</v>
      </c>
      <c r="BJ165">
        <v>60.9</v>
      </c>
      <c r="BK165">
        <v>14.5</v>
      </c>
      <c r="BL165">
        <f t="shared" si="85"/>
        <v>4.2</v>
      </c>
    </row>
    <row r="166" spans="1:64" x14ac:dyDescent="0.3">
      <c r="A166" s="11">
        <v>45349</v>
      </c>
      <c r="B166">
        <v>0.73698630136986298</v>
      </c>
      <c r="C166">
        <v>5069.53</v>
      </c>
      <c r="D166">
        <v>436.55</v>
      </c>
      <c r="E166">
        <v>93.59</v>
      </c>
      <c r="F166">
        <v>2031.28</v>
      </c>
      <c r="G166">
        <v>81.61</v>
      </c>
      <c r="H166">
        <v>51.88</v>
      </c>
      <c r="I166" s="12">
        <f t="shared" si="71"/>
        <v>182.34259979806689</v>
      </c>
      <c r="J166" s="12">
        <f t="shared" si="72"/>
        <v>102.62060908348188</v>
      </c>
      <c r="K166" s="12">
        <f t="shared" si="74"/>
        <v>188.51680010819018</v>
      </c>
      <c r="L166" s="12">
        <f t="shared" si="75"/>
        <v>158.66741946557693</v>
      </c>
      <c r="M166" s="12">
        <f t="shared" si="76"/>
        <v>254.76450042402092</v>
      </c>
      <c r="N166" s="12">
        <f t="shared" si="77"/>
        <v>142.75804186555774</v>
      </c>
      <c r="O166" s="12">
        <f t="shared" si="78"/>
        <v>261.16842058049002</v>
      </c>
      <c r="P166" s="12">
        <f t="shared" si="79"/>
        <v>223.31699600812561</v>
      </c>
      <c r="Q166">
        <v>0.71428571428571397</v>
      </c>
      <c r="R166" s="12">
        <v>13.2570848315086</v>
      </c>
      <c r="S166" s="55">
        <f t="shared" si="80"/>
        <v>136.2832867953324</v>
      </c>
      <c r="T166" s="55">
        <v>24.451118539675601</v>
      </c>
      <c r="U166" s="55">
        <v>21.540909417755</v>
      </c>
      <c r="V166" s="55">
        <v>31.5937220503912</v>
      </c>
      <c r="W166" s="55">
        <v>28.436866346963299</v>
      </c>
      <c r="X166" s="55">
        <v>209.67700348898001</v>
      </c>
      <c r="Y166" s="55">
        <v>3.58185365079706</v>
      </c>
      <c r="Z166" s="12">
        <f t="shared" si="73"/>
        <v>117.46324962347428</v>
      </c>
      <c r="AA166" s="12">
        <f t="shared" si="81"/>
        <v>99.547656383696761</v>
      </c>
      <c r="AB166" s="12">
        <f t="shared" si="82"/>
        <v>99.656375722716945</v>
      </c>
      <c r="AC166" s="12">
        <f t="shared" si="83"/>
        <v>109.97080907834294</v>
      </c>
      <c r="AD166" s="55">
        <v>18.459854348399901</v>
      </c>
      <c r="AE166" s="55">
        <v>15.984112374477</v>
      </c>
      <c r="AF166">
        <v>0.482118294360385</v>
      </c>
      <c r="AG166" s="12"/>
      <c r="AH166" s="12"/>
      <c r="AI166" t="str">
        <v>20211001</v>
      </c>
      <c r="AJ166">
        <v>40.4</v>
      </c>
      <c r="AK166">
        <v>22.5</v>
      </c>
      <c r="AL166">
        <f t="shared" si="84"/>
        <v>1.7955555555555556</v>
      </c>
      <c r="BI166" t="str">
        <v>04/03/2024</v>
      </c>
      <c r="BJ166">
        <v>60.9</v>
      </c>
      <c r="BK166">
        <v>14.5</v>
      </c>
      <c r="BL166">
        <f t="shared" si="85"/>
        <v>4.2</v>
      </c>
    </row>
    <row r="167" spans="1:64" x14ac:dyDescent="0.3">
      <c r="A167" s="11">
        <v>45346</v>
      </c>
      <c r="B167">
        <v>0.72860635696821496</v>
      </c>
      <c r="C167">
        <v>5088.8</v>
      </c>
      <c r="D167">
        <v>436.78</v>
      </c>
      <c r="E167">
        <v>93.87</v>
      </c>
      <c r="F167">
        <v>2036</v>
      </c>
      <c r="G167">
        <v>81.67</v>
      </c>
      <c r="H167">
        <v>52.03</v>
      </c>
      <c r="I167" s="12">
        <f t="shared" si="71"/>
        <v>182.48930271974262</v>
      </c>
      <c r="J167" s="12">
        <f t="shared" si="72"/>
        <v>102.77152662919693</v>
      </c>
      <c r="K167" s="12">
        <f t="shared" si="74"/>
        <v>189.09393056899651</v>
      </c>
      <c r="L167" s="12">
        <f t="shared" si="75"/>
        <v>158.81095204551835</v>
      </c>
      <c r="M167" s="12">
        <f t="shared" si="76"/>
        <v>254.14026389415415</v>
      </c>
      <c r="N167" s="12">
        <f t="shared" si="77"/>
        <v>142.50272113200947</v>
      </c>
      <c r="O167" s="12">
        <f t="shared" si="78"/>
        <v>261.11408717687834</v>
      </c>
      <c r="P167" s="12">
        <f t="shared" si="79"/>
        <v>222.79201530728031</v>
      </c>
      <c r="Q167">
        <v>0.68965517241379304</v>
      </c>
      <c r="R167" s="12">
        <v>13.264409353446</v>
      </c>
      <c r="S167" s="55">
        <f t="shared" si="80"/>
        <v>126.70792073428561</v>
      </c>
      <c r="T167" s="55">
        <v>24.332797342352301</v>
      </c>
      <c r="U167" s="55">
        <v>21.264275273155899</v>
      </c>
      <c r="V167" s="55">
        <v>31.167587051555198</v>
      </c>
      <c r="W167" s="55">
        <v>27.7932012676361</v>
      </c>
      <c r="X167" s="55">
        <v>209.22027508060501</v>
      </c>
      <c r="Y167" s="55">
        <v>3.8769793036492199</v>
      </c>
      <c r="Z167" s="12">
        <f t="shared" si="73"/>
        <v>108.93317434318109</v>
      </c>
      <c r="AA167" s="12">
        <f t="shared" si="81"/>
        <v>99.537712916804125</v>
      </c>
      <c r="AB167" s="12">
        <f t="shared" si="82"/>
        <v>99.712681581773722</v>
      </c>
      <c r="AC167" s="12">
        <f t="shared" si="83"/>
        <v>110.20756669913385</v>
      </c>
      <c r="AD167" s="55">
        <v>17.3955867529953</v>
      </c>
      <c r="AE167" s="55">
        <v>14.4119978837819</v>
      </c>
      <c r="AF167">
        <v>0.47124183006535902</v>
      </c>
      <c r="AG167" s="12"/>
      <c r="AH167" s="12"/>
      <c r="AI167" t="str">
        <v>20210924</v>
      </c>
      <c r="AJ167">
        <v>46.5</v>
      </c>
      <c r="AK167">
        <v>22.1</v>
      </c>
      <c r="AL167">
        <f t="shared" si="84"/>
        <v>2.1040723981900453</v>
      </c>
      <c r="BI167" t="str">
        <v>01/03/2024</v>
      </c>
      <c r="BJ167">
        <v>59.4</v>
      </c>
      <c r="BK167">
        <v>16</v>
      </c>
      <c r="BL167">
        <f t="shared" si="85"/>
        <v>3.7124999999999999</v>
      </c>
    </row>
    <row r="168" spans="1:64" x14ac:dyDescent="0.3">
      <c r="A168" s="11">
        <v>45345</v>
      </c>
      <c r="B168">
        <v>0.73444976076555002</v>
      </c>
      <c r="C168">
        <v>5087.03</v>
      </c>
      <c r="D168">
        <v>438.07</v>
      </c>
      <c r="E168">
        <v>92.63</v>
      </c>
      <c r="F168">
        <v>2024.59</v>
      </c>
      <c r="G168">
        <v>81.63</v>
      </c>
      <c r="H168">
        <v>51.96</v>
      </c>
      <c r="I168" s="12">
        <f t="shared" si="71"/>
        <v>184.90015072324749</v>
      </c>
      <c r="J168" s="12">
        <f t="shared" si="72"/>
        <v>103.31784715275619</v>
      </c>
      <c r="K168" s="12">
        <f t="shared" si="74"/>
        <v>189.12079938335151</v>
      </c>
      <c r="L168" s="12">
        <f t="shared" si="75"/>
        <v>158.96980205654359</v>
      </c>
      <c r="M168" s="12">
        <f t="shared" si="76"/>
        <v>258.35961923594658</v>
      </c>
      <c r="N168" s="12">
        <f t="shared" si="77"/>
        <v>143.73604014914287</v>
      </c>
      <c r="O168" s="12">
        <f t="shared" si="78"/>
        <v>262.01404010688026</v>
      </c>
      <c r="P168" s="12">
        <f t="shared" si="79"/>
        <v>223.75234358586579</v>
      </c>
      <c r="Q168">
        <v>0.70930232558139505</v>
      </c>
      <c r="R168" s="12">
        <v>13.2057997619826</v>
      </c>
      <c r="S168" s="55">
        <f t="shared" si="80"/>
        <v>126.28067640221066</v>
      </c>
      <c r="T168" s="55">
        <v>24.5533212785394</v>
      </c>
      <c r="U168" s="55">
        <v>21.483967368935001</v>
      </c>
      <c r="V168" s="55">
        <v>31.341605857178799</v>
      </c>
      <c r="W168" s="55">
        <v>28.0002625934812</v>
      </c>
      <c r="X168" s="55">
        <v>208.31518255616299</v>
      </c>
      <c r="Y168" s="55">
        <v>3.87289386886702</v>
      </c>
      <c r="Z168" s="12">
        <f t="shared" si="73"/>
        <v>108.57596554470095</v>
      </c>
      <c r="AA168" s="12">
        <f t="shared" si="81"/>
        <v>100.75069095379131</v>
      </c>
      <c r="AB168" s="12">
        <f t="shared" si="82"/>
        <v>100.14214304611004</v>
      </c>
      <c r="AC168" s="12">
        <f t="shared" si="83"/>
        <v>110.11318051942796</v>
      </c>
      <c r="AD168" s="55">
        <v>17.803437180774399</v>
      </c>
      <c r="AE168" s="55">
        <v>14.8617720294093</v>
      </c>
      <c r="AF168">
        <v>0.47171052631578902</v>
      </c>
      <c r="AG168" s="12"/>
      <c r="AH168" s="12"/>
      <c r="AI168" t="str">
        <v>20210917</v>
      </c>
      <c r="AJ168">
        <v>47.1</v>
      </c>
      <c r="AK168">
        <v>22.3</v>
      </c>
      <c r="AL168">
        <f t="shared" si="84"/>
        <v>2.1121076233183858</v>
      </c>
      <c r="BI168" t="str">
        <v>29/02/2024</v>
      </c>
      <c r="BJ168">
        <v>59.4</v>
      </c>
      <c r="BK168">
        <v>16</v>
      </c>
      <c r="BL168">
        <f t="shared" si="85"/>
        <v>3.7124999999999999</v>
      </c>
    </row>
    <row r="169" spans="1:64" x14ac:dyDescent="0.3">
      <c r="A169" s="11">
        <v>45344</v>
      </c>
      <c r="B169">
        <v>0.72371638141809302</v>
      </c>
      <c r="C169">
        <v>4981.8</v>
      </c>
      <c r="D169">
        <v>425.61</v>
      </c>
      <c r="E169">
        <v>92.18</v>
      </c>
      <c r="F169">
        <v>2025.89</v>
      </c>
      <c r="G169">
        <v>81.64</v>
      </c>
      <c r="H169">
        <v>51.43</v>
      </c>
      <c r="I169" s="12">
        <f t="shared" si="71"/>
        <v>181.94515503992366</v>
      </c>
      <c r="J169" s="12">
        <f t="shared" si="72"/>
        <v>101.11707639451309</v>
      </c>
      <c r="K169" s="12">
        <f t="shared" si="74"/>
        <v>185.18644370383447</v>
      </c>
      <c r="L169" s="12">
        <f t="shared" si="75"/>
        <v>157.26853116117573</v>
      </c>
      <c r="M169" s="12">
        <f t="shared" si="76"/>
        <v>252.20730578723533</v>
      </c>
      <c r="N169" s="12">
        <f t="shared" si="77"/>
        <v>139.56075617922875</v>
      </c>
      <c r="O169" s="12">
        <f t="shared" si="78"/>
        <v>254.53129921819561</v>
      </c>
      <c r="P169" s="12">
        <f t="shared" si="79"/>
        <v>219.58670504211031</v>
      </c>
      <c r="Q169">
        <v>0.70588235294117696</v>
      </c>
      <c r="R169" s="12">
        <v>13.159520451872501</v>
      </c>
      <c r="S169" s="55">
        <f t="shared" si="80"/>
        <v>126.46723760224837</v>
      </c>
      <c r="T169" s="55">
        <v>24.581299317253499</v>
      </c>
      <c r="U169" s="55">
        <v>21.411082808864201</v>
      </c>
      <c r="V169" s="55">
        <v>31.3918841621925</v>
      </c>
      <c r="W169" s="55">
        <v>28.0392862500732</v>
      </c>
      <c r="X169" s="55">
        <v>207.55532127022599</v>
      </c>
      <c r="Y169" s="55">
        <v>3.85365654178828</v>
      </c>
      <c r="Z169" s="12">
        <f t="shared" si="73"/>
        <v>108.72066853183537</v>
      </c>
      <c r="AA169" s="12">
        <f t="shared" si="81"/>
        <v>100.20721549655769</v>
      </c>
      <c r="AB169" s="12">
        <f t="shared" si="82"/>
        <v>99.057761438526612</v>
      </c>
      <c r="AC169" s="12">
        <f t="shared" si="83"/>
        <v>108.97679682465825</v>
      </c>
      <c r="AD169" s="55">
        <v>17.905583110539698</v>
      </c>
      <c r="AE169" s="55">
        <v>14.8282140100899</v>
      </c>
      <c r="AF169">
        <v>0.46383543463835403</v>
      </c>
      <c r="AG169" s="12"/>
      <c r="AH169" s="12"/>
      <c r="AI169" t="str">
        <v>20210910</v>
      </c>
      <c r="AJ169">
        <v>50</v>
      </c>
      <c r="AK169">
        <v>22.1</v>
      </c>
      <c r="AL169">
        <f t="shared" si="84"/>
        <v>2.2624434389140271</v>
      </c>
      <c r="BI169" t="str">
        <v>28/02/2024</v>
      </c>
      <c r="BJ169">
        <v>59.4</v>
      </c>
      <c r="BK169">
        <v>16</v>
      </c>
      <c r="BL169">
        <f t="shared" si="85"/>
        <v>3.7124999999999999</v>
      </c>
    </row>
    <row r="170" spans="1:64" x14ac:dyDescent="0.3">
      <c r="A170" s="11">
        <v>45343</v>
      </c>
      <c r="B170">
        <v>0.73067331670822899</v>
      </c>
      <c r="C170">
        <v>4975.51</v>
      </c>
      <c r="D170">
        <v>427.32</v>
      </c>
      <c r="E170">
        <v>92.84</v>
      </c>
      <c r="F170">
        <v>2024.12</v>
      </c>
      <c r="G170">
        <v>81.709999999999994</v>
      </c>
      <c r="H170">
        <v>51.38</v>
      </c>
      <c r="I170" s="12">
        <f t="shared" si="71"/>
        <v>180.43434278698405</v>
      </c>
      <c r="J170" s="12">
        <f t="shared" si="72"/>
        <v>101.07768258786075</v>
      </c>
      <c r="K170" s="12">
        <f t="shared" si="74"/>
        <v>184.79451665385537</v>
      </c>
      <c r="L170" s="12">
        <f t="shared" si="75"/>
        <v>157.22277136157169</v>
      </c>
      <c r="M170" s="12">
        <f t="shared" si="76"/>
        <v>251.42604465557119</v>
      </c>
      <c r="N170" s="12">
        <f t="shared" si="77"/>
        <v>140.24460838423201</v>
      </c>
      <c r="O170" s="12">
        <f t="shared" si="78"/>
        <v>255.33432480978681</v>
      </c>
      <c r="P170" s="12">
        <f t="shared" si="79"/>
        <v>220.68457243944991</v>
      </c>
      <c r="Q170">
        <v>0.69879518072289204</v>
      </c>
      <c r="R170" s="12">
        <v>13.0596227247116</v>
      </c>
      <c r="S170" s="55">
        <f t="shared" si="80"/>
        <v>126.06691957638377</v>
      </c>
      <c r="T170" s="55">
        <v>24.632631648824699</v>
      </c>
      <c r="U170" s="55">
        <v>21.340320114956</v>
      </c>
      <c r="V170" s="55">
        <v>31.411727187169198</v>
      </c>
      <c r="W170" s="55">
        <v>27.988779645074899</v>
      </c>
      <c r="X170" s="55">
        <v>206.330373082611</v>
      </c>
      <c r="Y170" s="55">
        <v>3.8364923927625001</v>
      </c>
      <c r="Z170" s="12">
        <f t="shared" si="73"/>
        <v>108.56185208578758</v>
      </c>
      <c r="AA170" s="12">
        <f t="shared" si="81"/>
        <v>99.403819311998689</v>
      </c>
      <c r="AB170" s="12">
        <f t="shared" si="82"/>
        <v>99.047986668435556</v>
      </c>
      <c r="AC170" s="12">
        <f t="shared" si="83"/>
        <v>108.77775207539848</v>
      </c>
      <c r="AD170" s="55">
        <v>18.0278216865233</v>
      </c>
      <c r="AE170" s="55">
        <v>14.761580047249801</v>
      </c>
      <c r="AF170">
        <v>0.46107382550335602</v>
      </c>
      <c r="AG170" s="12"/>
      <c r="AH170" s="12"/>
      <c r="AI170" t="str">
        <v>20210903</v>
      </c>
      <c r="AJ170">
        <v>52.6</v>
      </c>
      <c r="AK170">
        <v>21.1</v>
      </c>
      <c r="AL170">
        <f t="shared" si="84"/>
        <v>2.4928909952606633</v>
      </c>
      <c r="BI170" t="str">
        <v>27/02/2024</v>
      </c>
      <c r="BJ170">
        <v>59.4</v>
      </c>
      <c r="BK170">
        <v>16</v>
      </c>
      <c r="BL170">
        <f t="shared" si="85"/>
        <v>3.7124999999999999</v>
      </c>
    </row>
    <row r="171" spans="1:64" x14ac:dyDescent="0.3">
      <c r="A171" s="11">
        <v>45339</v>
      </c>
      <c r="B171">
        <v>0.71095571095571097</v>
      </c>
      <c r="C171">
        <v>5005.57</v>
      </c>
      <c r="D171">
        <v>430.57</v>
      </c>
      <c r="E171">
        <v>92.76</v>
      </c>
      <c r="F171">
        <v>2013.43</v>
      </c>
      <c r="G171">
        <v>81.66</v>
      </c>
      <c r="H171">
        <v>51.23</v>
      </c>
      <c r="I171" s="12">
        <f t="shared" si="71"/>
        <v>181.68209010515361</v>
      </c>
      <c r="J171" s="12">
        <f t="shared" si="72"/>
        <v>102.23443018223918</v>
      </c>
      <c r="K171" s="12">
        <f t="shared" si="74"/>
        <v>186.02556032562836</v>
      </c>
      <c r="L171" s="12">
        <f t="shared" si="75"/>
        <v>158.63994673844954</v>
      </c>
      <c r="M171" s="12">
        <f t="shared" si="76"/>
        <v>253.55861832444199</v>
      </c>
      <c r="N171" s="12">
        <f t="shared" si="77"/>
        <v>142.07128734705009</v>
      </c>
      <c r="O171" s="12">
        <f t="shared" si="78"/>
        <v>257.43510564723988</v>
      </c>
      <c r="P171" s="12">
        <f t="shared" si="79"/>
        <v>223.02096364137159</v>
      </c>
      <c r="Q171">
        <v>0.69047619047619002</v>
      </c>
      <c r="R171" s="12">
        <v>12.677466745745701</v>
      </c>
      <c r="S171" s="55">
        <f t="shared" si="80"/>
        <v>124.16352860521918</v>
      </c>
      <c r="T171" s="55">
        <v>25.0323094307772</v>
      </c>
      <c r="U171" s="55">
        <v>21.808424030127899</v>
      </c>
      <c r="V171" s="55">
        <v>32.210707127890998</v>
      </c>
      <c r="W171" s="55">
        <v>29.133211587234499</v>
      </c>
      <c r="X171" s="55">
        <v>202.72289164084901</v>
      </c>
      <c r="Y171" s="55">
        <v>3.7804852752553901</v>
      </c>
      <c r="Z171" s="12">
        <f t="shared" si="73"/>
        <v>108.23926225711755</v>
      </c>
      <c r="AA171" s="12">
        <f t="shared" si="81"/>
        <v>99.198920847542297</v>
      </c>
      <c r="AB171" s="12">
        <f t="shared" si="82"/>
        <v>99.2844201878126</v>
      </c>
      <c r="AC171" s="12">
        <f t="shared" si="83"/>
        <v>108.5264398935322</v>
      </c>
      <c r="AD171" s="55">
        <v>18.321525857177001</v>
      </c>
      <c r="AE171" s="55">
        <v>15.036473181901499</v>
      </c>
      <c r="AF171">
        <v>0.44517833553500702</v>
      </c>
      <c r="AG171" s="12"/>
      <c r="AH171" s="12"/>
      <c r="AI171" t="str">
        <v>20210827</v>
      </c>
      <c r="AJ171">
        <v>52.1</v>
      </c>
      <c r="AK171">
        <v>21.3</v>
      </c>
      <c r="AL171">
        <f t="shared" si="84"/>
        <v>2.4460093896713615</v>
      </c>
      <c r="BI171" t="str">
        <v>26/02/2024</v>
      </c>
      <c r="BJ171">
        <v>59.4</v>
      </c>
      <c r="BK171">
        <v>16</v>
      </c>
      <c r="BL171">
        <f t="shared" si="85"/>
        <v>3.7124999999999999</v>
      </c>
    </row>
    <row r="172" spans="1:64" x14ac:dyDescent="0.3">
      <c r="A172" s="11">
        <v>45338</v>
      </c>
      <c r="B172">
        <v>0.70138888888888895</v>
      </c>
      <c r="C172">
        <v>5029.7299999999996</v>
      </c>
      <c r="D172">
        <v>434.51</v>
      </c>
      <c r="E172">
        <v>93.3</v>
      </c>
      <c r="F172">
        <v>2003.92</v>
      </c>
      <c r="G172">
        <v>81.760000000000005</v>
      </c>
      <c r="H172">
        <v>51.14</v>
      </c>
      <c r="I172" s="12">
        <f t="shared" si="71"/>
        <v>181.50342854887538</v>
      </c>
      <c r="J172" s="12">
        <f t="shared" si="72"/>
        <v>103.22009301056801</v>
      </c>
      <c r="K172" s="12">
        <f t="shared" si="74"/>
        <v>186.69398954933251</v>
      </c>
      <c r="L172" s="12">
        <f t="shared" si="75"/>
        <v>159.68802935430858</v>
      </c>
      <c r="M172" s="12">
        <f t="shared" si="76"/>
        <v>254.39300297493131</v>
      </c>
      <c r="N172" s="12">
        <f t="shared" si="77"/>
        <v>144.06126084386025</v>
      </c>
      <c r="O172" s="12">
        <f t="shared" si="78"/>
        <v>259.47054660075145</v>
      </c>
      <c r="P172" s="12">
        <f t="shared" si="79"/>
        <v>225.46216886838477</v>
      </c>
      <c r="Q172">
        <v>0.686746987951807</v>
      </c>
      <c r="R172" s="12">
        <v>12.6516063388984</v>
      </c>
      <c r="S172" s="55">
        <f t="shared" si="80"/>
        <v>125.08074945726642</v>
      </c>
      <c r="T172" s="55">
        <v>24.982546981563502</v>
      </c>
      <c r="U172" s="55">
        <v>21.5520753943578</v>
      </c>
      <c r="V172" s="55">
        <v>31.808256447852401</v>
      </c>
      <c r="W172" s="55">
        <v>28.3574741470566</v>
      </c>
      <c r="X172" s="55">
        <v>201.24173474188001</v>
      </c>
      <c r="Y172" s="55">
        <v>3.7453647239864898</v>
      </c>
      <c r="Z172" s="12">
        <f t="shared" si="73"/>
        <v>108.45802023788674</v>
      </c>
      <c r="AA172" s="12">
        <f t="shared" si="81"/>
        <v>98.455810240577321</v>
      </c>
      <c r="AB172" s="12">
        <f t="shared" si="82"/>
        <v>99.581753736029498</v>
      </c>
      <c r="AC172" s="12">
        <f t="shared" si="83"/>
        <v>108.203671929298</v>
      </c>
      <c r="AD172" s="55">
        <v>18.490932692226799</v>
      </c>
      <c r="AE172" s="55">
        <v>15.133949325622901</v>
      </c>
      <c r="AF172">
        <v>0.44642857142857101</v>
      </c>
      <c r="AG172" s="12"/>
      <c r="AH172" s="12"/>
      <c r="AI172" t="str">
        <v>20210820</v>
      </c>
      <c r="AJ172">
        <v>50</v>
      </c>
      <c r="AK172">
        <v>18.5</v>
      </c>
      <c r="AL172">
        <f t="shared" si="84"/>
        <v>2.7027027027027026</v>
      </c>
      <c r="BI172" t="str">
        <v>23/02/2024</v>
      </c>
      <c r="BJ172">
        <v>57.6</v>
      </c>
      <c r="BK172">
        <v>16.7</v>
      </c>
      <c r="BL172">
        <f t="shared" si="85"/>
        <v>3.4491017964071857</v>
      </c>
    </row>
    <row r="173" spans="1:64" x14ac:dyDescent="0.3">
      <c r="A173" s="11">
        <v>45337</v>
      </c>
      <c r="B173">
        <v>0.69320843091334905</v>
      </c>
      <c r="C173">
        <v>5000.62</v>
      </c>
      <c r="D173">
        <v>433.22</v>
      </c>
      <c r="E173">
        <v>92.82</v>
      </c>
      <c r="F173">
        <v>1992.28</v>
      </c>
      <c r="G173">
        <v>81.680000000000007</v>
      </c>
      <c r="H173">
        <v>50.61</v>
      </c>
      <c r="I173" s="12">
        <f t="shared" si="71"/>
        <v>181.38553178542651</v>
      </c>
      <c r="J173" s="12">
        <f t="shared" si="72"/>
        <v>103.22228897085255</v>
      </c>
      <c r="K173" s="12">
        <f t="shared" si="74"/>
        <v>185.7944016258885</v>
      </c>
      <c r="L173" s="12">
        <f t="shared" si="75"/>
        <v>160.43420249722342</v>
      </c>
      <c r="M173" s="12">
        <f t="shared" si="76"/>
        <v>254.95226560915157</v>
      </c>
      <c r="N173" s="12">
        <f t="shared" si="77"/>
        <v>144.47516056412181</v>
      </c>
      <c r="O173" s="12">
        <f t="shared" si="78"/>
        <v>258.95308843059956</v>
      </c>
      <c r="P173" s="12">
        <f t="shared" si="79"/>
        <v>227.16466279964786</v>
      </c>
      <c r="Q173">
        <v>0.69135802469135799</v>
      </c>
      <c r="R173" s="12">
        <v>12.604248819917499</v>
      </c>
      <c r="S173" s="55">
        <f t="shared" si="80"/>
        <v>123.68805845726138</v>
      </c>
      <c r="T173" s="55">
        <v>25.303805509324299</v>
      </c>
      <c r="U173" s="55">
        <v>21.934390715441101</v>
      </c>
      <c r="V173" s="55">
        <v>32.052181511459601</v>
      </c>
      <c r="W173" s="55">
        <v>28.735735379487199</v>
      </c>
      <c r="X173" s="55">
        <v>199.73697349812701</v>
      </c>
      <c r="Y173" s="55">
        <v>3.7736764991660001</v>
      </c>
      <c r="Z173" s="12">
        <f t="shared" si="73"/>
        <v>106.85138650914122</v>
      </c>
      <c r="AA173" s="12">
        <f t="shared" si="81"/>
        <v>97.936653972920169</v>
      </c>
      <c r="AB173" s="12">
        <f t="shared" si="82"/>
        <v>99.122846040188335</v>
      </c>
      <c r="AC173" s="12">
        <f t="shared" si="83"/>
        <v>107.18617428958137</v>
      </c>
      <c r="AD173" s="55">
        <v>18.644798456806999</v>
      </c>
      <c r="AE173" s="55">
        <v>15.2157921130646</v>
      </c>
      <c r="AF173">
        <v>0.45016722408026799</v>
      </c>
      <c r="AG173" s="12"/>
      <c r="AH173" s="12"/>
      <c r="AI173" t="str">
        <v>20210813</v>
      </c>
      <c r="AJ173">
        <v>51.1</v>
      </c>
      <c r="AK173">
        <v>18.5</v>
      </c>
      <c r="AL173">
        <f t="shared" si="84"/>
        <v>2.7621621621621624</v>
      </c>
      <c r="BI173" t="str">
        <v>22/02/2024</v>
      </c>
      <c r="BJ173">
        <v>57.6</v>
      </c>
      <c r="BK173">
        <v>16.7</v>
      </c>
      <c r="BL173">
        <f t="shared" si="85"/>
        <v>3.4491017964071857</v>
      </c>
    </row>
    <row r="174" spans="1:64" x14ac:dyDescent="0.3">
      <c r="A174" s="11">
        <v>45336</v>
      </c>
      <c r="B174">
        <v>0.68408551068883605</v>
      </c>
      <c r="C174">
        <v>4953.17</v>
      </c>
      <c r="D174">
        <v>428.55</v>
      </c>
      <c r="E174">
        <v>92.35</v>
      </c>
      <c r="F174">
        <v>1993.25</v>
      </c>
      <c r="G174">
        <v>81.56</v>
      </c>
      <c r="H174">
        <v>49.98</v>
      </c>
      <c r="I174" s="12">
        <f t="shared" si="71"/>
        <v>180.57468110869394</v>
      </c>
      <c r="J174" s="12">
        <f t="shared" si="72"/>
        <v>102.19357107034344</v>
      </c>
      <c r="K174" s="12">
        <f t="shared" si="74"/>
        <v>184.30002071593867</v>
      </c>
      <c r="L174" s="12">
        <f t="shared" si="75"/>
        <v>160.92103986796681</v>
      </c>
      <c r="M174" s="12">
        <f t="shared" si="76"/>
        <v>253.48008433772122</v>
      </c>
      <c r="N174" s="12">
        <f t="shared" si="77"/>
        <v>142.84898854230744</v>
      </c>
      <c r="O174" s="12">
        <f t="shared" si="78"/>
        <v>256.53501450841594</v>
      </c>
      <c r="P174" s="12">
        <f t="shared" si="79"/>
        <v>227.55328523817801</v>
      </c>
      <c r="Q174">
        <v>0.7</v>
      </c>
      <c r="R174" s="12">
        <v>12.5729080123484</v>
      </c>
      <c r="S174" s="55">
        <f t="shared" si="80"/>
        <v>124.87291031691564</v>
      </c>
      <c r="T174" s="55">
        <v>25.3536992572438</v>
      </c>
      <c r="U174" s="55">
        <v>21.899096320816401</v>
      </c>
      <c r="V174" s="55">
        <v>32.017160732680097</v>
      </c>
      <c r="W174" s="55">
        <v>28.617714722910598</v>
      </c>
      <c r="X174" s="55">
        <v>199.27851105420899</v>
      </c>
      <c r="Y174" s="55">
        <v>3.72899866733612</v>
      </c>
      <c r="Z174" s="12">
        <f t="shared" si="73"/>
        <v>107.89588076643921</v>
      </c>
      <c r="AA174" s="12">
        <f t="shared" si="81"/>
        <v>97.206081452632432</v>
      </c>
      <c r="AB174" s="12">
        <f t="shared" si="82"/>
        <v>97.841930363363076</v>
      </c>
      <c r="AC174" s="12">
        <f t="shared" si="83"/>
        <v>106.00593258729455</v>
      </c>
      <c r="AD174" s="55">
        <v>18.887593753733601</v>
      </c>
      <c r="AE174" s="55">
        <v>15.465087983189401</v>
      </c>
      <c r="AF174">
        <v>0.44564483457123599</v>
      </c>
      <c r="AG174" s="12"/>
      <c r="AH174" s="12"/>
      <c r="AI174" t="str">
        <v>20210806</v>
      </c>
      <c r="AJ174">
        <v>56.4</v>
      </c>
      <c r="AK174">
        <v>15.9</v>
      </c>
      <c r="AL174">
        <f t="shared" si="84"/>
        <v>3.5471698113207544</v>
      </c>
      <c r="BI174" t="str">
        <v>21/02/2024</v>
      </c>
      <c r="BJ174">
        <v>57.6</v>
      </c>
      <c r="BK174">
        <v>16.7</v>
      </c>
      <c r="BL174">
        <f t="shared" si="85"/>
        <v>3.4491017964071857</v>
      </c>
    </row>
    <row r="175" spans="1:64" x14ac:dyDescent="0.3">
      <c r="A175" s="11">
        <v>45335</v>
      </c>
      <c r="B175">
        <v>0.6875</v>
      </c>
      <c r="C175">
        <v>5021.84</v>
      </c>
      <c r="D175">
        <v>435.34</v>
      </c>
      <c r="E175">
        <v>93.96</v>
      </c>
      <c r="F175">
        <v>2020.1</v>
      </c>
      <c r="G175">
        <v>81.819999999999993</v>
      </c>
      <c r="H175">
        <v>50.89</v>
      </c>
      <c r="I175" s="12">
        <f t="shared" si="71"/>
        <v>179.95192503437673</v>
      </c>
      <c r="J175" s="12">
        <f t="shared" si="72"/>
        <v>102.23271081956104</v>
      </c>
      <c r="K175" s="12">
        <f t="shared" si="74"/>
        <v>186.25505879066793</v>
      </c>
      <c r="L175" s="12">
        <f t="shared" si="75"/>
        <v>160.24681184649666</v>
      </c>
      <c r="M175" s="12">
        <f t="shared" si="76"/>
        <v>253.09084418428949</v>
      </c>
      <c r="N175" s="12">
        <f t="shared" si="77"/>
        <v>143.17909990160072</v>
      </c>
      <c r="O175" s="12">
        <f t="shared" si="78"/>
        <v>259.76106444090647</v>
      </c>
      <c r="P175" s="12">
        <f t="shared" si="79"/>
        <v>227.03457910835368</v>
      </c>
      <c r="Q175">
        <v>0.71794871794871795</v>
      </c>
      <c r="R175" s="12">
        <v>12.530775382097399</v>
      </c>
      <c r="S175" s="55">
        <f t="shared" si="80"/>
        <v>124.84392108563559</v>
      </c>
      <c r="T175" s="55">
        <v>25.282878523215</v>
      </c>
      <c r="U175" s="55">
        <v>21.6203742730616</v>
      </c>
      <c r="V175" s="55">
        <v>31.721456359404701</v>
      </c>
      <c r="W175" s="55">
        <v>27.9773570597633</v>
      </c>
      <c r="X175" s="55">
        <v>198.53098794600399</v>
      </c>
      <c r="Y175" s="55">
        <v>3.7173628440715301</v>
      </c>
      <c r="Z175" s="12">
        <f t="shared" si="73"/>
        <v>107.8273949275795</v>
      </c>
      <c r="AA175" s="12">
        <f t="shared" si="81"/>
        <v>97.278724787520645</v>
      </c>
      <c r="AB175" s="12">
        <f t="shared" si="82"/>
        <v>98.293123758223075</v>
      </c>
      <c r="AC175" s="12">
        <f t="shared" si="83"/>
        <v>107.58790497829845</v>
      </c>
      <c r="AD175" s="55">
        <v>19.094128350549099</v>
      </c>
      <c r="AE175" s="55">
        <v>15.671696441987899</v>
      </c>
      <c r="AF175">
        <v>0.44504748982360898</v>
      </c>
      <c r="AG175" s="12"/>
      <c r="AH175" s="12"/>
      <c r="AI175" t="str">
        <v>20210730</v>
      </c>
      <c r="AJ175">
        <v>54.1</v>
      </c>
      <c r="AK175">
        <v>16.3</v>
      </c>
      <c r="AL175">
        <f t="shared" si="84"/>
        <v>3.3190184049079754</v>
      </c>
      <c r="BI175" t="str">
        <v>20/02/2024</v>
      </c>
      <c r="BJ175">
        <v>57.6</v>
      </c>
      <c r="BK175">
        <v>16.7</v>
      </c>
      <c r="BL175">
        <f t="shared" si="85"/>
        <v>3.4491017964071857</v>
      </c>
    </row>
    <row r="176" spans="1:64" x14ac:dyDescent="0.3">
      <c r="A176" s="11">
        <v>45332</v>
      </c>
      <c r="B176">
        <v>0.68309859154929597</v>
      </c>
      <c r="C176">
        <v>5026.6099999999997</v>
      </c>
      <c r="D176">
        <v>437.05</v>
      </c>
      <c r="E176">
        <v>93.85</v>
      </c>
      <c r="F176">
        <v>2024.47</v>
      </c>
      <c r="G176">
        <v>81.81</v>
      </c>
      <c r="H176">
        <v>50.69</v>
      </c>
      <c r="I176" s="12">
        <f t="shared" si="71"/>
        <v>180.33442025490456</v>
      </c>
      <c r="J176" s="12">
        <f t="shared" si="72"/>
        <v>102.10919545586059</v>
      </c>
      <c r="K176" s="12">
        <f t="shared" si="74"/>
        <v>186.45478619961764</v>
      </c>
      <c r="L176" s="12">
        <f t="shared" si="75"/>
        <v>161.03499781732117</v>
      </c>
      <c r="M176" s="12">
        <f t="shared" si="76"/>
        <v>254.38430670724702</v>
      </c>
      <c r="N176" s="12">
        <f t="shared" si="77"/>
        <v>143.43067819429518</v>
      </c>
      <c r="O176" s="12">
        <f t="shared" si="78"/>
        <v>260.81340224812021</v>
      </c>
      <c r="P176" s="12">
        <f t="shared" si="79"/>
        <v>228.83278078477943</v>
      </c>
      <c r="Q176">
        <v>0.686746987951807</v>
      </c>
      <c r="R176" s="12">
        <v>12.5288814431047</v>
      </c>
      <c r="S176" s="55">
        <f t="shared" si="80"/>
        <v>126.81741817121809</v>
      </c>
      <c r="T176" s="55">
        <v>25.114032372163798</v>
      </c>
      <c r="U176" s="55">
        <v>21.1238966578183</v>
      </c>
      <c r="V176" s="55">
        <v>31.5046646673308</v>
      </c>
      <c r="W176" s="55">
        <v>27.433139498704101</v>
      </c>
      <c r="X176" s="55">
        <v>197.76580201927499</v>
      </c>
      <c r="Y176" s="55">
        <v>3.65985594728732</v>
      </c>
      <c r="Z176" s="12">
        <f t="shared" si="73"/>
        <v>109.11978051986245</v>
      </c>
      <c r="AA176" s="12">
        <f t="shared" si="81"/>
        <v>97.009671540701788</v>
      </c>
      <c r="AB176" s="12">
        <f t="shared" si="82"/>
        <v>97.696768901076183</v>
      </c>
      <c r="AC176" s="12">
        <f t="shared" si="83"/>
        <v>107.17812902146227</v>
      </c>
      <c r="AD176" s="55">
        <v>19.148386625804299</v>
      </c>
      <c r="AE176" s="55">
        <v>15.5927791931519</v>
      </c>
      <c r="AF176">
        <v>0.42819499341238498</v>
      </c>
      <c r="AG176" s="12"/>
      <c r="AH176" s="12"/>
      <c r="AI176" t="str">
        <v>20210723</v>
      </c>
      <c r="AJ176">
        <v>52.6</v>
      </c>
      <c r="AK176">
        <v>16.5</v>
      </c>
      <c r="AL176">
        <f t="shared" si="84"/>
        <v>3.187878787878788</v>
      </c>
      <c r="BI176" t="str">
        <v>19/02/2024</v>
      </c>
      <c r="BJ176">
        <v>57.6</v>
      </c>
      <c r="BK176">
        <v>16.7</v>
      </c>
      <c r="BL176">
        <f t="shared" si="85"/>
        <v>3.4491017964071857</v>
      </c>
    </row>
    <row r="177" spans="1:64" x14ac:dyDescent="0.3">
      <c r="A177" s="11">
        <v>45331</v>
      </c>
      <c r="B177">
        <v>0.67619047619047601</v>
      </c>
      <c r="C177">
        <v>4997.91</v>
      </c>
      <c r="D177">
        <v>432.79</v>
      </c>
      <c r="E177">
        <v>94.04</v>
      </c>
      <c r="F177">
        <v>2034.36</v>
      </c>
      <c r="G177">
        <v>81.84</v>
      </c>
      <c r="H177">
        <v>50.48</v>
      </c>
      <c r="I177" s="12">
        <f t="shared" si="71"/>
        <v>178.94530060338525</v>
      </c>
      <c r="J177" s="12">
        <f t="shared" si="72"/>
        <v>101.03780271027668</v>
      </c>
      <c r="K177" s="12">
        <f t="shared" si="74"/>
        <v>185.32265579620022</v>
      </c>
      <c r="L177" s="12">
        <f t="shared" si="75"/>
        <v>160.78058875380455</v>
      </c>
      <c r="M177" s="12">
        <f t="shared" si="76"/>
        <v>251.40179452354036</v>
      </c>
      <c r="N177" s="12">
        <f t="shared" si="77"/>
        <v>141.35215263741884</v>
      </c>
      <c r="O177" s="12">
        <f t="shared" si="78"/>
        <v>258.17749269226675</v>
      </c>
      <c r="P177" s="12">
        <f t="shared" si="79"/>
        <v>227.53966205756569</v>
      </c>
      <c r="Q177">
        <v>0.66666666666666696</v>
      </c>
      <c r="R177" s="12">
        <v>12.492793191494799</v>
      </c>
      <c r="S177" s="55">
        <f t="shared" si="80"/>
        <v>124.29565673984004</v>
      </c>
      <c r="T177" s="55">
        <v>25.426443719949901</v>
      </c>
      <c r="U177" s="55">
        <v>21.5985035356168</v>
      </c>
      <c r="V177" s="55">
        <v>31.558010145101299</v>
      </c>
      <c r="W177" s="55">
        <v>27.400508164414301</v>
      </c>
      <c r="X177" s="55">
        <v>197.18816537010599</v>
      </c>
      <c r="Y177" s="55">
        <v>3.72466392971022</v>
      </c>
      <c r="Z177" s="12">
        <f t="shared" si="73"/>
        <v>106.94567613485445</v>
      </c>
      <c r="AA177" s="12">
        <f t="shared" si="81"/>
        <v>96.413788029372114</v>
      </c>
      <c r="AB177" s="12">
        <f t="shared" si="82"/>
        <v>96.823273558913513</v>
      </c>
      <c r="AC177" s="12">
        <f t="shared" si="83"/>
        <v>106.69515926658983</v>
      </c>
      <c r="AD177" s="55">
        <v>19.315576510961499</v>
      </c>
      <c r="AE177" s="55">
        <v>15.759552585974999</v>
      </c>
      <c r="AF177">
        <v>0.420808482438701</v>
      </c>
      <c r="AG177" s="12"/>
      <c r="AH177" s="12"/>
      <c r="AI177" t="str">
        <v>20210716</v>
      </c>
      <c r="AJ177">
        <v>53.1</v>
      </c>
      <c r="AK177">
        <v>16.7</v>
      </c>
      <c r="AL177">
        <f t="shared" si="84"/>
        <v>3.1796407185628746</v>
      </c>
      <c r="BI177" t="str">
        <v>16/02/2024</v>
      </c>
      <c r="BJ177">
        <v>57.3</v>
      </c>
      <c r="BK177">
        <v>16.2</v>
      </c>
      <c r="BL177">
        <f t="shared" si="85"/>
        <v>3.5370370370370372</v>
      </c>
    </row>
    <row r="178" spans="1:64" x14ac:dyDescent="0.3">
      <c r="A178" s="11">
        <v>45330</v>
      </c>
      <c r="B178">
        <v>0.65789473684210498</v>
      </c>
      <c r="C178">
        <v>4995.0600000000004</v>
      </c>
      <c r="D178">
        <v>431.99</v>
      </c>
      <c r="E178">
        <v>94.59</v>
      </c>
      <c r="F178">
        <v>2035.22</v>
      </c>
      <c r="G178">
        <v>81.86</v>
      </c>
      <c r="H178">
        <v>50.65</v>
      </c>
      <c r="I178" s="12">
        <f t="shared" si="71"/>
        <v>177.80996056040919</v>
      </c>
      <c r="J178" s="12">
        <f t="shared" si="72"/>
        <v>100.93755935327462</v>
      </c>
      <c r="K178" s="12">
        <f t="shared" si="74"/>
        <v>185.17176242178769</v>
      </c>
      <c r="L178" s="12">
        <f t="shared" si="75"/>
        <v>160.15168414974121</v>
      </c>
      <c r="M178" s="12">
        <f t="shared" si="76"/>
        <v>249.48909563886005</v>
      </c>
      <c r="N178" s="12">
        <f t="shared" si="77"/>
        <v>141.03138331960767</v>
      </c>
      <c r="O178" s="12">
        <f t="shared" si="78"/>
        <v>257.63742943111038</v>
      </c>
      <c r="P178" s="12">
        <f t="shared" si="79"/>
        <v>226.36071615358841</v>
      </c>
      <c r="Q178">
        <v>0.67073170731707299</v>
      </c>
      <c r="R178" s="12">
        <v>12.4561600701016</v>
      </c>
      <c r="S178" s="55">
        <f t="shared" si="80"/>
        <v>122.86101207071869</v>
      </c>
      <c r="T178" s="55">
        <v>25.4908340356866</v>
      </c>
      <c r="U178" s="55">
        <v>21.562778849953801</v>
      </c>
      <c r="V178" s="55">
        <v>31.461698757685699</v>
      </c>
      <c r="W178" s="55">
        <v>27.025989612388699</v>
      </c>
      <c r="X178" s="55">
        <v>196.69801794099399</v>
      </c>
      <c r="Y178" s="55">
        <v>3.7574893883268401</v>
      </c>
      <c r="Z178" s="12">
        <f t="shared" si="73"/>
        <v>105.75823471495843</v>
      </c>
      <c r="AA178" s="12">
        <f t="shared" si="81"/>
        <v>96.177364743827312</v>
      </c>
      <c r="AB178" s="12">
        <f t="shared" si="82"/>
        <v>97.108170333046303</v>
      </c>
      <c r="AC178" s="12">
        <f t="shared" si="83"/>
        <v>107.0282362383079</v>
      </c>
      <c r="AD178" s="55">
        <v>19.414158755190002</v>
      </c>
      <c r="AE178" s="55">
        <v>15.7719599954931</v>
      </c>
      <c r="AF178">
        <v>0.42154255319148898</v>
      </c>
      <c r="AG178" s="12"/>
      <c r="AH178" s="12"/>
      <c r="AI178" t="str">
        <v>20210709</v>
      </c>
      <c r="AJ178">
        <v>61.2</v>
      </c>
      <c r="AK178">
        <v>15.3</v>
      </c>
      <c r="AL178">
        <f t="shared" si="84"/>
        <v>4</v>
      </c>
      <c r="BI178" t="str">
        <v>15/02/2024</v>
      </c>
      <c r="BJ178">
        <v>57.3</v>
      </c>
      <c r="BK178">
        <v>16.2</v>
      </c>
      <c r="BL178">
        <f t="shared" si="85"/>
        <v>3.5370370370370372</v>
      </c>
    </row>
    <row r="179" spans="1:64" x14ac:dyDescent="0.3">
      <c r="A179" s="11">
        <v>45329</v>
      </c>
      <c r="B179">
        <v>0.64058679706601496</v>
      </c>
      <c r="C179">
        <v>4954.2299999999996</v>
      </c>
      <c r="D179">
        <v>427.59</v>
      </c>
      <c r="E179">
        <v>95.05</v>
      </c>
      <c r="F179">
        <v>2036.11</v>
      </c>
      <c r="G179">
        <v>81.89</v>
      </c>
      <c r="H179">
        <v>50.62</v>
      </c>
      <c r="I179" s="12">
        <f t="shared" si="71"/>
        <v>175.51406107676709</v>
      </c>
      <c r="J179" s="12">
        <f t="shared" si="72"/>
        <v>100.06910460783413</v>
      </c>
      <c r="K179" s="12">
        <f t="shared" si="74"/>
        <v>183.59144630945204</v>
      </c>
      <c r="L179" s="12">
        <f t="shared" si="75"/>
        <v>158.93601577704612</v>
      </c>
      <c r="M179" s="12">
        <f t="shared" si="76"/>
        <v>245.7706376447816</v>
      </c>
      <c r="N179" s="12">
        <f t="shared" si="77"/>
        <v>139.53454886827251</v>
      </c>
      <c r="O179" s="12">
        <f t="shared" si="78"/>
        <v>254.92084596184355</v>
      </c>
      <c r="P179" s="12">
        <f t="shared" si="79"/>
        <v>224.18664815994691</v>
      </c>
      <c r="Q179">
        <v>0.64102564102564097</v>
      </c>
      <c r="R179" s="12">
        <v>12.424166583471701</v>
      </c>
      <c r="S179" s="55">
        <f t="shared" si="80"/>
        <v>123.74163592583686</v>
      </c>
      <c r="T179" s="55">
        <v>25.544838507436701</v>
      </c>
      <c r="U179" s="55">
        <v>21.5002307593513</v>
      </c>
      <c r="V179" s="55">
        <v>31.515730295655899</v>
      </c>
      <c r="W179" s="55">
        <v>26.960067160364702</v>
      </c>
      <c r="X179" s="55">
        <v>196.05969719709501</v>
      </c>
      <c r="Y179" s="55">
        <v>3.7214223505878299</v>
      </c>
      <c r="Z179" s="12">
        <f t="shared" si="73"/>
        <v>106.44330250417821</v>
      </c>
      <c r="AA179" s="12">
        <f t="shared" si="81"/>
        <v>95.657731927298457</v>
      </c>
      <c r="AB179" s="12">
        <f t="shared" si="82"/>
        <v>97.008275174948736</v>
      </c>
      <c r="AC179" s="12">
        <f t="shared" si="83"/>
        <v>106.92569490074375</v>
      </c>
      <c r="AD179" s="55">
        <v>19.4798144360322</v>
      </c>
      <c r="AE179" s="55">
        <v>15.7096621597628</v>
      </c>
      <c r="AF179">
        <v>0.42204301075268802</v>
      </c>
      <c r="AG179" s="12"/>
      <c r="AH179" s="12"/>
      <c r="AI179" t="str">
        <v>20210702</v>
      </c>
      <c r="AJ179">
        <v>60.8</v>
      </c>
      <c r="AK179">
        <v>15.5</v>
      </c>
      <c r="AL179">
        <f t="shared" si="84"/>
        <v>3.9225806451612901</v>
      </c>
      <c r="BI179" t="str">
        <v>14/02/2024</v>
      </c>
      <c r="BJ179">
        <v>57.3</v>
      </c>
      <c r="BK179">
        <v>16.2</v>
      </c>
      <c r="BL179">
        <f t="shared" si="85"/>
        <v>3.5370370370370372</v>
      </c>
    </row>
    <row r="180" spans="1:64" x14ac:dyDescent="0.3">
      <c r="A180" s="11">
        <v>45328</v>
      </c>
      <c r="B180">
        <v>0.62282878411910703</v>
      </c>
      <c r="C180">
        <v>4942.8100000000004</v>
      </c>
      <c r="D180">
        <v>428.45</v>
      </c>
      <c r="E180">
        <v>94.13</v>
      </c>
      <c r="F180">
        <v>2025.2</v>
      </c>
      <c r="G180">
        <v>81.760000000000005</v>
      </c>
      <c r="H180">
        <v>50.06</v>
      </c>
      <c r="I180" s="12">
        <f t="shared" si="71"/>
        <v>176.83382327709089</v>
      </c>
      <c r="J180" s="12">
        <f t="shared" si="72"/>
        <v>100.37793696476962</v>
      </c>
      <c r="K180" s="12">
        <f t="shared" si="74"/>
        <v>183.45928094261231</v>
      </c>
      <c r="L180" s="12">
        <f t="shared" si="75"/>
        <v>160.35938968536868</v>
      </c>
      <c r="M180" s="12">
        <f t="shared" si="76"/>
        <v>248.70056723473328</v>
      </c>
      <c r="N180" s="12">
        <f t="shared" si="77"/>
        <v>140.57400332414383</v>
      </c>
      <c r="O180" s="12">
        <f t="shared" si="78"/>
        <v>255.84117188454312</v>
      </c>
      <c r="P180" s="12">
        <f t="shared" si="79"/>
        <v>227.18407197963762</v>
      </c>
      <c r="Q180">
        <v>0.61333333333333295</v>
      </c>
      <c r="R180" s="12">
        <v>12.3472159710469</v>
      </c>
      <c r="S180" s="55">
        <f t="shared" si="80"/>
        <v>123.21318133377774</v>
      </c>
      <c r="T180" s="55">
        <v>25.569385909688599</v>
      </c>
      <c r="U180" s="55">
        <v>21.343765552373299</v>
      </c>
      <c r="V180" s="55">
        <v>31.44724284099</v>
      </c>
      <c r="W180" s="55">
        <v>26.566659507569401</v>
      </c>
      <c r="X180" s="55">
        <v>195.23240390625099</v>
      </c>
      <c r="Y180" s="55">
        <v>3.7142046167682001</v>
      </c>
      <c r="Z180" s="12">
        <f t="shared" si="73"/>
        <v>106.1996591455185</v>
      </c>
      <c r="AA180" s="12">
        <f t="shared" si="81"/>
        <v>95.522771728244862</v>
      </c>
      <c r="AB180" s="12">
        <f t="shared" si="82"/>
        <v>96.448924090884475</v>
      </c>
      <c r="AC180" s="12">
        <f t="shared" si="83"/>
        <v>105.90933002711</v>
      </c>
      <c r="AD180" s="55">
        <v>19.481005933513501</v>
      </c>
      <c r="AE180" s="55">
        <v>15.485807981385401</v>
      </c>
      <c r="AF180">
        <v>0.424676209952284</v>
      </c>
      <c r="AG180" s="12"/>
      <c r="AH180" s="12"/>
      <c r="AI180" t="str">
        <v>20210625</v>
      </c>
      <c r="AJ180">
        <v>59.6</v>
      </c>
      <c r="AK180">
        <v>16.2</v>
      </c>
      <c r="AL180">
        <f t="shared" si="84"/>
        <v>3.6790123456790127</v>
      </c>
      <c r="BI180" t="str">
        <v>13/02/2024</v>
      </c>
      <c r="BJ180">
        <v>57.3</v>
      </c>
      <c r="BK180">
        <v>16.2</v>
      </c>
      <c r="BL180">
        <f t="shared" si="85"/>
        <v>3.5370370370370372</v>
      </c>
    </row>
    <row r="181" spans="1:64" x14ac:dyDescent="0.3">
      <c r="A181" s="11">
        <v>45325</v>
      </c>
      <c r="B181">
        <v>0.63092269326683303</v>
      </c>
      <c r="C181">
        <v>4958.6099999999997</v>
      </c>
      <c r="D181">
        <v>429.01</v>
      </c>
      <c r="E181">
        <v>96.07</v>
      </c>
      <c r="F181">
        <v>2038.8</v>
      </c>
      <c r="G181">
        <v>81.92</v>
      </c>
      <c r="H181">
        <v>50.3</v>
      </c>
      <c r="I181" s="12">
        <f t="shared" si="71"/>
        <v>173.87666253800478</v>
      </c>
      <c r="J181" s="12">
        <f t="shared" si="72"/>
        <v>100.02941311159476</v>
      </c>
      <c r="K181" s="12">
        <f t="shared" si="74"/>
        <v>183.68581180568486</v>
      </c>
      <c r="L181" s="12">
        <f t="shared" si="75"/>
        <v>160.10562308259591</v>
      </c>
      <c r="M181" s="12">
        <f t="shared" si="76"/>
        <v>244.09012510714513</v>
      </c>
      <c r="N181" s="12">
        <f t="shared" si="77"/>
        <v>139.82381226394324</v>
      </c>
      <c r="O181" s="12">
        <f t="shared" si="78"/>
        <v>255.67554676822496</v>
      </c>
      <c r="P181" s="12">
        <f t="shared" si="79"/>
        <v>226.39936253133627</v>
      </c>
      <c r="Q181">
        <v>0.63013698630137005</v>
      </c>
      <c r="R181" s="12">
        <v>12.2992094379957</v>
      </c>
      <c r="S181" s="55">
        <f t="shared" si="80"/>
        <v>122.87894376028065</v>
      </c>
      <c r="T181" s="55">
        <v>25.7389305155674</v>
      </c>
      <c r="U181" s="55">
        <v>21.550349362016298</v>
      </c>
      <c r="V181" s="55">
        <v>31.563439536192298</v>
      </c>
      <c r="W181" s="55">
        <v>26.618890988786699</v>
      </c>
      <c r="X181" s="55">
        <v>194.19514904025101</v>
      </c>
      <c r="Y181" s="55">
        <v>3.7098152919614802</v>
      </c>
      <c r="Z181" s="12">
        <f t="shared" si="73"/>
        <v>105.75989508595349</v>
      </c>
      <c r="AA181" s="12">
        <f t="shared" si="81"/>
        <v>94.071971483557789</v>
      </c>
      <c r="AB181" s="12">
        <f t="shared" si="82"/>
        <v>96.266093718387808</v>
      </c>
      <c r="AC181" s="12">
        <f t="shared" si="83"/>
        <v>106.20865221810426</v>
      </c>
      <c r="AD181" s="55">
        <v>19.555747238812</v>
      </c>
      <c r="AE181" s="55">
        <v>15.4157008766387</v>
      </c>
      <c r="AF181">
        <v>0.42343541944074597</v>
      </c>
      <c r="AG181" s="12"/>
      <c r="AH181" s="12"/>
      <c r="AI181" t="str">
        <v>20210618</v>
      </c>
      <c r="AJ181">
        <v>56.5</v>
      </c>
      <c r="AK181">
        <v>15.8</v>
      </c>
      <c r="AL181">
        <f t="shared" si="84"/>
        <v>3.5759493670886076</v>
      </c>
      <c r="BI181" t="str">
        <v>12/02/2024</v>
      </c>
      <c r="BJ181">
        <v>57.3</v>
      </c>
      <c r="BK181">
        <v>16.2</v>
      </c>
      <c r="BL181">
        <f t="shared" si="85"/>
        <v>3.5370370370370372</v>
      </c>
    </row>
    <row r="182" spans="1:64" x14ac:dyDescent="0.3">
      <c r="A182" s="11">
        <v>45324</v>
      </c>
      <c r="B182">
        <v>0.63930348258706504</v>
      </c>
      <c r="C182">
        <v>4906.1899999999996</v>
      </c>
      <c r="D182">
        <v>421.88</v>
      </c>
      <c r="E182">
        <v>98.24</v>
      </c>
      <c r="F182">
        <v>2055.29</v>
      </c>
      <c r="G182">
        <v>82.18</v>
      </c>
      <c r="H182">
        <v>50.65</v>
      </c>
      <c r="I182" s="12">
        <f t="shared" si="71"/>
        <v>168.3589954526924</v>
      </c>
      <c r="J182" s="12">
        <f t="shared" si="72"/>
        <v>98.192461866778942</v>
      </c>
      <c r="K182" s="12">
        <f t="shared" si="74"/>
        <v>181.17683000811377</v>
      </c>
      <c r="L182" s="12">
        <f t="shared" si="75"/>
        <v>157.33733100679811</v>
      </c>
      <c r="M182" s="12">
        <f t="shared" si="76"/>
        <v>234.93035441642132</v>
      </c>
      <c r="N182" s="12">
        <f t="shared" si="77"/>
        <v>136.42362541554584</v>
      </c>
      <c r="O182" s="12">
        <f t="shared" si="78"/>
        <v>250.64649349922266</v>
      </c>
      <c r="P182" s="12">
        <f t="shared" si="79"/>
        <v>221.1340052468345</v>
      </c>
      <c r="Q182">
        <v>0.62666666666666704</v>
      </c>
      <c r="R182" s="12">
        <v>12.2531439858701</v>
      </c>
      <c r="S182" s="55">
        <f t="shared" si="80"/>
        <v>123.24987831630878</v>
      </c>
      <c r="T182" s="55">
        <v>25.972917760263801</v>
      </c>
      <c r="U182" s="55">
        <v>21.957694877492901</v>
      </c>
      <c r="V182" s="55">
        <v>31.923334998926499</v>
      </c>
      <c r="W182" s="55">
        <v>27.355465599309198</v>
      </c>
      <c r="X182" s="55">
        <v>193.26722452629701</v>
      </c>
      <c r="Y182" s="55">
        <v>3.6848720460869302</v>
      </c>
      <c r="Z182" s="12">
        <f t="shared" si="73"/>
        <v>105.96842429334133</v>
      </c>
      <c r="AA182" s="12">
        <f t="shared" si="81"/>
        <v>92.665440349902227</v>
      </c>
      <c r="AB182" s="12">
        <f t="shared" si="82"/>
        <v>96.159065711327344</v>
      </c>
      <c r="AC182" s="12">
        <f t="shared" si="83"/>
        <v>106.6080465792065</v>
      </c>
      <c r="AD182" s="55">
        <v>19.792008889068999</v>
      </c>
      <c r="AE182" s="55">
        <v>15.770293592891999</v>
      </c>
      <c r="AF182">
        <v>0.42010652463382198</v>
      </c>
      <c r="AG182" s="12"/>
      <c r="AH182" s="12"/>
      <c r="AI182" t="str">
        <v>20210611</v>
      </c>
      <c r="AJ182">
        <v>54.1</v>
      </c>
      <c r="AK182">
        <v>16.3</v>
      </c>
      <c r="AL182">
        <f t="shared" si="84"/>
        <v>3.3190184049079754</v>
      </c>
      <c r="BI182" t="str">
        <v>09/02/2024</v>
      </c>
      <c r="BJ182">
        <v>58.8</v>
      </c>
      <c r="BK182">
        <v>17.7</v>
      </c>
      <c r="BL182">
        <f t="shared" si="85"/>
        <v>3.3220338983050848</v>
      </c>
    </row>
    <row r="183" spans="1:64" x14ac:dyDescent="0.3">
      <c r="A183" s="11">
        <v>45322</v>
      </c>
      <c r="B183">
        <v>0.61654135338345895</v>
      </c>
      <c r="C183">
        <v>4845.6499999999996</v>
      </c>
      <c r="D183">
        <v>416.97</v>
      </c>
      <c r="E183">
        <v>96.66</v>
      </c>
      <c r="F183">
        <v>2040.16</v>
      </c>
      <c r="G183">
        <v>82.3</v>
      </c>
      <c r="H183">
        <v>50.16</v>
      </c>
      <c r="I183" s="12">
        <f t="shared" si="71"/>
        <v>169.01006871429954</v>
      </c>
      <c r="J183" s="12">
        <f t="shared" si="72"/>
        <v>97.696399130221067</v>
      </c>
      <c r="K183" s="12">
        <f t="shared" si="74"/>
        <v>178.6838754454337</v>
      </c>
      <c r="L183" s="12">
        <f t="shared" si="75"/>
        <v>156.90976134266188</v>
      </c>
      <c r="M183" s="12">
        <f t="shared" si="76"/>
        <v>236.00904020241225</v>
      </c>
      <c r="N183" s="12">
        <f t="shared" si="77"/>
        <v>135.8314894340981</v>
      </c>
      <c r="O183" s="12">
        <f t="shared" si="78"/>
        <v>247.37288255728583</v>
      </c>
      <c r="P183" s="12">
        <f t="shared" si="79"/>
        <v>220.69114709012209</v>
      </c>
      <c r="Q183">
        <v>0.608108108108108</v>
      </c>
      <c r="R183" s="12">
        <v>12.1925548977734</v>
      </c>
      <c r="S183" s="55">
        <f t="shared" si="80"/>
        <v>125.38331546896248</v>
      </c>
      <c r="T183" s="55">
        <v>26.0498864253784</v>
      </c>
      <c r="U183" s="55">
        <v>21.941463126570799</v>
      </c>
      <c r="V183" s="55">
        <v>32.148345994647997</v>
      </c>
      <c r="W183" s="55">
        <v>27.7969172745021</v>
      </c>
      <c r="X183" s="55">
        <v>191.05965023390999</v>
      </c>
      <c r="Y183" s="55">
        <v>3.60560402917468</v>
      </c>
      <c r="Z183" s="12">
        <f t="shared" si="73"/>
        <v>107.08535652723691</v>
      </c>
      <c r="AA183" s="12">
        <f t="shared" si="81"/>
        <v>93.278956086141193</v>
      </c>
      <c r="AB183" s="12">
        <f t="shared" si="82"/>
        <v>95.933367592575138</v>
      </c>
      <c r="AC183" s="12">
        <f t="shared" si="83"/>
        <v>105.42446506249512</v>
      </c>
      <c r="AD183" s="55">
        <v>19.876634960458102</v>
      </c>
      <c r="AE183" s="55">
        <v>15.731933382677701</v>
      </c>
      <c r="AF183">
        <v>0.424161073825503</v>
      </c>
      <c r="AG183" s="12"/>
      <c r="AH183" s="12"/>
      <c r="AI183" t="str">
        <v>20210604</v>
      </c>
      <c r="AJ183">
        <v>54.5</v>
      </c>
      <c r="AK183">
        <v>16.2</v>
      </c>
      <c r="AL183">
        <f t="shared" si="84"/>
        <v>3.3641975308641978</v>
      </c>
      <c r="BI183" t="str">
        <v>08/02/2024</v>
      </c>
      <c r="BJ183">
        <v>58.8</v>
      </c>
      <c r="BK183">
        <v>17.7</v>
      </c>
      <c r="BL183">
        <f t="shared" si="85"/>
        <v>3.3220338983050848</v>
      </c>
    </row>
    <row r="184" spans="1:64" x14ac:dyDescent="0.3">
      <c r="A184" s="11">
        <v>45322</v>
      </c>
      <c r="B184">
        <v>0.60206718346253196</v>
      </c>
      <c r="C184">
        <v>4924.97</v>
      </c>
      <c r="D184">
        <v>425.3</v>
      </c>
      <c r="E184">
        <v>95.72</v>
      </c>
      <c r="F184">
        <v>2036.95</v>
      </c>
      <c r="G184">
        <v>82.15</v>
      </c>
      <c r="H184">
        <v>50.45</v>
      </c>
      <c r="I184" s="12">
        <f t="shared" si="71"/>
        <v>173.50844717095862</v>
      </c>
      <c r="J184" s="12">
        <f t="shared" si="72"/>
        <v>99.45491796317387</v>
      </c>
      <c r="K184" s="12">
        <f t="shared" si="74"/>
        <v>181.94646856835314</v>
      </c>
      <c r="L184" s="12">
        <f t="shared" si="75"/>
        <v>158.55194988527029</v>
      </c>
      <c r="M184" s="12">
        <f t="shared" si="76"/>
        <v>243.15950625982777</v>
      </c>
      <c r="N184" s="12">
        <f t="shared" si="77"/>
        <v>138.76810846885377</v>
      </c>
      <c r="O184" s="12">
        <f t="shared" si="78"/>
        <v>252.78555276022189</v>
      </c>
      <c r="P184" s="12">
        <f t="shared" si="79"/>
        <v>223.78790370456471</v>
      </c>
      <c r="Q184">
        <v>0.54929577464788704</v>
      </c>
      <c r="R184" s="12">
        <v>11.5971877409321</v>
      </c>
      <c r="S184" s="55">
        <f t="shared" si="80"/>
        <v>120.46166389268527</v>
      </c>
      <c r="T184" s="55">
        <v>26.340054770374199</v>
      </c>
      <c r="U184" s="55">
        <v>22.538095512219201</v>
      </c>
      <c r="V184" s="55">
        <v>32.774859303288203</v>
      </c>
      <c r="W184" s="55">
        <v>29.3706552735608</v>
      </c>
      <c r="X184" s="55">
        <v>186.021956367103</v>
      </c>
      <c r="Y184" s="55">
        <v>3.5682070033745701</v>
      </c>
      <c r="Z184" s="12">
        <f t="shared" si="73"/>
        <v>105.33670842354358</v>
      </c>
      <c r="AA184" s="12">
        <f t="shared" si="81"/>
        <v>94.754143054132825</v>
      </c>
      <c r="AB184" s="12">
        <f t="shared" si="82"/>
        <v>96.641182215987243</v>
      </c>
      <c r="AC184" s="12">
        <f t="shared" si="83"/>
        <v>106.22906458374808</v>
      </c>
      <c r="AD184" s="55">
        <v>20.091419008982601</v>
      </c>
      <c r="AE184" s="55">
        <v>16.063444989512298</v>
      </c>
      <c r="AF184">
        <v>0.41689189189189202</v>
      </c>
      <c r="AG184" s="12"/>
      <c r="AH184" s="12"/>
      <c r="AI184" t="str">
        <v>20210528</v>
      </c>
      <c r="AJ184">
        <v>53.6</v>
      </c>
      <c r="AK184">
        <v>16.5</v>
      </c>
      <c r="AL184">
        <f t="shared" si="84"/>
        <v>3.2484848484848485</v>
      </c>
      <c r="BI184" t="str">
        <v>07/02/2024</v>
      </c>
      <c r="BJ184">
        <v>58.8</v>
      </c>
      <c r="BK184">
        <v>17.7</v>
      </c>
      <c r="BL184">
        <f t="shared" si="85"/>
        <v>3.3220338983050848</v>
      </c>
    </row>
    <row r="185" spans="1:64" x14ac:dyDescent="0.3">
      <c r="A185" s="11">
        <v>45321</v>
      </c>
      <c r="B185">
        <v>0.58900523560209395</v>
      </c>
      <c r="C185">
        <v>4927.93</v>
      </c>
      <c r="D185">
        <v>428.15</v>
      </c>
      <c r="E185">
        <v>94.86</v>
      </c>
      <c r="F185">
        <v>2032.73</v>
      </c>
      <c r="G185">
        <v>82.2</v>
      </c>
      <c r="H185">
        <v>50.59</v>
      </c>
      <c r="I185" s="12">
        <f t="shared" si="71"/>
        <v>175.20206418206817</v>
      </c>
      <c r="J185" s="12">
        <f t="shared" si="72"/>
        <v>99.721841793620911</v>
      </c>
      <c r="K185" s="12">
        <f t="shared" si="74"/>
        <v>181.94508312507273</v>
      </c>
      <c r="L185" s="12">
        <f t="shared" si="75"/>
        <v>158.20916008483525</v>
      </c>
      <c r="M185" s="12">
        <f t="shared" si="76"/>
        <v>247.04365948275486</v>
      </c>
      <c r="N185" s="12">
        <f t="shared" si="77"/>
        <v>139.99058626438412</v>
      </c>
      <c r="O185" s="12">
        <f t="shared" si="78"/>
        <v>254.32377239072412</v>
      </c>
      <c r="P185" s="12">
        <f t="shared" si="79"/>
        <v>224.66165788687729</v>
      </c>
      <c r="Q185">
        <v>0.54166666666666696</v>
      </c>
      <c r="R185" s="12">
        <v>11.5353340788003</v>
      </c>
      <c r="S185" s="55">
        <f t="shared" si="80"/>
        <v>121.20510716385373</v>
      </c>
      <c r="T185" s="55">
        <v>26.4748487476988</v>
      </c>
      <c r="U185" s="55">
        <v>22.740039344045499</v>
      </c>
      <c r="V185" s="55">
        <v>32.933142995758899</v>
      </c>
      <c r="W185" s="55">
        <v>29.751079057039998</v>
      </c>
      <c r="X185" s="55">
        <v>184.61321260262699</v>
      </c>
      <c r="Y185" s="55">
        <v>3.52765357056087</v>
      </c>
      <c r="Z185" s="12">
        <f t="shared" si="73"/>
        <v>105.74542303338275</v>
      </c>
      <c r="AA185" s="12">
        <f t="shared" si="81"/>
        <v>95.888827899246962</v>
      </c>
      <c r="AB185" s="12">
        <f t="shared" si="82"/>
        <v>97.111529396999174</v>
      </c>
      <c r="AC185" s="12">
        <f t="shared" si="83"/>
        <v>106.45891713808967</v>
      </c>
      <c r="AD185" s="55">
        <v>20.247865904907201</v>
      </c>
      <c r="AE185" s="55">
        <v>16.273532364072501</v>
      </c>
      <c r="AF185">
        <v>0.42278654770075502</v>
      </c>
      <c r="AG185" s="12"/>
      <c r="AH185" s="12"/>
      <c r="AI185" t="str">
        <v>20210521</v>
      </c>
      <c r="AJ185">
        <v>51.5</v>
      </c>
      <c r="AK185">
        <v>16.8</v>
      </c>
      <c r="AL185">
        <f t="shared" si="84"/>
        <v>3.0654761904761902</v>
      </c>
      <c r="BI185" t="str">
        <v>06/02/2024</v>
      </c>
      <c r="BJ185">
        <v>58.8</v>
      </c>
      <c r="BK185">
        <v>17.7</v>
      </c>
      <c r="BL185">
        <f t="shared" si="85"/>
        <v>3.3220338983050848</v>
      </c>
    </row>
    <row r="186" spans="1:64" x14ac:dyDescent="0.3">
      <c r="A186" s="11">
        <v>45318</v>
      </c>
      <c r="B186">
        <v>0.58510638297872297</v>
      </c>
      <c r="C186">
        <v>4890.97</v>
      </c>
      <c r="D186">
        <v>423.81</v>
      </c>
      <c r="E186">
        <v>93.78</v>
      </c>
      <c r="F186">
        <v>2018.71</v>
      </c>
      <c r="G186">
        <v>82.12</v>
      </c>
      <c r="H186">
        <v>50.36</v>
      </c>
      <c r="I186" s="12">
        <f t="shared" si="71"/>
        <v>175.89854000335899</v>
      </c>
      <c r="J186" s="12">
        <f t="shared" si="72"/>
        <v>99.660873859038944</v>
      </c>
      <c r="K186" s="12">
        <f t="shared" si="74"/>
        <v>180.75524382086488</v>
      </c>
      <c r="L186" s="12">
        <f t="shared" si="75"/>
        <v>157.73757734109483</v>
      </c>
      <c r="M186" s="12">
        <f t="shared" si="76"/>
        <v>247.35925943480291</v>
      </c>
      <c r="N186" s="12">
        <f t="shared" si="77"/>
        <v>139.5307753361113</v>
      </c>
      <c r="O186" s="12">
        <f t="shared" si="78"/>
        <v>251.98878039399511</v>
      </c>
      <c r="P186" s="12">
        <f t="shared" si="79"/>
        <v>223.39427044250272</v>
      </c>
      <c r="Q186">
        <v>0.55714285714285705</v>
      </c>
      <c r="R186" s="12">
        <v>11.487913658608401</v>
      </c>
      <c r="S186" s="55">
        <f t="shared" si="80"/>
        <v>121.86343773855438</v>
      </c>
      <c r="T186" s="55">
        <v>26.566208345435999</v>
      </c>
      <c r="U186" s="55">
        <v>22.767380057176499</v>
      </c>
      <c r="V186" s="55">
        <v>32.885490622421898</v>
      </c>
      <c r="W186" s="55">
        <v>29.4433189404585</v>
      </c>
      <c r="X186" s="55">
        <v>181.97791722337999</v>
      </c>
      <c r="Y186" s="55">
        <v>3.4943522109267602</v>
      </c>
      <c r="Z186" s="12">
        <f t="shared" si="73"/>
        <v>105.22442013882855</v>
      </c>
      <c r="AA186" s="12">
        <f t="shared" si="81"/>
        <v>96.559841357614786</v>
      </c>
      <c r="AB186" s="12">
        <f t="shared" si="82"/>
        <v>97.343002538746859</v>
      </c>
      <c r="AC186" s="12">
        <f t="shared" si="83"/>
        <v>106.077786795688</v>
      </c>
      <c r="AD186" s="55">
        <v>20.308592619452099</v>
      </c>
      <c r="AE186" s="55">
        <v>16.184839882291399</v>
      </c>
      <c r="AF186">
        <v>0.424760601915185</v>
      </c>
      <c r="AG186" s="12"/>
      <c r="AH186" s="12"/>
      <c r="AI186" t="str">
        <v>20210514</v>
      </c>
      <c r="AJ186">
        <v>54.5</v>
      </c>
      <c r="AK186">
        <v>17.2</v>
      </c>
      <c r="AL186">
        <f t="shared" si="84"/>
        <v>3.168604651162791</v>
      </c>
      <c r="BI186" t="str">
        <v>05/02/2024</v>
      </c>
      <c r="BJ186">
        <v>58.8</v>
      </c>
      <c r="BK186">
        <v>17.7</v>
      </c>
      <c r="BL186">
        <f t="shared" si="85"/>
        <v>3.3220338983050848</v>
      </c>
    </row>
    <row r="187" spans="1:64" x14ac:dyDescent="0.3">
      <c r="A187" s="11">
        <v>45317</v>
      </c>
      <c r="B187">
        <v>0.59785522788203704</v>
      </c>
      <c r="C187">
        <v>4894.16</v>
      </c>
      <c r="D187">
        <v>426.35</v>
      </c>
      <c r="E187">
        <v>93.96</v>
      </c>
      <c r="F187">
        <v>2020.86</v>
      </c>
      <c r="G187">
        <v>82.17</v>
      </c>
      <c r="H187">
        <v>50.18</v>
      </c>
      <c r="I187" s="12">
        <f t="shared" si="71"/>
        <v>175.67650044218956</v>
      </c>
      <c r="J187" s="12">
        <f t="shared" si="72"/>
        <v>99.619819909370406</v>
      </c>
      <c r="K187" s="12">
        <f t="shared" si="74"/>
        <v>180.76307134262308</v>
      </c>
      <c r="L187" s="12">
        <f t="shared" si="75"/>
        <v>158.40905490705322</v>
      </c>
      <c r="M187" s="12">
        <f t="shared" si="76"/>
        <v>248.36310281296278</v>
      </c>
      <c r="N187" s="12">
        <f t="shared" si="77"/>
        <v>140.21694703568139</v>
      </c>
      <c r="O187" s="12">
        <f t="shared" si="78"/>
        <v>253.34393025900053</v>
      </c>
      <c r="P187" s="12">
        <f t="shared" si="79"/>
        <v>225.54703413126759</v>
      </c>
      <c r="Q187">
        <v>0.61194029850746301</v>
      </c>
      <c r="R187" s="12">
        <v>11.4578757445581</v>
      </c>
      <c r="S187" s="55">
        <f t="shared" si="80"/>
        <v>122.60289149209549</v>
      </c>
      <c r="T187" s="55">
        <v>26.522247847278301</v>
      </c>
      <c r="U187" s="55">
        <v>22.298821937482799</v>
      </c>
      <c r="V187" s="55">
        <v>32.671643049258797</v>
      </c>
      <c r="W187" s="55">
        <v>28.415787362463998</v>
      </c>
      <c r="X187" s="55">
        <v>180.884947427356</v>
      </c>
      <c r="Y187" s="55">
        <v>3.4643753634889101</v>
      </c>
      <c r="Z187" s="12">
        <f t="shared" si="73"/>
        <v>105.49983153229959</v>
      </c>
      <c r="AA187" s="12">
        <f t="shared" si="81"/>
        <v>96.031400219746573</v>
      </c>
      <c r="AB187" s="12">
        <f t="shared" si="82"/>
        <v>96.892357156929179</v>
      </c>
      <c r="AC187" s="12">
        <f t="shared" si="83"/>
        <v>105.63458831628989</v>
      </c>
      <c r="AD187" s="55">
        <v>20.409453433938701</v>
      </c>
      <c r="AE187" s="55">
        <v>16.188181628745799</v>
      </c>
      <c r="AF187">
        <v>0.43035343035342999</v>
      </c>
      <c r="AG187" s="12"/>
      <c r="AH187" s="12"/>
      <c r="AI187" t="str">
        <v>20210507</v>
      </c>
      <c r="AJ187">
        <v>58.6</v>
      </c>
      <c r="AK187">
        <v>17.2</v>
      </c>
      <c r="AL187">
        <f t="shared" si="84"/>
        <v>3.4069767441860468</v>
      </c>
      <c r="BI187" t="str">
        <v>02/02/2024</v>
      </c>
      <c r="BJ187">
        <v>54.3</v>
      </c>
      <c r="BK187">
        <v>17.100000000000001</v>
      </c>
      <c r="BL187">
        <f t="shared" si="85"/>
        <v>3.1754385964912277</v>
      </c>
    </row>
    <row r="188" spans="1:64" x14ac:dyDescent="0.3">
      <c r="A188" s="11">
        <v>45316</v>
      </c>
      <c r="B188">
        <v>0.58108108108108103</v>
      </c>
      <c r="C188">
        <v>4868.55</v>
      </c>
      <c r="D188">
        <v>425.83</v>
      </c>
      <c r="E188">
        <v>93.35</v>
      </c>
      <c r="F188">
        <v>2014</v>
      </c>
      <c r="G188">
        <v>82.02</v>
      </c>
      <c r="H188">
        <v>50.08</v>
      </c>
      <c r="I188" s="12">
        <f t="shared" si="71"/>
        <v>175.90064259176913</v>
      </c>
      <c r="J188" s="12">
        <f t="shared" si="72"/>
        <v>99.435453035929172</v>
      </c>
      <c r="K188" s="12">
        <f t="shared" si="74"/>
        <v>180.14490933435496</v>
      </c>
      <c r="L188" s="12">
        <f t="shared" si="75"/>
        <v>157.89377048276651</v>
      </c>
      <c r="M188" s="12">
        <f t="shared" si="76"/>
        <v>249.68980532722395</v>
      </c>
      <c r="N188" s="12">
        <f t="shared" si="77"/>
        <v>140.52399369223721</v>
      </c>
      <c r="O188" s="12">
        <f t="shared" si="78"/>
        <v>253.49797531298506</v>
      </c>
      <c r="P188" s="12">
        <f t="shared" si="79"/>
        <v>225.72211786740189</v>
      </c>
      <c r="Q188">
        <v>0.64179104477611904</v>
      </c>
      <c r="R188" s="12">
        <v>11.409133705481301</v>
      </c>
      <c r="S188" s="55">
        <f t="shared" si="80"/>
        <v>122.6792517520061</v>
      </c>
      <c r="T188" s="55">
        <v>26.559266431681898</v>
      </c>
      <c r="U188" s="55">
        <v>22.1738256589359</v>
      </c>
      <c r="V188" s="55">
        <v>32.575904585140101</v>
      </c>
      <c r="W188" s="55">
        <v>27.7774009996239</v>
      </c>
      <c r="X188" s="55">
        <v>179.83970499904601</v>
      </c>
      <c r="Y188" s="55">
        <v>3.4475011113666501</v>
      </c>
      <c r="Z188" s="12">
        <f t="shared" si="73"/>
        <v>105.40312991916264</v>
      </c>
      <c r="AA188" s="12">
        <f t="shared" si="81"/>
        <v>96.469152372187637</v>
      </c>
      <c r="AB188" s="12">
        <f t="shared" si="82"/>
        <v>97.029105300153148</v>
      </c>
      <c r="AC188" s="12">
        <f t="shared" si="83"/>
        <v>105.61684649494229</v>
      </c>
      <c r="AD188" s="55">
        <v>20.476317724100898</v>
      </c>
      <c r="AE188" s="55">
        <v>16.1504934260035</v>
      </c>
      <c r="AF188">
        <v>0.43439226519336999</v>
      </c>
      <c r="AG188" s="12"/>
      <c r="AH188" s="12"/>
      <c r="AI188" t="str">
        <v>20210430</v>
      </c>
      <c r="AJ188">
        <v>60.4</v>
      </c>
      <c r="AK188">
        <v>16.8</v>
      </c>
      <c r="AL188">
        <f t="shared" si="84"/>
        <v>3.5952380952380949</v>
      </c>
      <c r="BI188" t="str">
        <v>01/02/2024</v>
      </c>
      <c r="BJ188">
        <v>54.3</v>
      </c>
      <c r="BK188">
        <v>17.100000000000001</v>
      </c>
      <c r="BL188">
        <f t="shared" si="85"/>
        <v>3.1754385964912277</v>
      </c>
    </row>
    <row r="189" spans="1:64" x14ac:dyDescent="0.3">
      <c r="A189" s="11">
        <v>45315</v>
      </c>
      <c r="B189">
        <v>0.57650273224043702</v>
      </c>
      <c r="C189">
        <v>4864.6000000000004</v>
      </c>
      <c r="D189">
        <v>423.48</v>
      </c>
      <c r="E189">
        <v>93.9</v>
      </c>
      <c r="F189">
        <v>2029.26</v>
      </c>
      <c r="G189">
        <v>82.06</v>
      </c>
      <c r="H189">
        <v>49.67</v>
      </c>
      <c r="I189" s="12">
        <f t="shared" si="71"/>
        <v>174.73528342341115</v>
      </c>
      <c r="J189" s="12">
        <f t="shared" si="72"/>
        <v>98.613805636938338</v>
      </c>
      <c r="K189" s="12">
        <f t="shared" si="74"/>
        <v>179.91112618522408</v>
      </c>
      <c r="L189" s="12">
        <f t="shared" si="75"/>
        <v>159.07770485552143</v>
      </c>
      <c r="M189" s="12">
        <f t="shared" si="76"/>
        <v>246.87382582049287</v>
      </c>
      <c r="N189" s="12">
        <f t="shared" si="77"/>
        <v>138.71114429333838</v>
      </c>
      <c r="O189" s="12">
        <f t="shared" si="78"/>
        <v>251.97686487616804</v>
      </c>
      <c r="P189" s="12">
        <f t="shared" si="79"/>
        <v>226.33440245511798</v>
      </c>
      <c r="Q189">
        <v>0.64615384615384597</v>
      </c>
      <c r="R189" s="12">
        <v>11.401311778387999</v>
      </c>
      <c r="S189" s="55">
        <f t="shared" si="80"/>
        <v>123.27016515764049</v>
      </c>
      <c r="T189" s="55">
        <v>26.585775040268899</v>
      </c>
      <c r="U189" s="55">
        <v>21.928482712882101</v>
      </c>
      <c r="V189" s="55">
        <v>32.608819916901602</v>
      </c>
      <c r="W189" s="55">
        <v>27.5395159750395</v>
      </c>
      <c r="X189" s="55">
        <v>179.005339663039</v>
      </c>
      <c r="Y189" s="55">
        <v>3.4287127939723301</v>
      </c>
      <c r="Z189" s="12">
        <f t="shared" si="73"/>
        <v>105.48948151510938</v>
      </c>
      <c r="AA189" s="12">
        <f t="shared" si="81"/>
        <v>95.126745189465865</v>
      </c>
      <c r="AB189" s="12">
        <f t="shared" si="82"/>
        <v>95.522292505954766</v>
      </c>
      <c r="AC189" s="12">
        <f t="shared" si="83"/>
        <v>104.70155308011566</v>
      </c>
      <c r="AD189" s="55">
        <v>20.5999061209404</v>
      </c>
      <c r="AE189" s="55">
        <v>16.304891912457698</v>
      </c>
      <c r="AF189">
        <v>0.43611111111111101</v>
      </c>
      <c r="AG189" s="12"/>
      <c r="AH189" s="12"/>
      <c r="AI189" t="str">
        <v>20210423</v>
      </c>
      <c r="AJ189">
        <v>59.2</v>
      </c>
      <c r="AK189">
        <v>16.5</v>
      </c>
      <c r="AL189">
        <f t="shared" si="84"/>
        <v>3.5878787878787879</v>
      </c>
      <c r="BI189" t="str">
        <v>31/01/2024</v>
      </c>
      <c r="BJ189">
        <v>54.3</v>
      </c>
      <c r="BK189">
        <v>17.100000000000001</v>
      </c>
      <c r="BL189">
        <f t="shared" si="85"/>
        <v>3.1754385964912277</v>
      </c>
    </row>
    <row r="190" spans="1:64" x14ac:dyDescent="0.3">
      <c r="A190" s="11">
        <v>45314</v>
      </c>
      <c r="B190">
        <v>0.56862745098039202</v>
      </c>
      <c r="C190">
        <v>4850.43</v>
      </c>
      <c r="D190">
        <v>421.73</v>
      </c>
      <c r="E190">
        <v>94.65</v>
      </c>
      <c r="F190">
        <v>2021.7</v>
      </c>
      <c r="G190">
        <v>82.07</v>
      </c>
      <c r="H190">
        <v>49.64</v>
      </c>
      <c r="I190" s="12">
        <f t="shared" si="71"/>
        <v>172.86055525764351</v>
      </c>
      <c r="J190" s="12">
        <f t="shared" si="72"/>
        <v>98.694541397845271</v>
      </c>
      <c r="K190" s="12">
        <f t="shared" si="74"/>
        <v>179.36527502210436</v>
      </c>
      <c r="L190" s="12">
        <f t="shared" si="75"/>
        <v>158.70996764776623</v>
      </c>
      <c r="M190" s="12">
        <f t="shared" si="76"/>
        <v>243.92875091410147</v>
      </c>
      <c r="N190" s="12">
        <f t="shared" si="77"/>
        <v>138.65427563630976</v>
      </c>
      <c r="O190" s="12">
        <f t="shared" si="78"/>
        <v>250.90514323387083</v>
      </c>
      <c r="P190" s="12">
        <f t="shared" si="79"/>
        <v>225.53483117471595</v>
      </c>
      <c r="Q190">
        <v>0.625</v>
      </c>
      <c r="R190" s="12">
        <v>11.398565578318401</v>
      </c>
      <c r="S190" s="55">
        <f t="shared" si="80"/>
        <v>124.17815532702842</v>
      </c>
      <c r="T190" s="55">
        <v>26.731020787245999</v>
      </c>
      <c r="U190" s="55">
        <v>22.211509081412601</v>
      </c>
      <c r="V190" s="55">
        <v>32.743857323686598</v>
      </c>
      <c r="W190" s="55">
        <v>27.7459486277798</v>
      </c>
      <c r="X190" s="55">
        <v>178.06413882614501</v>
      </c>
      <c r="Y190" s="55">
        <v>3.4030101272773199</v>
      </c>
      <c r="Z190" s="12">
        <f t="shared" si="73"/>
        <v>105.72918866724541</v>
      </c>
      <c r="AA190" s="12">
        <f t="shared" si="81"/>
        <v>94.32233773221084</v>
      </c>
      <c r="AB190" s="12">
        <f t="shared" si="82"/>
        <v>95.822703954371718</v>
      </c>
      <c r="AC190" s="12">
        <f t="shared" si="83"/>
        <v>104.62557414164094</v>
      </c>
      <c r="AD190" s="55">
        <v>20.7098847111506</v>
      </c>
      <c r="AE190" s="55">
        <v>16.4197358968452</v>
      </c>
      <c r="AF190">
        <v>0.43636363636363601</v>
      </c>
      <c r="AG190" s="12"/>
      <c r="AH190" s="12"/>
      <c r="AI190" t="str">
        <v>20210416</v>
      </c>
      <c r="AJ190">
        <v>63.7</v>
      </c>
      <c r="AK190">
        <v>16.7</v>
      </c>
      <c r="AL190">
        <f t="shared" si="84"/>
        <v>3.8143712574850301</v>
      </c>
      <c r="BI190" t="str">
        <v>30/01/2024</v>
      </c>
      <c r="BJ190">
        <v>54.3</v>
      </c>
      <c r="BK190">
        <v>17.100000000000001</v>
      </c>
      <c r="BL190">
        <f t="shared" si="85"/>
        <v>3.1754385964912277</v>
      </c>
    </row>
    <row r="191" spans="1:64" x14ac:dyDescent="0.3">
      <c r="A191" s="11">
        <v>45311</v>
      </c>
      <c r="B191">
        <v>0.57909604519774005</v>
      </c>
      <c r="C191">
        <v>4839.8100000000004</v>
      </c>
      <c r="D191">
        <v>421.18</v>
      </c>
      <c r="E191">
        <v>94.09</v>
      </c>
      <c r="F191">
        <v>2029.68</v>
      </c>
      <c r="G191">
        <v>82.03</v>
      </c>
      <c r="H191">
        <v>49.65</v>
      </c>
      <c r="I191" s="12">
        <f t="shared" si="71"/>
        <v>173.51251940696167</v>
      </c>
      <c r="J191" s="12">
        <f t="shared" si="72"/>
        <v>98.093624243763287</v>
      </c>
      <c r="K191" s="12">
        <f t="shared" si="74"/>
        <v>179.05967842817876</v>
      </c>
      <c r="L191" s="12">
        <f t="shared" si="75"/>
        <v>158.33065317851216</v>
      </c>
      <c r="M191" s="12">
        <f t="shared" si="76"/>
        <v>245.06730748757465</v>
      </c>
      <c r="N191" s="12">
        <f t="shared" si="77"/>
        <v>137.93185626603497</v>
      </c>
      <c r="O191" s="12">
        <f t="shared" si="78"/>
        <v>250.70001333781912</v>
      </c>
      <c r="P191" s="12">
        <f t="shared" si="79"/>
        <v>225.19540206126845</v>
      </c>
      <c r="Q191">
        <v>0.63636363636363602</v>
      </c>
      <c r="R191" s="12">
        <v>11.3602849227332</v>
      </c>
      <c r="S191" s="55">
        <f t="shared" si="80"/>
        <v>124.14611152156293</v>
      </c>
      <c r="T191" s="55">
        <v>26.7325472467286</v>
      </c>
      <c r="U191" s="55">
        <v>21.748680667710701</v>
      </c>
      <c r="V191" s="55">
        <v>32.744254630670703</v>
      </c>
      <c r="W191" s="55">
        <v>27.2359707024332</v>
      </c>
      <c r="X191" s="55">
        <v>177.14359566267001</v>
      </c>
      <c r="Y191" s="55">
        <v>3.3924542417744799</v>
      </c>
      <c r="Z191" s="12">
        <f t="shared" si="73"/>
        <v>105.5092003902261</v>
      </c>
      <c r="AA191" s="12">
        <f t="shared" si="81"/>
        <v>94.906311279230493</v>
      </c>
      <c r="AB191" s="12">
        <f t="shared" si="82"/>
        <v>95.466590242467007</v>
      </c>
      <c r="AC191" s="12">
        <f t="shared" si="83"/>
        <v>104.69771467251921</v>
      </c>
      <c r="AD191" s="55">
        <v>20.754525954565601</v>
      </c>
      <c r="AE191" s="55">
        <v>16.185159880563202</v>
      </c>
      <c r="AF191">
        <v>0.42321056289089598</v>
      </c>
      <c r="AG191" s="12"/>
      <c r="AH191" s="12"/>
      <c r="AI191" t="str">
        <v>20210409</v>
      </c>
      <c r="AJ191">
        <v>63.4</v>
      </c>
      <c r="AK191">
        <v>16.8</v>
      </c>
      <c r="AL191">
        <f t="shared" si="84"/>
        <v>3.7738095238095237</v>
      </c>
      <c r="BI191" t="str">
        <v>29/01/2024</v>
      </c>
      <c r="BJ191">
        <v>54.3</v>
      </c>
      <c r="BK191">
        <v>17.100000000000001</v>
      </c>
      <c r="BL191">
        <f t="shared" si="85"/>
        <v>3.1754385964912277</v>
      </c>
    </row>
    <row r="192" spans="1:64" x14ac:dyDescent="0.3">
      <c r="A192" s="11">
        <v>45310</v>
      </c>
      <c r="B192">
        <v>0.57422969187675099</v>
      </c>
      <c r="C192">
        <v>4780.9399999999996</v>
      </c>
      <c r="D192">
        <v>412.99</v>
      </c>
      <c r="E192">
        <v>93.79</v>
      </c>
      <c r="F192">
        <v>2023.13</v>
      </c>
      <c r="G192">
        <v>82.09</v>
      </c>
      <c r="H192">
        <v>49.39</v>
      </c>
      <c r="I192" s="12">
        <f t="shared" si="71"/>
        <v>171.94526533400921</v>
      </c>
      <c r="J192" s="12">
        <f t="shared" si="72"/>
        <v>97.21134183774447</v>
      </c>
      <c r="K192" s="12">
        <f t="shared" si="74"/>
        <v>176.75403111299656</v>
      </c>
      <c r="L192" s="12">
        <f t="shared" si="75"/>
        <v>157.22235278872915</v>
      </c>
      <c r="M192" s="12">
        <f t="shared" si="76"/>
        <v>241.05794653221815</v>
      </c>
      <c r="N192" s="12">
        <f t="shared" si="77"/>
        <v>135.68045204721651</v>
      </c>
      <c r="O192" s="12">
        <f t="shared" si="78"/>
        <v>245.64900460582524</v>
      </c>
      <c r="P192" s="12">
        <f t="shared" si="79"/>
        <v>221.96213182219847</v>
      </c>
      <c r="Q192">
        <v>0.67741935483870996</v>
      </c>
      <c r="R192" s="12">
        <v>11.304798908270399</v>
      </c>
      <c r="S192" s="55">
        <f t="shared" si="80"/>
        <v>124.4585781412856</v>
      </c>
      <c r="T192" s="55">
        <v>26.818645315606901</v>
      </c>
      <c r="U192" s="55">
        <v>21.691159095992202</v>
      </c>
      <c r="V192" s="55">
        <v>32.945700543252698</v>
      </c>
      <c r="W192" s="55">
        <v>27.8476224032697</v>
      </c>
      <c r="X192" s="55">
        <v>176.14539098567201</v>
      </c>
      <c r="Y192" s="55">
        <v>3.3674716776162099</v>
      </c>
      <c r="Z192" s="12">
        <f t="shared" si="73"/>
        <v>105.69436143540896</v>
      </c>
      <c r="AA192" s="12">
        <f t="shared" si="81"/>
        <v>94.710678012919004</v>
      </c>
      <c r="AB192" s="12">
        <f t="shared" si="82"/>
        <v>95.273502685192142</v>
      </c>
      <c r="AC192" s="12">
        <f t="shared" si="83"/>
        <v>104.07377898039834</v>
      </c>
      <c r="AD192" s="55">
        <v>20.8404434772721</v>
      </c>
      <c r="AE192" s="55">
        <v>16.144847401364</v>
      </c>
      <c r="AF192">
        <v>0.42595204513399199</v>
      </c>
      <c r="AG192" s="12"/>
      <c r="AH192" s="12"/>
      <c r="AI192" t="str">
        <v>20210402</v>
      </c>
      <c r="AJ192">
        <v>60.8</v>
      </c>
      <c r="AK192">
        <v>16.7</v>
      </c>
      <c r="AL192">
        <f t="shared" si="84"/>
        <v>3.6407185628742513</v>
      </c>
      <c r="BI192" t="str">
        <v>26/01/2024</v>
      </c>
      <c r="BJ192">
        <v>57.7</v>
      </c>
      <c r="BK192">
        <v>16.899999999999999</v>
      </c>
      <c r="BL192">
        <f t="shared" si="85"/>
        <v>3.414201183431953</v>
      </c>
    </row>
    <row r="193" spans="1:64" x14ac:dyDescent="0.3">
      <c r="A193" s="11">
        <v>45309</v>
      </c>
      <c r="B193">
        <v>0.56446991404011504</v>
      </c>
      <c r="C193">
        <v>4739.21</v>
      </c>
      <c r="D193">
        <v>407.21</v>
      </c>
      <c r="E193">
        <v>94.67</v>
      </c>
      <c r="F193">
        <v>2006.24</v>
      </c>
      <c r="G193">
        <v>82.05</v>
      </c>
      <c r="H193">
        <v>48.96</v>
      </c>
      <c r="I193" s="12">
        <f t="shared" si="71"/>
        <v>168.88826738576864</v>
      </c>
      <c r="J193" s="12">
        <f t="shared" si="72"/>
        <v>97.1737811141398</v>
      </c>
      <c r="K193" s="12">
        <f t="shared" si="74"/>
        <v>175.2959618301324</v>
      </c>
      <c r="L193" s="12">
        <f t="shared" si="75"/>
        <v>157.21880195901511</v>
      </c>
      <c r="M193" s="12">
        <f t="shared" si="76"/>
        <v>235.52554618500488</v>
      </c>
      <c r="N193" s="12">
        <f t="shared" si="77"/>
        <v>134.90134056682402</v>
      </c>
      <c r="O193" s="12">
        <f t="shared" si="78"/>
        <v>242.32750800784837</v>
      </c>
      <c r="P193" s="12">
        <f t="shared" si="79"/>
        <v>220.76745520687996</v>
      </c>
      <c r="Q193">
        <v>0.67213114754098402</v>
      </c>
      <c r="R193" s="12">
        <v>11.180953875927599</v>
      </c>
      <c r="S193" s="55">
        <f t="shared" si="80"/>
        <v>123.32146055197292</v>
      </c>
      <c r="T193" s="55">
        <v>27.667663647464199</v>
      </c>
      <c r="U193" s="55">
        <v>22.4039359906897</v>
      </c>
      <c r="V193" s="55">
        <v>34.859453000896103</v>
      </c>
      <c r="W193" s="55">
        <v>29.668559239093</v>
      </c>
      <c r="X193" s="55">
        <v>174.783273311214</v>
      </c>
      <c r="Y193" s="55">
        <v>3.3612343420415902</v>
      </c>
      <c r="Z193" s="12">
        <f t="shared" si="73"/>
        <v>105.07050397596423</v>
      </c>
      <c r="AA193" s="12">
        <f t="shared" si="81"/>
        <v>93.02888991867502</v>
      </c>
      <c r="AB193" s="12">
        <f t="shared" si="82"/>
        <v>95.238840872179338</v>
      </c>
      <c r="AC193" s="12">
        <f t="shared" si="83"/>
        <v>103.21757145920623</v>
      </c>
      <c r="AD193" s="55">
        <v>21.892196564734601</v>
      </c>
      <c r="AE193" s="55">
        <v>16.8874301945703</v>
      </c>
      <c r="AF193">
        <v>0.42396636299929902</v>
      </c>
      <c r="AG193" s="12"/>
      <c r="AH193" s="12"/>
      <c r="AI193" t="str">
        <v>20210326</v>
      </c>
      <c r="AJ193">
        <v>54.4</v>
      </c>
      <c r="AK193">
        <v>17.5</v>
      </c>
      <c r="AL193">
        <f t="shared" si="84"/>
        <v>3.1085714285714285</v>
      </c>
      <c r="BI193" t="str">
        <v>25/01/2024</v>
      </c>
      <c r="BJ193">
        <v>57.7</v>
      </c>
      <c r="BK193">
        <v>16.899999999999999</v>
      </c>
      <c r="BL193">
        <f t="shared" si="85"/>
        <v>3.414201183431953</v>
      </c>
    </row>
    <row r="194" spans="1:64" x14ac:dyDescent="0.3">
      <c r="A194" s="11">
        <v>45308</v>
      </c>
      <c r="B194">
        <v>0.55780346820809201</v>
      </c>
      <c r="C194">
        <v>4765.9799999999996</v>
      </c>
      <c r="D194">
        <v>409.52</v>
      </c>
      <c r="E194">
        <v>94.82</v>
      </c>
      <c r="F194">
        <v>2028.28</v>
      </c>
      <c r="G194">
        <v>82.21</v>
      </c>
      <c r="H194">
        <v>49.56</v>
      </c>
      <c r="I194" s="12">
        <f t="shared" ref="I194:I257" si="86">I195*(1+((C194/C195)-(E194/E195)))</f>
        <v>169.5724835945025</v>
      </c>
      <c r="J194" s="12">
        <f t="shared" ref="J194:J257" si="87">J195*(1+((C194/C195)-(F194/F195)))</f>
        <v>96.666335367378281</v>
      </c>
      <c r="K194" s="12">
        <f t="shared" si="74"/>
        <v>175.94178391366492</v>
      </c>
      <c r="L194" s="12">
        <f t="shared" si="75"/>
        <v>156.205086483744</v>
      </c>
      <c r="M194" s="12">
        <f t="shared" si="76"/>
        <v>236.48539438290314</v>
      </c>
      <c r="N194" s="12">
        <f t="shared" si="77"/>
        <v>134.20006475312232</v>
      </c>
      <c r="O194" s="12">
        <f t="shared" si="78"/>
        <v>243.22611049600832</v>
      </c>
      <c r="P194" s="12">
        <f t="shared" si="79"/>
        <v>219.34918998166003</v>
      </c>
      <c r="Q194">
        <v>0.65573770491803296</v>
      </c>
      <c r="R194" s="12">
        <v>11.112672794106199</v>
      </c>
      <c r="S194" s="55">
        <f t="shared" si="80"/>
        <v>123.37248528428164</v>
      </c>
      <c r="T194" s="55">
        <v>28.028844817336399</v>
      </c>
      <c r="U194" s="55">
        <v>22.6741482831317</v>
      </c>
      <c r="V194" s="55">
        <v>35.596468147782304</v>
      </c>
      <c r="W194" s="55">
        <v>30.331383746491099</v>
      </c>
      <c r="X194" s="55">
        <v>173.89183097089199</v>
      </c>
      <c r="Y194" s="55">
        <v>3.33933492845054</v>
      </c>
      <c r="Z194" s="12">
        <f t="shared" ref="Z194:Z257" si="88">Z195*(1+((X194/X195)-(Y194/Y195)))</f>
        <v>105.22113832330064</v>
      </c>
      <c r="AA194" s="12">
        <f t="shared" si="81"/>
        <v>94.018395243653515</v>
      </c>
      <c r="AB194" s="12">
        <f t="shared" si="82"/>
        <v>95.357101578250237</v>
      </c>
      <c r="AC194" s="12">
        <f t="shared" si="83"/>
        <v>104.27705788812271</v>
      </c>
      <c r="AD194" s="55">
        <v>22.095966630247201</v>
      </c>
      <c r="AE194" s="55">
        <v>17.010063075082002</v>
      </c>
      <c r="AF194">
        <v>0.42592592592592599</v>
      </c>
      <c r="AG194" s="12"/>
      <c r="AH194" s="12"/>
      <c r="AI194" t="str">
        <v>20210319</v>
      </c>
      <c r="AJ194">
        <v>57.4</v>
      </c>
      <c r="AK194">
        <v>18.8</v>
      </c>
      <c r="AL194">
        <f t="shared" si="84"/>
        <v>3.0531914893617018</v>
      </c>
      <c r="BI194" t="str">
        <v>24/01/2024</v>
      </c>
      <c r="BJ194">
        <v>57.7</v>
      </c>
      <c r="BK194">
        <v>16.899999999999999</v>
      </c>
      <c r="BL194">
        <f t="shared" si="85"/>
        <v>3.414201183431953</v>
      </c>
    </row>
    <row r="195" spans="1:64" x14ac:dyDescent="0.3">
      <c r="A195" s="11">
        <v>45304</v>
      </c>
      <c r="B195">
        <v>0.54970760233918103</v>
      </c>
      <c r="C195">
        <v>4783.83</v>
      </c>
      <c r="D195">
        <v>409.56</v>
      </c>
      <c r="E195">
        <v>96.52</v>
      </c>
      <c r="F195">
        <v>2049.0300000000002</v>
      </c>
      <c r="G195">
        <v>82.34</v>
      </c>
      <c r="H195">
        <v>50.43</v>
      </c>
      <c r="I195" s="12">
        <f t="shared" si="86"/>
        <v>167.25077357041312</v>
      </c>
      <c r="J195" s="12">
        <f t="shared" si="87"/>
        <v>96.05204192789094</v>
      </c>
      <c r="K195" s="12">
        <f t="shared" ref="K195:K258" si="89">K196*(1+((C195/C196)-(G195/G196)))</f>
        <v>176.32131560811877</v>
      </c>
      <c r="L195" s="12">
        <f t="shared" ref="L195:L258" si="90">L196*(1+((C195/C196)-(H195/H196)))</f>
        <v>154.12131756072222</v>
      </c>
      <c r="M195" s="12">
        <f t="shared" ref="M195:M258" si="91">M196*(1+((D195/D196)-(E195/E196)))</f>
        <v>232.41459141611878</v>
      </c>
      <c r="N195" s="12">
        <f t="shared" ref="N195:N258" si="92">N196*(1+((D195/D196)-(F195/F196)))</f>
        <v>132.86752608854093</v>
      </c>
      <c r="O195" s="12">
        <f t="shared" ref="O195:O258" si="93">O196*(1+((D195/D196)-(G195/G196)))</f>
        <v>242.86638803677812</v>
      </c>
      <c r="P195" s="12">
        <f t="shared" ref="P195:P258" si="94">P196*(1+((D195/D196)-(H195/H196)))</f>
        <v>215.64993739419151</v>
      </c>
      <c r="Q195">
        <v>0.69491525423728795</v>
      </c>
      <c r="R195" s="12">
        <v>11.074813662217901</v>
      </c>
      <c r="S195" s="55">
        <f t="shared" ref="S195:S258" si="95">S196*(1+((R195/R196)-(Y195/Y196)))</f>
        <v>124.6435885070122</v>
      </c>
      <c r="T195" s="55">
        <v>27.803456437651899</v>
      </c>
      <c r="U195" s="55">
        <v>22.487913411221399</v>
      </c>
      <c r="V195" s="55">
        <v>35.193252739792598</v>
      </c>
      <c r="W195" s="55">
        <v>29.9671214984456</v>
      </c>
      <c r="X195" s="55">
        <v>173.14222270860401</v>
      </c>
      <c r="Y195" s="55">
        <v>3.2944760502264399</v>
      </c>
      <c r="Z195" s="12">
        <f t="shared" si="88"/>
        <v>106.20748251364137</v>
      </c>
      <c r="AA195" s="12">
        <f t="shared" ref="AA195:AA258" si="96">AA196*(1+((H195/H196)-(E195/E196)))</f>
        <v>93.984439226687428</v>
      </c>
      <c r="AB195" s="12">
        <f t="shared" ref="AB195:AB258" si="97">AB196*(1+((H195/H196)-(F195/F196)))</f>
        <v>96.041386181547708</v>
      </c>
      <c r="AC195" s="12">
        <f t="shared" ref="AC195:AC258" si="98">AC196*(1+((H195/H196)-(G195/G196)))</f>
        <v>105.93739523374964</v>
      </c>
      <c r="AD195" s="55">
        <v>22.036082970003999</v>
      </c>
      <c r="AE195" s="55">
        <v>16.8267392243153</v>
      </c>
      <c r="AF195">
        <v>0.43316654753395301</v>
      </c>
      <c r="AG195" s="12"/>
      <c r="AH195" s="12"/>
      <c r="AI195" t="str">
        <v>20210312</v>
      </c>
      <c r="AJ195">
        <v>55.9</v>
      </c>
      <c r="AK195">
        <v>19.600000000000001</v>
      </c>
      <c r="AL195">
        <f t="shared" si="84"/>
        <v>2.8520408163265305</v>
      </c>
      <c r="BI195" t="str">
        <v>23/01/2024</v>
      </c>
      <c r="BJ195">
        <v>57.7</v>
      </c>
      <c r="BK195">
        <v>16.899999999999999</v>
      </c>
      <c r="BL195">
        <f t="shared" si="85"/>
        <v>3.414201183431953</v>
      </c>
    </row>
    <row r="196" spans="1:64" x14ac:dyDescent="0.3">
      <c r="A196" s="11">
        <v>45303</v>
      </c>
      <c r="B196">
        <v>0.54117647058823504</v>
      </c>
      <c r="C196">
        <v>4780.24</v>
      </c>
      <c r="D196">
        <v>409.35</v>
      </c>
      <c r="E196">
        <v>96.71</v>
      </c>
      <c r="F196">
        <v>2029.75</v>
      </c>
      <c r="G196">
        <v>82.17</v>
      </c>
      <c r="H196">
        <v>50.27</v>
      </c>
      <c r="I196" s="12">
        <f t="shared" si="86"/>
        <v>166.79780995518013</v>
      </c>
      <c r="J196" s="12">
        <f t="shared" si="87"/>
        <v>96.899691203502087</v>
      </c>
      <c r="K196" s="12">
        <f t="shared" si="89"/>
        <v>176.55399139397917</v>
      </c>
      <c r="L196" s="12">
        <f t="shared" si="90"/>
        <v>154.49702411816614</v>
      </c>
      <c r="M196" s="12">
        <f t="shared" si="91"/>
        <v>231.84017377566502</v>
      </c>
      <c r="N196" s="12">
        <f t="shared" si="92"/>
        <v>134.07225895919288</v>
      </c>
      <c r="O196" s="12">
        <f t="shared" si="93"/>
        <v>243.24484616397959</v>
      </c>
      <c r="P196" s="12">
        <f t="shared" si="94"/>
        <v>216.22722177858225</v>
      </c>
      <c r="Q196">
        <v>0.7</v>
      </c>
      <c r="R196" s="12">
        <v>10.902627221820801</v>
      </c>
      <c r="S196" s="55">
        <f t="shared" si="95"/>
        <v>123.68903368742755</v>
      </c>
      <c r="T196" s="55">
        <v>26.8689228904245</v>
      </c>
      <c r="U196" s="55">
        <v>21.698316697904499</v>
      </c>
      <c r="V196" s="55">
        <v>34.116378949107897</v>
      </c>
      <c r="W196" s="55">
        <v>28.890963121339801</v>
      </c>
      <c r="X196" s="55">
        <v>171.42994451721799</v>
      </c>
      <c r="Y196" s="55">
        <v>3.2680838605180602</v>
      </c>
      <c r="Z196" s="12">
        <f t="shared" si="88"/>
        <v>106.00475147550316</v>
      </c>
      <c r="AA196" s="12">
        <f t="shared" si="96"/>
        <v>93.503136566857165</v>
      </c>
      <c r="AB196" s="12">
        <f t="shared" si="97"/>
        <v>96.651828880555797</v>
      </c>
      <c r="AC196" s="12">
        <f t="shared" si="98"/>
        <v>105.81951956680949</v>
      </c>
      <c r="AD196" s="55">
        <v>21.375722483699001</v>
      </c>
      <c r="AE196" s="55">
        <v>16.2993210931912</v>
      </c>
      <c r="AF196">
        <v>0.44582723279648601</v>
      </c>
      <c r="AG196" s="12"/>
      <c r="AH196" s="12"/>
      <c r="AI196" t="str">
        <v>20210305</v>
      </c>
      <c r="AJ196">
        <v>51</v>
      </c>
      <c r="AK196">
        <v>20.6</v>
      </c>
      <c r="AL196">
        <f t="shared" si="84"/>
        <v>2.4757281553398056</v>
      </c>
      <c r="BI196" t="str">
        <v>22/01/2024</v>
      </c>
      <c r="BJ196">
        <v>57.7</v>
      </c>
      <c r="BK196">
        <v>16.899999999999999</v>
      </c>
      <c r="BL196">
        <f t="shared" si="85"/>
        <v>3.414201183431953</v>
      </c>
    </row>
    <row r="197" spans="1:64" x14ac:dyDescent="0.3">
      <c r="A197" s="11">
        <v>45302</v>
      </c>
      <c r="B197">
        <v>0.53623188405797095</v>
      </c>
      <c r="C197">
        <v>4783.45</v>
      </c>
      <c r="D197">
        <v>408.5</v>
      </c>
      <c r="E197">
        <v>96.17</v>
      </c>
      <c r="F197">
        <v>2024.4</v>
      </c>
      <c r="G197">
        <v>81.98</v>
      </c>
      <c r="H197">
        <v>50.22</v>
      </c>
      <c r="I197" s="12">
        <f t="shared" si="86"/>
        <v>167.85295383963592</v>
      </c>
      <c r="J197" s="12">
        <f t="shared" si="87"/>
        <v>97.221867177513943</v>
      </c>
      <c r="K197" s="12">
        <f t="shared" si="89"/>
        <v>177.08324046795533</v>
      </c>
      <c r="L197" s="12">
        <f t="shared" si="90"/>
        <v>154.75495157241485</v>
      </c>
      <c r="M197" s="12">
        <f t="shared" si="91"/>
        <v>232.66246652290525</v>
      </c>
      <c r="N197" s="12">
        <f t="shared" si="92"/>
        <v>134.14764658213224</v>
      </c>
      <c r="O197" s="12">
        <f t="shared" si="93"/>
        <v>243.30247359439593</v>
      </c>
      <c r="P197" s="12">
        <f t="shared" si="94"/>
        <v>215.99283411377905</v>
      </c>
      <c r="Q197">
        <v>0.67741935483870996</v>
      </c>
      <c r="R197" s="12">
        <v>10.6121321828353</v>
      </c>
      <c r="S197" s="55">
        <f t="shared" si="95"/>
        <v>120.38084440414801</v>
      </c>
      <c r="T197" s="55">
        <v>28.0063660663719</v>
      </c>
      <c r="U197" s="55">
        <v>22.813363256768501</v>
      </c>
      <c r="V197" s="55">
        <v>35.933436851692299</v>
      </c>
      <c r="W197" s="55">
        <v>30.699015091582801</v>
      </c>
      <c r="X197" s="55">
        <v>168.58916215018499</v>
      </c>
      <c r="Y197" s="55">
        <v>3.2684341244594801</v>
      </c>
      <c r="Z197" s="12">
        <f t="shared" si="88"/>
        <v>104.23715084281289</v>
      </c>
      <c r="AA197" s="12">
        <f t="shared" si="96"/>
        <v>93.937072994652766</v>
      </c>
      <c r="AB197" s="12">
        <f t="shared" si="97"/>
        <v>96.811290539908086</v>
      </c>
      <c r="AC197" s="12">
        <f t="shared" si="98"/>
        <v>105.95960018984643</v>
      </c>
      <c r="AD197" s="55">
        <v>22.3151656876578</v>
      </c>
      <c r="AE197" s="55">
        <v>16.966827065777199</v>
      </c>
      <c r="AF197">
        <v>0.444364161849711</v>
      </c>
      <c r="AG197" s="12"/>
      <c r="AH197" s="12"/>
      <c r="AI197" t="str">
        <v>20210226</v>
      </c>
      <c r="AJ197">
        <v>53.9</v>
      </c>
      <c r="AK197">
        <v>18.600000000000001</v>
      </c>
      <c r="AL197">
        <f t="shared" si="84"/>
        <v>2.897849462365591</v>
      </c>
      <c r="BI197" t="str">
        <v>19/01/2024</v>
      </c>
      <c r="BJ197">
        <v>52.9</v>
      </c>
      <c r="BK197">
        <v>17.100000000000001</v>
      </c>
      <c r="BL197">
        <f t="shared" si="85"/>
        <v>3.0935672514619879</v>
      </c>
    </row>
    <row r="198" spans="1:64" x14ac:dyDescent="0.3">
      <c r="A198" s="11">
        <v>45301</v>
      </c>
      <c r="B198">
        <v>0.53412462908011904</v>
      </c>
      <c r="C198">
        <v>4756.5</v>
      </c>
      <c r="D198">
        <v>405.75</v>
      </c>
      <c r="E198">
        <v>96.62</v>
      </c>
      <c r="F198">
        <v>2030.29</v>
      </c>
      <c r="G198">
        <v>81.98</v>
      </c>
      <c r="H198">
        <v>50.04</v>
      </c>
      <c r="I198" s="12">
        <f t="shared" si="86"/>
        <v>166.137854345959</v>
      </c>
      <c r="J198" s="12">
        <f t="shared" si="87"/>
        <v>96.396042835099934</v>
      </c>
      <c r="K198" s="12">
        <f t="shared" si="89"/>
        <v>176.0855519104056</v>
      </c>
      <c r="L198" s="12">
        <f t="shared" si="90"/>
        <v>154.43545418755983</v>
      </c>
      <c r="M198" s="12">
        <f t="shared" si="91"/>
        <v>230.03205157264171</v>
      </c>
      <c r="N198" s="12">
        <f t="shared" si="92"/>
        <v>132.8617263224038</v>
      </c>
      <c r="O198" s="12">
        <f t="shared" si="93"/>
        <v>241.66457444535166</v>
      </c>
      <c r="P198" s="12">
        <f t="shared" si="94"/>
        <v>215.30805758166719</v>
      </c>
      <c r="Q198">
        <v>0.64516129032258096</v>
      </c>
      <c r="R198" s="12">
        <v>10.5417526486337</v>
      </c>
      <c r="S198" s="55">
        <f t="shared" si="95"/>
        <v>120.77444481557457</v>
      </c>
      <c r="T198" s="55">
        <v>27.709764171001201</v>
      </c>
      <c r="U198" s="55">
        <v>22.5720207487058</v>
      </c>
      <c r="V198" s="55">
        <v>34.709958128718</v>
      </c>
      <c r="W198" s="55">
        <v>29.6062104603546</v>
      </c>
      <c r="X198" s="55">
        <v>167.08760235678301</v>
      </c>
      <c r="Y198" s="55">
        <v>3.2362809099183898</v>
      </c>
      <c r="Z198" s="12">
        <f t="shared" si="88"/>
        <v>104.3361213811895</v>
      </c>
      <c r="AA198" s="12">
        <f t="shared" si="96"/>
        <v>93.168013608358436</v>
      </c>
      <c r="AB198" s="12">
        <f t="shared" si="97"/>
        <v>96.18625439733124</v>
      </c>
      <c r="AC198" s="12">
        <f t="shared" si="98"/>
        <v>105.57981667662118</v>
      </c>
      <c r="AD198" s="55">
        <v>22.301019005262798</v>
      </c>
      <c r="AE198" s="55">
        <v>16.8789735826373</v>
      </c>
      <c r="AF198">
        <v>0.45225758697261298</v>
      </c>
      <c r="AG198" s="12"/>
      <c r="AH198" s="12"/>
      <c r="AI198" t="str">
        <v>20210219</v>
      </c>
      <c r="AJ198">
        <v>56.3</v>
      </c>
      <c r="AK198">
        <v>18.5</v>
      </c>
      <c r="AL198">
        <f t="shared" si="84"/>
        <v>3.0432432432432432</v>
      </c>
      <c r="BI198" t="str">
        <v>18/01/2024</v>
      </c>
      <c r="BJ198">
        <v>52.9</v>
      </c>
      <c r="BK198">
        <v>17.100000000000001</v>
      </c>
      <c r="BL198">
        <f t="shared" si="85"/>
        <v>3.0935672514619879</v>
      </c>
    </row>
    <row r="199" spans="1:64" x14ac:dyDescent="0.3">
      <c r="A199" s="11">
        <v>45300</v>
      </c>
      <c r="B199">
        <v>0.52024922118380101</v>
      </c>
      <c r="C199">
        <v>4763.54</v>
      </c>
      <c r="D199">
        <v>404.95</v>
      </c>
      <c r="E199">
        <v>97.24</v>
      </c>
      <c r="F199">
        <v>2028.04</v>
      </c>
      <c r="G199">
        <v>81.96</v>
      </c>
      <c r="H199">
        <v>50.54</v>
      </c>
      <c r="I199" s="12">
        <f t="shared" si="86"/>
        <v>165.32806352513904</v>
      </c>
      <c r="J199" s="12">
        <f t="shared" si="87"/>
        <v>96.646098965766939</v>
      </c>
      <c r="K199" s="12">
        <f t="shared" si="89"/>
        <v>176.38927907342571</v>
      </c>
      <c r="L199" s="12">
        <f t="shared" si="90"/>
        <v>153.14668479545514</v>
      </c>
      <c r="M199" s="12">
        <f t="shared" si="91"/>
        <v>228.12684350897817</v>
      </c>
      <c r="N199" s="12">
        <f t="shared" si="92"/>
        <v>132.74675343476775</v>
      </c>
      <c r="O199" s="12">
        <f t="shared" si="93"/>
        <v>241.24684803401883</v>
      </c>
      <c r="P199" s="12">
        <f t="shared" si="94"/>
        <v>212.7826033199139</v>
      </c>
      <c r="Q199">
        <v>0.644067796610169</v>
      </c>
      <c r="R199" s="12">
        <v>10.4914491940158</v>
      </c>
      <c r="S199" s="55">
        <f t="shared" si="95"/>
        <v>119.8277501421976</v>
      </c>
      <c r="T199" s="55">
        <v>28.349462357596401</v>
      </c>
      <c r="U199" s="55">
        <v>23.0904204254985</v>
      </c>
      <c r="V199" s="55">
        <v>35.673700426984396</v>
      </c>
      <c r="W199" s="55">
        <v>30.4213250733489</v>
      </c>
      <c r="X199" s="55">
        <v>165.72028108150201</v>
      </c>
      <c r="Y199" s="55">
        <v>3.2463633121609501</v>
      </c>
      <c r="Z199" s="12">
        <f t="shared" si="88"/>
        <v>103.16453019102808</v>
      </c>
      <c r="AA199" s="12">
        <f t="shared" si="96"/>
        <v>93.496858606521741</v>
      </c>
      <c r="AB199" s="12">
        <f t="shared" si="97"/>
        <v>97.256326811100053</v>
      </c>
      <c r="AC199" s="12">
        <f t="shared" si="98"/>
        <v>106.66105853656826</v>
      </c>
      <c r="AD199" s="55">
        <v>22.470451525639799</v>
      </c>
      <c r="AE199" s="55">
        <v>17.060709390573301</v>
      </c>
      <c r="AF199">
        <v>0.45227272727272699</v>
      </c>
      <c r="AG199" s="12"/>
      <c r="AH199" s="12"/>
      <c r="AI199" t="str">
        <v>20210212</v>
      </c>
      <c r="AJ199">
        <v>59.1</v>
      </c>
      <c r="AK199">
        <v>18.100000000000001</v>
      </c>
      <c r="AL199">
        <f t="shared" si="84"/>
        <v>3.2651933701657456</v>
      </c>
      <c r="BI199" t="str">
        <v>17/01/2024</v>
      </c>
      <c r="BJ199">
        <v>52.9</v>
      </c>
      <c r="BK199">
        <v>17.100000000000001</v>
      </c>
      <c r="BL199">
        <f t="shared" si="85"/>
        <v>3.0935672514619879</v>
      </c>
    </row>
    <row r="200" spans="1:64" x14ac:dyDescent="0.3">
      <c r="A200" s="11">
        <v>45297</v>
      </c>
      <c r="B200">
        <v>0.54037267080745299</v>
      </c>
      <c r="C200">
        <v>4697.24</v>
      </c>
      <c r="D200">
        <v>396.75</v>
      </c>
      <c r="E200">
        <v>96.29</v>
      </c>
      <c r="F200">
        <v>2045.85</v>
      </c>
      <c r="G200">
        <v>81.89</v>
      </c>
      <c r="H200">
        <v>50.21</v>
      </c>
      <c r="I200" s="12">
        <f t="shared" si="86"/>
        <v>164.62861549266231</v>
      </c>
      <c r="J200" s="12">
        <f t="shared" si="87"/>
        <v>94.489831592344458</v>
      </c>
      <c r="K200" s="12">
        <f t="shared" si="89"/>
        <v>174.08098842966342</v>
      </c>
      <c r="L200" s="12">
        <f t="shared" si="90"/>
        <v>152.00025695749838</v>
      </c>
      <c r="M200" s="12">
        <f t="shared" si="91"/>
        <v>225.68897440731575</v>
      </c>
      <c r="N200" s="12">
        <f t="shared" si="92"/>
        <v>128.95880080257226</v>
      </c>
      <c r="O200" s="12">
        <f t="shared" si="93"/>
        <v>236.55985876774713</v>
      </c>
      <c r="P200" s="12">
        <f t="shared" si="94"/>
        <v>209.82500841570956</v>
      </c>
      <c r="Q200">
        <v>0.69491525423728795</v>
      </c>
      <c r="R200" s="12">
        <v>10.426078419994299</v>
      </c>
      <c r="S200" s="55">
        <f t="shared" si="95"/>
        <v>120.55267009830881</v>
      </c>
      <c r="T200" s="55">
        <v>27.993872565340698</v>
      </c>
      <c r="U200" s="55">
        <v>22.856168425011099</v>
      </c>
      <c r="V200" s="55">
        <v>35.237273432387198</v>
      </c>
      <c r="W200" s="55">
        <v>30.091851160292101</v>
      </c>
      <c r="X200" s="55">
        <v>164.33513260459699</v>
      </c>
      <c r="Y200" s="55">
        <v>3.2069713325309901</v>
      </c>
      <c r="Z200" s="12">
        <f t="shared" si="88"/>
        <v>103.5637093617685</v>
      </c>
      <c r="AA200" s="12">
        <f t="shared" si="96"/>
        <v>93.805820624673217</v>
      </c>
      <c r="AB200" s="12">
        <f t="shared" si="97"/>
        <v>95.792820952247823</v>
      </c>
      <c r="AC200" s="12">
        <f t="shared" si="98"/>
        <v>106.05468127609468</v>
      </c>
      <c r="AD200" s="55">
        <v>21.7729366547429</v>
      </c>
      <c r="AE200" s="55">
        <v>16.538969170684801</v>
      </c>
      <c r="AF200">
        <v>0.43568773234200697</v>
      </c>
      <c r="AG200" s="12"/>
      <c r="AH200" s="12"/>
      <c r="AI200" t="str">
        <v>20210205</v>
      </c>
      <c r="AJ200">
        <v>58.6</v>
      </c>
      <c r="AK200">
        <v>18.3</v>
      </c>
      <c r="AL200">
        <f t="shared" ref="AL200:AL263" si="99">IFERROR(AJ200/AK200,"")</f>
        <v>3.2021857923497268</v>
      </c>
      <c r="BI200" t="str">
        <v>16/01/2024</v>
      </c>
      <c r="BJ200">
        <v>52.9</v>
      </c>
      <c r="BK200">
        <v>17.100000000000001</v>
      </c>
      <c r="BL200">
        <f t="shared" ref="BL200:BL263" si="100">IFERROR(BJ200/BK200,"")</f>
        <v>3.0935672514619879</v>
      </c>
    </row>
    <row r="201" spans="1:64" x14ac:dyDescent="0.3">
      <c r="A201" s="11">
        <v>45296</v>
      </c>
      <c r="B201">
        <v>0.51923076923076905</v>
      </c>
      <c r="C201">
        <v>4688.68</v>
      </c>
      <c r="D201">
        <v>396.28</v>
      </c>
      <c r="E201">
        <v>97.22</v>
      </c>
      <c r="F201">
        <v>2043.54</v>
      </c>
      <c r="G201">
        <v>81.91</v>
      </c>
      <c r="H201">
        <v>50.15</v>
      </c>
      <c r="I201" s="12">
        <f t="shared" si="86"/>
        <v>162.77435407249996</v>
      </c>
      <c r="J201" s="12">
        <f t="shared" si="87"/>
        <v>94.424180124533251</v>
      </c>
      <c r="K201" s="12">
        <f t="shared" si="89"/>
        <v>173.72141217549515</v>
      </c>
      <c r="L201" s="12">
        <f t="shared" si="90"/>
        <v>151.9046689724151</v>
      </c>
      <c r="M201" s="12">
        <f t="shared" si="91"/>
        <v>223.28818806744965</v>
      </c>
      <c r="N201" s="12">
        <f t="shared" si="92"/>
        <v>128.95162610172315</v>
      </c>
      <c r="O201" s="12">
        <f t="shared" si="93"/>
        <v>236.22201392279555</v>
      </c>
      <c r="P201" s="12">
        <f t="shared" si="94"/>
        <v>209.82718656625784</v>
      </c>
      <c r="Q201">
        <v>0.69642857142857095</v>
      </c>
      <c r="R201" s="12">
        <v>10.390721040405399</v>
      </c>
      <c r="S201" s="55">
        <f t="shared" si="95"/>
        <v>120.7246008446611</v>
      </c>
      <c r="T201" s="55">
        <v>27.429965287227098</v>
      </c>
      <c r="U201" s="55">
        <v>22.669264034362602</v>
      </c>
      <c r="V201" s="55">
        <v>34.564271714810502</v>
      </c>
      <c r="W201" s="55">
        <v>29.805805958693401</v>
      </c>
      <c r="X201" s="55">
        <v>163.47570586173899</v>
      </c>
      <c r="Y201" s="55">
        <v>3.1915658334991699</v>
      </c>
      <c r="Z201" s="12">
        <f t="shared" si="88"/>
        <v>103.51916784512132</v>
      </c>
      <c r="AA201" s="12">
        <f t="shared" si="96"/>
        <v>92.80699979480876</v>
      </c>
      <c r="AB201" s="12">
        <f t="shared" si="97"/>
        <v>95.786497186321839</v>
      </c>
      <c r="AC201" s="12">
        <f t="shared" si="98"/>
        <v>105.90212067215639</v>
      </c>
      <c r="AD201" s="55">
        <v>21.308120753816201</v>
      </c>
      <c r="AE201" s="55">
        <v>16.4069950327887</v>
      </c>
      <c r="AF201">
        <v>0.42942942942942902</v>
      </c>
      <c r="AG201" s="12"/>
      <c r="AH201" s="12"/>
      <c r="AI201" t="str">
        <v>20210129</v>
      </c>
      <c r="AJ201">
        <v>57.8</v>
      </c>
      <c r="AK201">
        <v>16.7</v>
      </c>
      <c r="AL201">
        <f t="shared" si="99"/>
        <v>3.4610778443113772</v>
      </c>
      <c r="BI201" t="str">
        <v>15/01/2024</v>
      </c>
      <c r="BJ201">
        <v>52.9</v>
      </c>
      <c r="BK201">
        <v>17.100000000000001</v>
      </c>
      <c r="BL201">
        <f t="shared" si="100"/>
        <v>3.0935672514619879</v>
      </c>
    </row>
    <row r="202" spans="1:64" x14ac:dyDescent="0.3">
      <c r="A202" s="11">
        <v>45295</v>
      </c>
      <c r="B202">
        <v>0.49025974025974001</v>
      </c>
      <c r="C202">
        <v>4704.8100000000004</v>
      </c>
      <c r="D202">
        <v>398.33</v>
      </c>
      <c r="E202">
        <v>98.72</v>
      </c>
      <c r="F202">
        <v>2041.56</v>
      </c>
      <c r="G202">
        <v>81.96</v>
      </c>
      <c r="H202">
        <v>50.09</v>
      </c>
      <c r="I202" s="12">
        <f t="shared" si="86"/>
        <v>160.8814100141918</v>
      </c>
      <c r="J202" s="12">
        <f t="shared" si="87"/>
        <v>94.841316212532831</v>
      </c>
      <c r="K202" s="12">
        <f t="shared" si="89"/>
        <v>174.21240415130228</v>
      </c>
      <c r="L202" s="12">
        <f t="shared" si="90"/>
        <v>152.61068416975561</v>
      </c>
      <c r="M202" s="12">
        <f t="shared" si="91"/>
        <v>221.06690714695171</v>
      </c>
      <c r="N202" s="12">
        <f t="shared" si="92"/>
        <v>129.74519091649336</v>
      </c>
      <c r="O202" s="12">
        <f t="shared" si="93"/>
        <v>237.29850265659726</v>
      </c>
      <c r="P202" s="12">
        <f t="shared" si="94"/>
        <v>211.16689915725109</v>
      </c>
      <c r="Q202">
        <v>0.625</v>
      </c>
      <c r="R202" s="12">
        <v>10.266446054773599</v>
      </c>
      <c r="S202" s="55">
        <f t="shared" si="95"/>
        <v>119.59594838468261</v>
      </c>
      <c r="T202" s="55">
        <v>27.327636346841398</v>
      </c>
      <c r="U202" s="55">
        <v>22.785772998172799</v>
      </c>
      <c r="V202" s="55">
        <v>34.8551375018492</v>
      </c>
      <c r="W202" s="55">
        <v>30.227769483797601</v>
      </c>
      <c r="X202" s="55">
        <v>163.02120523244801</v>
      </c>
      <c r="Y202" s="55">
        <v>3.1830741767658002</v>
      </c>
      <c r="Z202" s="12">
        <f t="shared" si="88"/>
        <v>103.50672308784424</v>
      </c>
      <c r="AA202" s="12">
        <f t="shared" si="96"/>
        <v>91.310212355960445</v>
      </c>
      <c r="AB202" s="12">
        <f t="shared" si="97"/>
        <v>95.764663102358838</v>
      </c>
      <c r="AC202" s="12">
        <f t="shared" si="98"/>
        <v>105.71100600173411</v>
      </c>
      <c r="AD202" s="55">
        <v>21.304734763268399</v>
      </c>
      <c r="AE202" s="55">
        <v>16.5833421068916</v>
      </c>
      <c r="AF202">
        <v>0.434913468773514</v>
      </c>
      <c r="AG202" s="12"/>
      <c r="AH202" s="12"/>
      <c r="AI202" t="str">
        <v>20210122</v>
      </c>
      <c r="AJ202">
        <v>61.2</v>
      </c>
      <c r="AK202">
        <v>16.5</v>
      </c>
      <c r="AL202">
        <f t="shared" si="99"/>
        <v>3.7090909090909094</v>
      </c>
      <c r="BI202" t="str">
        <v>12/01/2024</v>
      </c>
      <c r="BJ202">
        <v>48.5</v>
      </c>
      <c r="BK202">
        <v>19.100000000000001</v>
      </c>
      <c r="BL202">
        <f t="shared" si="100"/>
        <v>2.5392670157068062</v>
      </c>
    </row>
    <row r="203" spans="1:64" x14ac:dyDescent="0.3">
      <c r="A203" s="11">
        <v>45294</v>
      </c>
      <c r="B203">
        <v>0.491694352159468</v>
      </c>
      <c r="C203">
        <v>4742.83</v>
      </c>
      <c r="D203">
        <v>402.59</v>
      </c>
      <c r="E203">
        <v>98.31</v>
      </c>
      <c r="F203">
        <v>2059.13</v>
      </c>
      <c r="G203">
        <v>81.94</v>
      </c>
      <c r="H203">
        <v>50.42</v>
      </c>
      <c r="I203" s="12">
        <f t="shared" si="86"/>
        <v>162.86622685575571</v>
      </c>
      <c r="J203" s="12">
        <f t="shared" si="87"/>
        <v>94.792363643850507</v>
      </c>
      <c r="K203" s="12">
        <f t="shared" si="89"/>
        <v>175.66345312923855</v>
      </c>
      <c r="L203" s="12">
        <f t="shared" si="90"/>
        <v>152.83554945080871</v>
      </c>
      <c r="M203" s="12">
        <f t="shared" si="91"/>
        <v>224.37690766369002</v>
      </c>
      <c r="N203" s="12">
        <f t="shared" si="92"/>
        <v>130.01155274083922</v>
      </c>
      <c r="O203" s="12">
        <f t="shared" si="93"/>
        <v>239.89550728468444</v>
      </c>
      <c r="P203" s="12">
        <f t="shared" si="94"/>
        <v>212.02272104044084</v>
      </c>
      <c r="Q203">
        <v>0.59615384615384603</v>
      </c>
      <c r="R203" s="12">
        <v>10.2036181662413</v>
      </c>
      <c r="S203" s="55">
        <f t="shared" si="95"/>
        <v>119.15848979711662</v>
      </c>
      <c r="T203" s="55">
        <v>26.8115016003478</v>
      </c>
      <c r="U203" s="55">
        <v>22.635199596298602</v>
      </c>
      <c r="V203" s="55">
        <v>33.705663117801599</v>
      </c>
      <c r="W203" s="55">
        <v>29.619207391147398</v>
      </c>
      <c r="X203" s="55">
        <v>162.17801839830301</v>
      </c>
      <c r="Y203" s="55">
        <v>3.17518010849864</v>
      </c>
      <c r="Z203" s="12">
        <f t="shared" si="88"/>
        <v>103.22667283125676</v>
      </c>
      <c r="AA203" s="12">
        <f t="shared" si="96"/>
        <v>92.299245189877382</v>
      </c>
      <c r="AB203" s="12">
        <f t="shared" si="97"/>
        <v>95.574688526941486</v>
      </c>
      <c r="AC203" s="12">
        <f t="shared" si="98"/>
        <v>106.4335946224963</v>
      </c>
      <c r="AD203" s="55">
        <v>20.915933465543102</v>
      </c>
      <c r="AE203" s="55">
        <v>16.546240493719001</v>
      </c>
      <c r="AF203">
        <v>0.440950920245399</v>
      </c>
      <c r="AG203" s="12"/>
      <c r="AH203" s="12"/>
      <c r="AI203" t="str">
        <v>20210115</v>
      </c>
      <c r="AJ203">
        <v>60.4</v>
      </c>
      <c r="AK203">
        <v>16.8</v>
      </c>
      <c r="AL203">
        <f t="shared" si="99"/>
        <v>3.5952380952380949</v>
      </c>
      <c r="BI203" t="str">
        <v>11/01/2024</v>
      </c>
      <c r="BJ203">
        <v>48.5</v>
      </c>
      <c r="BK203">
        <v>19.100000000000001</v>
      </c>
      <c r="BL203">
        <f t="shared" si="100"/>
        <v>2.5392670157068062</v>
      </c>
    </row>
    <row r="204" spans="1:64" x14ac:dyDescent="0.3">
      <c r="A204" s="11">
        <v>45290</v>
      </c>
      <c r="B204">
        <v>0.50853242320819103</v>
      </c>
      <c r="C204">
        <v>4769.83</v>
      </c>
      <c r="D204">
        <v>409.52</v>
      </c>
      <c r="E204">
        <v>98.88</v>
      </c>
      <c r="F204">
        <v>2065.1999999999998</v>
      </c>
      <c r="G204">
        <v>82.04</v>
      </c>
      <c r="H204">
        <v>51.04</v>
      </c>
      <c r="I204" s="12">
        <f t="shared" si="86"/>
        <v>162.84929313345978</v>
      </c>
      <c r="J204" s="12">
        <f t="shared" si="87"/>
        <v>95.051035193829492</v>
      </c>
      <c r="K204" s="12">
        <f t="shared" si="89"/>
        <v>176.44717173820916</v>
      </c>
      <c r="L204" s="12">
        <f t="shared" si="90"/>
        <v>151.85053205157001</v>
      </c>
      <c r="M204" s="12">
        <f t="shared" si="91"/>
        <v>226.90868381073443</v>
      </c>
      <c r="N204" s="12">
        <f t="shared" si="92"/>
        <v>131.85529425943915</v>
      </c>
      <c r="O204" s="12">
        <f t="shared" si="93"/>
        <v>243.72276701541571</v>
      </c>
      <c r="P204" s="12">
        <f t="shared" si="94"/>
        <v>213.03996878648033</v>
      </c>
      <c r="Q204">
        <v>0.59615384615384603</v>
      </c>
      <c r="R204" s="12">
        <v>10.152930647286899</v>
      </c>
      <c r="S204" s="55">
        <f t="shared" si="95"/>
        <v>119.5636544538373</v>
      </c>
      <c r="T204" s="55">
        <v>26.880073642720099</v>
      </c>
      <c r="U204" s="55">
        <v>22.9709794534152</v>
      </c>
      <c r="V204" s="55">
        <v>33.909425468312399</v>
      </c>
      <c r="W204" s="55">
        <v>30.139721477000698</v>
      </c>
      <c r="X204" s="55">
        <v>161.46195597407501</v>
      </c>
      <c r="Y204" s="55">
        <v>3.1487897960698001</v>
      </c>
      <c r="Z204" s="12">
        <f t="shared" si="88"/>
        <v>103.63564282513352</v>
      </c>
      <c r="AA204" s="12">
        <f t="shared" si="96"/>
        <v>92.892154663071707</v>
      </c>
      <c r="AB204" s="12">
        <f t="shared" si="97"/>
        <v>96.462933960208062</v>
      </c>
      <c r="AC204" s="12">
        <f t="shared" si="98"/>
        <v>107.60959726304696</v>
      </c>
      <c r="AD204" s="55">
        <v>20.859347562099501</v>
      </c>
      <c r="AE204" s="55">
        <v>16.760455962728201</v>
      </c>
      <c r="AF204">
        <v>0.43740458015267197</v>
      </c>
      <c r="AG204" s="12"/>
      <c r="AH204" s="12"/>
      <c r="AI204" t="str">
        <v>20210108</v>
      </c>
      <c r="AJ204">
        <v>63.7</v>
      </c>
      <c r="AK204">
        <v>16.7</v>
      </c>
      <c r="AL204">
        <f t="shared" si="99"/>
        <v>3.8143712574850301</v>
      </c>
      <c r="BI204" t="str">
        <v>10/01/2024</v>
      </c>
      <c r="BJ204">
        <v>48.5</v>
      </c>
      <c r="BK204">
        <v>19.100000000000001</v>
      </c>
      <c r="BL204">
        <f t="shared" si="100"/>
        <v>2.5392670157068062</v>
      </c>
    </row>
    <row r="205" spans="1:64" x14ac:dyDescent="0.3">
      <c r="A205" s="11">
        <v>45289</v>
      </c>
      <c r="B205">
        <v>0.512027491408935</v>
      </c>
      <c r="C205">
        <v>4783.3500000000004</v>
      </c>
      <c r="D205">
        <v>411.3</v>
      </c>
      <c r="E205">
        <v>99.78</v>
      </c>
      <c r="F205">
        <v>2065.6</v>
      </c>
      <c r="G205">
        <v>82</v>
      </c>
      <c r="H205">
        <v>50.98</v>
      </c>
      <c r="I205" s="12">
        <f t="shared" si="86"/>
        <v>161.84691487445397</v>
      </c>
      <c r="J205" s="12">
        <f t="shared" si="87"/>
        <v>95.301948322274256</v>
      </c>
      <c r="K205" s="12">
        <f t="shared" si="89"/>
        <v>177.03391095674871</v>
      </c>
      <c r="L205" s="12">
        <f t="shared" si="90"/>
        <v>152.46089447189524</v>
      </c>
      <c r="M205" s="12">
        <f t="shared" si="91"/>
        <v>225.84897729408044</v>
      </c>
      <c r="N205" s="12">
        <f t="shared" si="92"/>
        <v>132.40265916234478</v>
      </c>
      <c r="O205" s="12">
        <f t="shared" si="93"/>
        <v>244.90210441027563</v>
      </c>
      <c r="P205" s="12">
        <f t="shared" si="94"/>
        <v>214.2191753912299</v>
      </c>
      <c r="Q205">
        <v>0.62264150943396201</v>
      </c>
      <c r="R205" s="12">
        <v>10.0939717559713</v>
      </c>
      <c r="S205" s="55">
        <f t="shared" si="95"/>
        <v>120.00686345434141</v>
      </c>
      <c r="T205" s="55">
        <v>26.301978849639202</v>
      </c>
      <c r="U205" s="55">
        <v>22.700008255681102</v>
      </c>
      <c r="V205" s="55">
        <v>33.047506199777203</v>
      </c>
      <c r="W205" s="55">
        <v>29.678510029228999</v>
      </c>
      <c r="X205" s="55">
        <v>160.800592863519</v>
      </c>
      <c r="Y205" s="55">
        <v>3.1190521375075599</v>
      </c>
      <c r="Z205" s="12">
        <f t="shared" si="88"/>
        <v>104.20054082262864</v>
      </c>
      <c r="AA205" s="12">
        <f t="shared" si="96"/>
        <v>91.954515090160271</v>
      </c>
      <c r="AB205" s="12">
        <f t="shared" si="97"/>
        <v>96.330904704057275</v>
      </c>
      <c r="AC205" s="12">
        <f t="shared" si="98"/>
        <v>107.53549162518948</v>
      </c>
      <c r="AD205" s="55">
        <v>20.6805757917706</v>
      </c>
      <c r="AE205" s="55">
        <v>16.727929533487401</v>
      </c>
      <c r="AF205">
        <v>0.43197026022304802</v>
      </c>
      <c r="AG205" s="12"/>
      <c r="AH205" s="12"/>
      <c r="AI205" t="str">
        <v>20210101</v>
      </c>
      <c r="AJ205">
        <v>60.2</v>
      </c>
      <c r="AK205">
        <v>17.5</v>
      </c>
      <c r="AL205">
        <f t="shared" si="99"/>
        <v>3.44</v>
      </c>
      <c r="BI205" t="str">
        <v>09/01/2024</v>
      </c>
      <c r="BJ205">
        <v>48.5</v>
      </c>
      <c r="BK205">
        <v>19.100000000000001</v>
      </c>
      <c r="BL205">
        <f t="shared" si="100"/>
        <v>2.5392670157068062</v>
      </c>
    </row>
    <row r="206" spans="1:64" x14ac:dyDescent="0.3">
      <c r="A206" s="11">
        <v>45288</v>
      </c>
      <c r="B206">
        <v>0.51178451178451201</v>
      </c>
      <c r="C206">
        <v>4781.58</v>
      </c>
      <c r="D206">
        <v>411.5</v>
      </c>
      <c r="E206">
        <v>100.51</v>
      </c>
      <c r="F206">
        <v>2077.4899999999998</v>
      </c>
      <c r="G206">
        <v>82.01</v>
      </c>
      <c r="H206">
        <v>50.98</v>
      </c>
      <c r="I206" s="12">
        <f t="shared" si="86"/>
        <v>160.62087494539546</v>
      </c>
      <c r="J206" s="12">
        <f t="shared" si="87"/>
        <v>94.724750339632479</v>
      </c>
      <c r="K206" s="12">
        <f t="shared" si="89"/>
        <v>176.94683420248541</v>
      </c>
      <c r="L206" s="12">
        <f t="shared" si="90"/>
        <v>152.40447882528451</v>
      </c>
      <c r="M206" s="12">
        <f t="shared" si="91"/>
        <v>224.32871679476412</v>
      </c>
      <c r="N206" s="12">
        <f t="shared" si="92"/>
        <v>131.71284922395927</v>
      </c>
      <c r="O206" s="12">
        <f t="shared" si="93"/>
        <v>244.99130338757257</v>
      </c>
      <c r="P206" s="12">
        <f t="shared" si="94"/>
        <v>214.32334226474862</v>
      </c>
      <c r="Q206">
        <v>0.62962962962962998</v>
      </c>
      <c r="R206" s="12">
        <v>10.056512794823099</v>
      </c>
      <c r="S206" s="55">
        <f t="shared" si="95"/>
        <v>120.80368492915014</v>
      </c>
      <c r="T206" s="55">
        <v>25.570917690711301</v>
      </c>
      <c r="U206" s="55">
        <v>22.254348065829699</v>
      </c>
      <c r="V206" s="55">
        <v>32.008681421824299</v>
      </c>
      <c r="W206" s="55">
        <v>28.938734874897399</v>
      </c>
      <c r="X206" s="55">
        <v>160.469846918342</v>
      </c>
      <c r="Y206" s="55">
        <v>3.08718971851465</v>
      </c>
      <c r="Z206" s="12">
        <f t="shared" si="88"/>
        <v>105.06837824655226</v>
      </c>
      <c r="AA206" s="12">
        <f t="shared" si="96"/>
        <v>91.291468902726265</v>
      </c>
      <c r="AB206" s="12">
        <f t="shared" si="97"/>
        <v>95.782716027544993</v>
      </c>
      <c r="AC206" s="12">
        <f t="shared" si="98"/>
        <v>107.52238073862215</v>
      </c>
      <c r="AD206" s="55">
        <v>20.276532253000699</v>
      </c>
      <c r="AE206" s="55">
        <v>16.5775217657159</v>
      </c>
      <c r="AF206">
        <v>0.43722304283604102</v>
      </c>
      <c r="AG206" s="12"/>
      <c r="AH206" s="12"/>
      <c r="AI206" t="str">
        <v>20201225</v>
      </c>
      <c r="AJ206" t="e">
        <v>#N/A</v>
      </c>
      <c r="AK206" t="e">
        <v>#N/A</v>
      </c>
      <c r="AL206" t="str">
        <f t="shared" si="99"/>
        <v/>
      </c>
      <c r="BI206" t="str">
        <v>08/01/2024</v>
      </c>
      <c r="BJ206">
        <v>48.5</v>
      </c>
      <c r="BK206">
        <v>19.100000000000001</v>
      </c>
      <c r="BL206">
        <f t="shared" si="100"/>
        <v>2.5392670157068062</v>
      </c>
    </row>
    <row r="207" spans="1:64" x14ac:dyDescent="0.3">
      <c r="A207" s="11">
        <v>45287</v>
      </c>
      <c r="B207">
        <v>0.51155115511551197</v>
      </c>
      <c r="C207">
        <v>4774.75</v>
      </c>
      <c r="D207">
        <v>410.88</v>
      </c>
      <c r="E207">
        <v>98.76</v>
      </c>
      <c r="F207">
        <v>2058.3000000000002</v>
      </c>
      <c r="G207">
        <v>81.91</v>
      </c>
      <c r="H207">
        <v>50.74</v>
      </c>
      <c r="I207" s="12">
        <f t="shared" si="86"/>
        <v>163.28059886139371</v>
      </c>
      <c r="J207" s="12">
        <f t="shared" si="87"/>
        <v>95.478340498678534</v>
      </c>
      <c r="K207" s="12">
        <f t="shared" si="89"/>
        <v>176.90975582306049</v>
      </c>
      <c r="L207" s="12">
        <f t="shared" si="90"/>
        <v>152.90901046545804</v>
      </c>
      <c r="M207" s="12">
        <f t="shared" si="91"/>
        <v>228.02518013334043</v>
      </c>
      <c r="N207" s="12">
        <f t="shared" si="92"/>
        <v>132.75019529435312</v>
      </c>
      <c r="O207" s="12">
        <f t="shared" si="93"/>
        <v>244.9207406858016</v>
      </c>
      <c r="P207" s="12">
        <f t="shared" si="94"/>
        <v>215.01591706373173</v>
      </c>
      <c r="Q207">
        <v>0.61818181818181805</v>
      </c>
      <c r="R207" s="12">
        <v>9.9923480177663997</v>
      </c>
      <c r="S207" s="55">
        <f t="shared" si="95"/>
        <v>121.2257082372109</v>
      </c>
      <c r="T207" s="55">
        <v>25.607662230514102</v>
      </c>
      <c r="U207" s="55">
        <v>22.513423277371199</v>
      </c>
      <c r="V207" s="55">
        <v>32.000507603949998</v>
      </c>
      <c r="W207" s="55">
        <v>29.189077728293899</v>
      </c>
      <c r="X207" s="55">
        <v>159.946222760453</v>
      </c>
      <c r="Y207" s="55">
        <v>3.0569179968279099</v>
      </c>
      <c r="Z207" s="12">
        <f t="shared" si="88"/>
        <v>105.76951825743798</v>
      </c>
      <c r="AA207" s="12">
        <f t="shared" si="96"/>
        <v>92.492926913961483</v>
      </c>
      <c r="AB207" s="12">
        <f t="shared" si="97"/>
        <v>96.224698376711189</v>
      </c>
      <c r="AC207" s="12">
        <f t="shared" si="98"/>
        <v>107.14638864213309</v>
      </c>
      <c r="AD207" s="55">
        <v>19.934365352510799</v>
      </c>
      <c r="AE207" s="55">
        <v>16.500755119042001</v>
      </c>
      <c r="AF207">
        <v>0.44170890658942802</v>
      </c>
      <c r="AG207" s="12"/>
      <c r="AH207" s="12"/>
      <c r="AI207" t="str">
        <v>20201218</v>
      </c>
      <c r="AJ207">
        <v>62.4</v>
      </c>
      <c r="AK207">
        <v>16.8</v>
      </c>
      <c r="AL207">
        <f t="shared" si="99"/>
        <v>3.714285714285714</v>
      </c>
      <c r="BI207" t="str">
        <v>05/01/2024</v>
      </c>
      <c r="BJ207">
        <v>54.4</v>
      </c>
      <c r="BK207">
        <v>17.7</v>
      </c>
      <c r="BL207">
        <f t="shared" si="100"/>
        <v>3.0734463276836159</v>
      </c>
    </row>
    <row r="208" spans="1:64" x14ac:dyDescent="0.3">
      <c r="A208" s="11">
        <v>45283</v>
      </c>
      <c r="B208">
        <v>0.52272727272727304</v>
      </c>
      <c r="C208">
        <v>4754.63</v>
      </c>
      <c r="D208">
        <v>408.38</v>
      </c>
      <c r="E208">
        <v>98.474999999999994</v>
      </c>
      <c r="F208">
        <v>2053.3000000000002</v>
      </c>
      <c r="G208">
        <v>81.95</v>
      </c>
      <c r="H208">
        <v>50.45</v>
      </c>
      <c r="I208" s="12">
        <f t="shared" si="86"/>
        <v>163.06249801754836</v>
      </c>
      <c r="J208" s="12">
        <f t="shared" si="87"/>
        <v>95.307115523558096</v>
      </c>
      <c r="K208" s="12">
        <f t="shared" si="89"/>
        <v>176.07870532229578</v>
      </c>
      <c r="L208" s="12">
        <f t="shared" si="90"/>
        <v>153.14126464452997</v>
      </c>
      <c r="M208" s="12">
        <f t="shared" si="91"/>
        <v>227.29157072674587</v>
      </c>
      <c r="N208" s="12">
        <f t="shared" si="92"/>
        <v>132.26259009309462</v>
      </c>
      <c r="O208" s="12">
        <f t="shared" si="93"/>
        <v>243.31248123097149</v>
      </c>
      <c r="P208" s="12">
        <f t="shared" si="94"/>
        <v>214.93564209592279</v>
      </c>
      <c r="Q208">
        <v>0.64285714285714302</v>
      </c>
      <c r="R208" s="12">
        <v>9.9320102352199395</v>
      </c>
      <c r="S208" s="55">
        <f t="shared" si="95"/>
        <v>121.51690521318386</v>
      </c>
      <c r="T208" s="55">
        <v>25.057513732915901</v>
      </c>
      <c r="U208" s="55">
        <v>22.183745409973401</v>
      </c>
      <c r="V208" s="55">
        <v>32.283839547825899</v>
      </c>
      <c r="W208" s="55">
        <v>29.747054849304799</v>
      </c>
      <c r="X208" s="55">
        <v>158.98822976961901</v>
      </c>
      <c r="Y208" s="55">
        <v>3.0312390609264099</v>
      </c>
      <c r="Z208" s="12">
        <f t="shared" si="88"/>
        <v>106.02885135203812</v>
      </c>
      <c r="AA208" s="12">
        <f t="shared" si="96"/>
        <v>92.229691381016281</v>
      </c>
      <c r="AB208" s="12">
        <f t="shared" si="97"/>
        <v>95.906943219042859</v>
      </c>
      <c r="AC208" s="12">
        <f t="shared" si="98"/>
        <v>106.48232566198533</v>
      </c>
      <c r="AD208" s="55">
        <v>19.262963869139199</v>
      </c>
      <c r="AE208" s="55">
        <v>16.124200449037801</v>
      </c>
      <c r="AF208">
        <v>0.440334961618981</v>
      </c>
      <c r="AG208" s="12"/>
      <c r="AH208" s="12"/>
      <c r="AI208" t="str">
        <v>20201211</v>
      </c>
      <c r="AJ208">
        <v>63.6</v>
      </c>
      <c r="AK208">
        <v>17.2</v>
      </c>
      <c r="AL208">
        <f t="shared" si="99"/>
        <v>3.6976744186046515</v>
      </c>
      <c r="BI208" t="str">
        <v>04/01/2024</v>
      </c>
      <c r="BJ208">
        <v>54.4</v>
      </c>
      <c r="BK208">
        <v>17.7</v>
      </c>
      <c r="BL208">
        <f t="shared" si="100"/>
        <v>3.0734463276836159</v>
      </c>
    </row>
    <row r="209" spans="1:64" x14ac:dyDescent="0.3">
      <c r="A209" s="11">
        <v>45282</v>
      </c>
      <c r="B209">
        <v>0.52733118971061099</v>
      </c>
      <c r="C209">
        <v>4746.75</v>
      </c>
      <c r="D209">
        <v>407.77</v>
      </c>
      <c r="E209">
        <v>98.93</v>
      </c>
      <c r="F209">
        <v>2045.94</v>
      </c>
      <c r="G209">
        <v>81.92</v>
      </c>
      <c r="H209">
        <v>50.46</v>
      </c>
      <c r="I209" s="12">
        <f t="shared" si="86"/>
        <v>162.04819062409931</v>
      </c>
      <c r="J209" s="12">
        <f t="shared" si="87"/>
        <v>95.492110979926892</v>
      </c>
      <c r="K209" s="12">
        <f t="shared" si="89"/>
        <v>175.85117636026715</v>
      </c>
      <c r="L209" s="12">
        <f t="shared" si="90"/>
        <v>152.85721619571794</v>
      </c>
      <c r="M209" s="12">
        <f t="shared" si="91"/>
        <v>225.91458677727229</v>
      </c>
      <c r="N209" s="12">
        <f t="shared" si="92"/>
        <v>132.54111558621889</v>
      </c>
      <c r="O209" s="12">
        <f t="shared" si="93"/>
        <v>243.03791391079253</v>
      </c>
      <c r="P209" s="12">
        <f t="shared" si="94"/>
        <v>214.57213156126494</v>
      </c>
      <c r="Q209">
        <v>0.65573770491803296</v>
      </c>
      <c r="R209" s="12">
        <v>9.8800451136144307</v>
      </c>
      <c r="S209" s="55">
        <f t="shared" si="95"/>
        <v>123.36144813726764</v>
      </c>
      <c r="T209" s="55">
        <v>23.523843450027499</v>
      </c>
      <c r="U209" s="55">
        <v>20.810692224074899</v>
      </c>
      <c r="V209" s="55">
        <v>29.742546668806401</v>
      </c>
      <c r="W209" s="55">
        <v>27.349167786877199</v>
      </c>
      <c r="X209" s="55">
        <v>158.01193674057001</v>
      </c>
      <c r="Y209" s="55">
        <v>2.9711856100634999</v>
      </c>
      <c r="Z209" s="12">
        <f t="shared" si="88"/>
        <v>107.53796883311043</v>
      </c>
      <c r="AA209" s="12">
        <f t="shared" si="96"/>
        <v>91.825563879765468</v>
      </c>
      <c r="AB209" s="12">
        <f t="shared" si="97"/>
        <v>96.272349274192948</v>
      </c>
      <c r="AC209" s="12">
        <f t="shared" si="98"/>
        <v>106.54245691538752</v>
      </c>
      <c r="AD209" s="55">
        <v>18.285279623440999</v>
      </c>
      <c r="AE209" s="55">
        <v>15.3215449755939</v>
      </c>
      <c r="AF209">
        <v>0.44111498257839699</v>
      </c>
      <c r="AG209" s="12"/>
      <c r="AH209" s="12"/>
      <c r="AI209" t="str">
        <v>20201204</v>
      </c>
      <c r="AJ209">
        <v>64.400000000000006</v>
      </c>
      <c r="AK209">
        <v>16.8</v>
      </c>
      <c r="AL209">
        <f t="shared" si="99"/>
        <v>3.8333333333333335</v>
      </c>
      <c r="BI209" t="str">
        <v>03/01/2024</v>
      </c>
      <c r="BJ209">
        <v>54.4</v>
      </c>
      <c r="BK209">
        <v>17.7</v>
      </c>
      <c r="BL209">
        <f t="shared" si="100"/>
        <v>3.0734463276836159</v>
      </c>
    </row>
    <row r="210" spans="1:64" x14ac:dyDescent="0.3">
      <c r="A210" s="11">
        <v>45281</v>
      </c>
      <c r="B210">
        <v>0.515625</v>
      </c>
      <c r="C210">
        <v>4698.3500000000004</v>
      </c>
      <c r="D210">
        <v>403.08</v>
      </c>
      <c r="E210">
        <v>99.56</v>
      </c>
      <c r="F210">
        <v>2031.52</v>
      </c>
      <c r="G210">
        <v>81.84</v>
      </c>
      <c r="H210">
        <v>49.62</v>
      </c>
      <c r="I210" s="12">
        <f t="shared" si="86"/>
        <v>159.39751650927408</v>
      </c>
      <c r="J210" s="12">
        <f t="shared" si="87"/>
        <v>95.187192572284971</v>
      </c>
      <c r="K210" s="12">
        <f t="shared" si="89"/>
        <v>174.22669161581851</v>
      </c>
      <c r="L210" s="12">
        <f t="shared" si="90"/>
        <v>153.87698497709889</v>
      </c>
      <c r="M210" s="12">
        <f t="shared" si="91"/>
        <v>221.92803797784347</v>
      </c>
      <c r="N210" s="12">
        <f t="shared" si="92"/>
        <v>131.94245651590336</v>
      </c>
      <c r="O210" s="12">
        <f t="shared" si="93"/>
        <v>240.47495819683337</v>
      </c>
      <c r="P210" s="12">
        <f t="shared" si="94"/>
        <v>215.71395957181372</v>
      </c>
      <c r="Q210">
        <v>0.65</v>
      </c>
      <c r="R210" s="12">
        <v>9.6934903929909702</v>
      </c>
      <c r="S210" s="55">
        <f t="shared" si="95"/>
        <v>121.14022583654203</v>
      </c>
      <c r="T210" s="55">
        <v>25.025889114694401</v>
      </c>
      <c r="U210" s="55">
        <v>22.323285859661599</v>
      </c>
      <c r="V210" s="55">
        <v>31.877727999648702</v>
      </c>
      <c r="W210" s="55">
        <v>29.497726331427199</v>
      </c>
      <c r="X210" s="55">
        <v>156.33610305975199</v>
      </c>
      <c r="Y210" s="55">
        <v>2.9684860654294098</v>
      </c>
      <c r="Z210" s="12">
        <f t="shared" si="88"/>
        <v>106.49326696984311</v>
      </c>
      <c r="AA210" s="12">
        <f t="shared" si="96"/>
        <v>89.738559053646895</v>
      </c>
      <c r="AB210" s="12">
        <f t="shared" si="97"/>
        <v>95.335154711347798</v>
      </c>
      <c r="AC210" s="12">
        <f t="shared" si="98"/>
        <v>104.86966611675996</v>
      </c>
      <c r="AD210" s="55">
        <v>18.996000701956699</v>
      </c>
      <c r="AE210" s="55">
        <v>16.125026518804201</v>
      </c>
      <c r="AF210">
        <v>0.45352900069881202</v>
      </c>
      <c r="AG210" s="12"/>
      <c r="AH210" s="12"/>
      <c r="AI210" t="str">
        <v>20201127</v>
      </c>
      <c r="AJ210">
        <v>64.7</v>
      </c>
      <c r="AK210">
        <v>16.7</v>
      </c>
      <c r="AL210">
        <f t="shared" si="99"/>
        <v>3.8742514970059885</v>
      </c>
      <c r="BI210" t="str">
        <v>02/01/2024</v>
      </c>
      <c r="BJ210">
        <v>54.4</v>
      </c>
      <c r="BK210">
        <v>17.7</v>
      </c>
      <c r="BL210">
        <f t="shared" si="100"/>
        <v>3.0734463276836159</v>
      </c>
    </row>
    <row r="211" spans="1:64" x14ac:dyDescent="0.3">
      <c r="A211" s="11">
        <v>45280</v>
      </c>
      <c r="B211">
        <v>0.511041009463722</v>
      </c>
      <c r="C211">
        <v>4768.37</v>
      </c>
      <c r="D211">
        <v>409.16</v>
      </c>
      <c r="E211">
        <v>98.89</v>
      </c>
      <c r="F211">
        <v>2040.31</v>
      </c>
      <c r="G211">
        <v>81.73</v>
      </c>
      <c r="H211">
        <v>51</v>
      </c>
      <c r="I211" s="12">
        <f t="shared" si="86"/>
        <v>162.89311611360492</v>
      </c>
      <c r="J211" s="12">
        <f t="shared" si="87"/>
        <v>96.18521948173975</v>
      </c>
      <c r="K211" s="12">
        <f t="shared" si="89"/>
        <v>177.0650727428864</v>
      </c>
      <c r="L211" s="12">
        <f t="shared" si="90"/>
        <v>151.99610006336425</v>
      </c>
      <c r="M211" s="12">
        <f t="shared" si="91"/>
        <v>226.83560760143897</v>
      </c>
      <c r="N211" s="12">
        <f t="shared" si="92"/>
        <v>133.34949959157498</v>
      </c>
      <c r="O211" s="12">
        <f t="shared" si="93"/>
        <v>244.43619526097407</v>
      </c>
      <c r="P211" s="12">
        <f t="shared" si="94"/>
        <v>213.11415633420208</v>
      </c>
      <c r="Q211">
        <v>0.66101694915254205</v>
      </c>
      <c r="R211" s="12">
        <v>9.6573876922856705</v>
      </c>
      <c r="S211" s="55">
        <f t="shared" si="95"/>
        <v>122.03658549293499</v>
      </c>
      <c r="T211" s="55">
        <v>25.091341116689598</v>
      </c>
      <c r="U211" s="55">
        <v>22.6101930073715</v>
      </c>
      <c r="V211" s="55">
        <v>32.148184756747</v>
      </c>
      <c r="W211" s="55">
        <v>30.015373993369298</v>
      </c>
      <c r="X211" s="55">
        <v>155.27980348216701</v>
      </c>
      <c r="Y211" s="55">
        <v>2.9359459249951598</v>
      </c>
      <c r="Z211" s="12">
        <f t="shared" si="88"/>
        <v>106.95110347935082</v>
      </c>
      <c r="AA211" s="12">
        <f t="shared" si="96"/>
        <v>92.881100848512787</v>
      </c>
      <c r="AB211" s="12">
        <f t="shared" si="97"/>
        <v>97.55458539541921</v>
      </c>
      <c r="AC211" s="12">
        <f t="shared" si="98"/>
        <v>107.93554489088322</v>
      </c>
      <c r="AD211" s="55">
        <v>18.926684836232099</v>
      </c>
      <c r="AE211" s="55">
        <v>16.2414636011708</v>
      </c>
      <c r="AF211">
        <v>0.45561719833564501</v>
      </c>
      <c r="AG211" s="12"/>
      <c r="AH211" s="12"/>
      <c r="AI211" t="str">
        <v>20201120</v>
      </c>
      <c r="AJ211">
        <v>64.599999999999994</v>
      </c>
      <c r="AK211">
        <v>17.2</v>
      </c>
      <c r="AL211">
        <f t="shared" si="99"/>
        <v>3.7558139534883721</v>
      </c>
      <c r="BI211" t="str">
        <v>01/01/2024</v>
      </c>
      <c r="BJ211">
        <v>54.4</v>
      </c>
      <c r="BK211">
        <v>17.7</v>
      </c>
      <c r="BL211">
        <f t="shared" si="100"/>
        <v>3.0734463276836159</v>
      </c>
    </row>
    <row r="212" spans="1:64" x14ac:dyDescent="0.3">
      <c r="A212" s="11">
        <v>45279</v>
      </c>
      <c r="B212">
        <v>0.51910828025477695</v>
      </c>
      <c r="C212">
        <v>4740.5600000000004</v>
      </c>
      <c r="D212">
        <v>407.08</v>
      </c>
      <c r="E212">
        <v>98.36</v>
      </c>
      <c r="F212">
        <v>2027.28</v>
      </c>
      <c r="G212">
        <v>81.7</v>
      </c>
      <c r="H212">
        <v>50.5</v>
      </c>
      <c r="I212" s="12">
        <f t="shared" si="86"/>
        <v>162.81528612877668</v>
      </c>
      <c r="J212" s="12">
        <f t="shared" si="87"/>
        <v>96.239203483929217</v>
      </c>
      <c r="K212" s="12">
        <f t="shared" si="89"/>
        <v>176.09668213809314</v>
      </c>
      <c r="L212" s="12">
        <f t="shared" si="90"/>
        <v>152.61182691118387</v>
      </c>
      <c r="M212" s="12">
        <f t="shared" si="91"/>
        <v>226.89886893053955</v>
      </c>
      <c r="N212" s="12">
        <f t="shared" si="92"/>
        <v>133.52545548821649</v>
      </c>
      <c r="O212" s="12">
        <f t="shared" si="93"/>
        <v>243.28246134455884</v>
      </c>
      <c r="P212" s="12">
        <f t="shared" si="94"/>
        <v>214.14019393904172</v>
      </c>
      <c r="Q212">
        <v>0.66666666666666696</v>
      </c>
      <c r="R212" s="12">
        <v>9.6281731343160608</v>
      </c>
      <c r="S212" s="55">
        <f t="shared" si="95"/>
        <v>121.92432595960315</v>
      </c>
      <c r="T212" s="55">
        <v>25.064045281375599</v>
      </c>
      <c r="U212" s="55">
        <v>22.7121253926557</v>
      </c>
      <c r="V212" s="55">
        <v>31.7159200519237</v>
      </c>
      <c r="W212" s="55">
        <v>29.824989828385899</v>
      </c>
      <c r="X212" s="55">
        <v>154.461951317775</v>
      </c>
      <c r="Y212" s="55">
        <v>2.9297537521529899</v>
      </c>
      <c r="Z212" s="12">
        <f t="shared" si="88"/>
        <v>106.61193910121465</v>
      </c>
      <c r="AA212" s="12">
        <f t="shared" si="96"/>
        <v>92.46384656724959</v>
      </c>
      <c r="AB212" s="12">
        <f t="shared" si="97"/>
        <v>97.216887090675883</v>
      </c>
      <c r="AC212" s="12">
        <f t="shared" si="98"/>
        <v>106.91622770370357</v>
      </c>
      <c r="AD212" s="55">
        <v>18.960013474304599</v>
      </c>
      <c r="AE212" s="55">
        <v>16.4718335660944</v>
      </c>
      <c r="AF212">
        <v>0.45612813370473498</v>
      </c>
      <c r="AG212" s="12"/>
      <c r="AH212" s="12"/>
      <c r="AI212" t="str">
        <v>20201113</v>
      </c>
      <c r="AJ212">
        <v>59.6</v>
      </c>
      <c r="AK212">
        <v>18.2</v>
      </c>
      <c r="AL212">
        <f t="shared" si="99"/>
        <v>3.2747252747252751</v>
      </c>
      <c r="BI212" t="str">
        <v>29/12/2023</v>
      </c>
      <c r="BJ212">
        <v>57.1</v>
      </c>
      <c r="BK212">
        <v>17.2</v>
      </c>
      <c r="BL212">
        <f t="shared" si="100"/>
        <v>3.3197674418604652</v>
      </c>
    </row>
    <row r="213" spans="1:64" x14ac:dyDescent="0.3">
      <c r="A213" s="11">
        <v>45276</v>
      </c>
      <c r="B213">
        <v>0.52293577981651396</v>
      </c>
      <c r="C213">
        <v>4719.1899999999996</v>
      </c>
      <c r="D213">
        <v>405.34</v>
      </c>
      <c r="E213">
        <v>99.15</v>
      </c>
      <c r="F213">
        <v>2018.4</v>
      </c>
      <c r="G213">
        <v>81.709999999999994</v>
      </c>
      <c r="H213">
        <v>50.37</v>
      </c>
      <c r="I213" s="12">
        <f t="shared" si="86"/>
        <v>160.80584898006285</v>
      </c>
      <c r="J213" s="12">
        <f t="shared" si="87"/>
        <v>96.226809942049485</v>
      </c>
      <c r="K213" s="12">
        <f t="shared" si="89"/>
        <v>175.2814998498076</v>
      </c>
      <c r="L213" s="12">
        <f t="shared" si="90"/>
        <v>152.31520551568568</v>
      </c>
      <c r="M213" s="12">
        <f t="shared" si="91"/>
        <v>224.15068775379936</v>
      </c>
      <c r="N213" s="12">
        <f t="shared" si="92"/>
        <v>133.53972177991605</v>
      </c>
      <c r="O213" s="12">
        <f t="shared" si="93"/>
        <v>242.21307207889433</v>
      </c>
      <c r="P213" s="12">
        <f t="shared" si="94"/>
        <v>213.77425704186862</v>
      </c>
      <c r="Q213">
        <v>0.70769230769230795</v>
      </c>
      <c r="R213" s="12">
        <v>9.5849507314090605</v>
      </c>
      <c r="S213" s="55">
        <f t="shared" si="95"/>
        <v>122.82020046182934</v>
      </c>
      <c r="T213" s="55">
        <v>24.217849925544598</v>
      </c>
      <c r="U213" s="55">
        <v>22.012242083033499</v>
      </c>
      <c r="V213" s="55">
        <v>30.539923962410001</v>
      </c>
      <c r="W213" s="55">
        <v>28.7721258515732</v>
      </c>
      <c r="X213" s="55">
        <v>153.574619686132</v>
      </c>
      <c r="Y213" s="55">
        <v>2.8955755430342598</v>
      </c>
      <c r="Z213" s="12">
        <f t="shared" si="88"/>
        <v>107.25824990507013</v>
      </c>
      <c r="AA213" s="12">
        <f t="shared" si="96"/>
        <v>91.498661318157218</v>
      </c>
      <c r="AB213" s="12">
        <f t="shared" si="97"/>
        <v>97.394010081912896</v>
      </c>
      <c r="AC213" s="12">
        <f t="shared" si="98"/>
        <v>106.62798184022598</v>
      </c>
      <c r="AD213" s="55">
        <v>18.5088793838373</v>
      </c>
      <c r="AE213" s="55">
        <v>16.175799568849001</v>
      </c>
      <c r="AF213">
        <v>0.45044429254955598</v>
      </c>
      <c r="AG213" s="12"/>
      <c r="AH213" s="12"/>
      <c r="AI213" t="str">
        <v>20201106</v>
      </c>
      <c r="AJ213">
        <v>59.2</v>
      </c>
      <c r="AK213">
        <v>19.399999999999999</v>
      </c>
      <c r="AL213">
        <f t="shared" si="99"/>
        <v>3.0515463917525776</v>
      </c>
      <c r="BI213" t="str">
        <v>28/12/2023</v>
      </c>
      <c r="BJ213">
        <v>57.1</v>
      </c>
      <c r="BK213">
        <v>17.2</v>
      </c>
      <c r="BL213">
        <f t="shared" si="100"/>
        <v>3.3197674418604652</v>
      </c>
    </row>
    <row r="214" spans="1:64" x14ac:dyDescent="0.3">
      <c r="A214" s="11">
        <v>45275</v>
      </c>
      <c r="B214">
        <v>0.52599388379204903</v>
      </c>
      <c r="C214">
        <v>4719.55</v>
      </c>
      <c r="D214">
        <v>403.39</v>
      </c>
      <c r="E214">
        <v>99.04</v>
      </c>
      <c r="F214">
        <v>2036.37</v>
      </c>
      <c r="G214">
        <v>81.8</v>
      </c>
      <c r="H214">
        <v>50.83</v>
      </c>
      <c r="I214" s="12">
        <f t="shared" si="86"/>
        <v>160.99694282297517</v>
      </c>
      <c r="J214" s="12">
        <f t="shared" si="87"/>
        <v>95.392294536414738</v>
      </c>
      <c r="K214" s="12">
        <f t="shared" si="89"/>
        <v>175.10220114230404</v>
      </c>
      <c r="L214" s="12">
        <f t="shared" si="90"/>
        <v>150.96056162591745</v>
      </c>
      <c r="M214" s="12">
        <f t="shared" si="91"/>
        <v>223.31918796227967</v>
      </c>
      <c r="N214" s="12">
        <f t="shared" si="92"/>
        <v>131.74033877749378</v>
      </c>
      <c r="O214" s="12">
        <f t="shared" si="93"/>
        <v>240.78419220637292</v>
      </c>
      <c r="P214" s="12">
        <f t="shared" si="94"/>
        <v>210.84689972989881</v>
      </c>
      <c r="Q214">
        <v>0.69117647058823495</v>
      </c>
      <c r="R214" s="12">
        <v>9.5524828380838702</v>
      </c>
      <c r="S214" s="55">
        <f t="shared" si="95"/>
        <v>123.98655892783883</v>
      </c>
      <c r="T214" s="55">
        <v>23.7848137459208</v>
      </c>
      <c r="U214" s="55">
        <v>21.773085349703599</v>
      </c>
      <c r="V214" s="55">
        <v>30.166420715644701</v>
      </c>
      <c r="W214" s="55">
        <v>28.5903846890827</v>
      </c>
      <c r="X214" s="55">
        <v>153.01528329103999</v>
      </c>
      <c r="Y214" s="55">
        <v>2.85896356384742</v>
      </c>
      <c r="Z214" s="12">
        <f t="shared" si="88"/>
        <v>108.24879171169979</v>
      </c>
      <c r="AA214" s="12">
        <f t="shared" si="96"/>
        <v>92.437870394845902</v>
      </c>
      <c r="AB214" s="12">
        <f t="shared" si="97"/>
        <v>97.415952807155847</v>
      </c>
      <c r="AC214" s="12">
        <f t="shared" si="98"/>
        <v>107.48241645443048</v>
      </c>
      <c r="AD214" s="55">
        <v>18.2725790201922</v>
      </c>
      <c r="AE214" s="55">
        <v>16.119337952799398</v>
      </c>
      <c r="AF214">
        <v>0.449659863945578</v>
      </c>
      <c r="AG214" s="12"/>
      <c r="AH214" s="12"/>
      <c r="AI214" t="str">
        <v>20201030</v>
      </c>
      <c r="AJ214">
        <v>53.6</v>
      </c>
      <c r="AK214">
        <v>20.6</v>
      </c>
      <c r="AL214">
        <f t="shared" si="99"/>
        <v>2.6019417475728153</v>
      </c>
      <c r="BI214" t="str">
        <v>27/12/2023</v>
      </c>
      <c r="BJ214">
        <v>57.1</v>
      </c>
      <c r="BK214">
        <v>17.2</v>
      </c>
      <c r="BL214">
        <f t="shared" si="100"/>
        <v>3.3197674418604652</v>
      </c>
    </row>
    <row r="215" spans="1:64" x14ac:dyDescent="0.3">
      <c r="A215" s="11">
        <v>45274</v>
      </c>
      <c r="B215">
        <v>0.52631578947368396</v>
      </c>
      <c r="C215">
        <v>4707.09</v>
      </c>
      <c r="D215">
        <v>403.74</v>
      </c>
      <c r="E215">
        <v>96.84</v>
      </c>
      <c r="F215">
        <v>2027.68</v>
      </c>
      <c r="G215">
        <v>81.92</v>
      </c>
      <c r="H215">
        <v>50.37</v>
      </c>
      <c r="I215" s="12">
        <f t="shared" si="86"/>
        <v>164.2944665811479</v>
      </c>
      <c r="J215" s="12">
        <f t="shared" si="87"/>
        <v>95.548862374598244</v>
      </c>
      <c r="K215" s="12">
        <f t="shared" si="89"/>
        <v>174.38514434818114</v>
      </c>
      <c r="L215" s="12">
        <f t="shared" si="90"/>
        <v>151.94598442420349</v>
      </c>
      <c r="M215" s="12">
        <f t="shared" si="91"/>
        <v>228.71334174346649</v>
      </c>
      <c r="N215" s="12">
        <f t="shared" si="92"/>
        <v>132.42265719731952</v>
      </c>
      <c r="O215" s="12">
        <f t="shared" si="93"/>
        <v>240.64030152723907</v>
      </c>
      <c r="P215" s="12">
        <f t="shared" si="94"/>
        <v>212.97651895114225</v>
      </c>
      <c r="Q215">
        <v>0.68852459016393397</v>
      </c>
      <c r="R215" s="12">
        <v>9.5447228914880196</v>
      </c>
      <c r="S215" s="55">
        <f t="shared" si="95"/>
        <v>124.05546351153998</v>
      </c>
      <c r="T215" s="55">
        <v>23.797858735702299</v>
      </c>
      <c r="U215" s="55">
        <v>22.0376160850908</v>
      </c>
      <c r="V215" s="55">
        <v>29.564629098310899</v>
      </c>
      <c r="W215" s="55">
        <v>28.127240863156</v>
      </c>
      <c r="X215" s="55">
        <v>152.213870254596</v>
      </c>
      <c r="Y215" s="55">
        <v>2.8550565822477201</v>
      </c>
      <c r="Z215" s="12">
        <f t="shared" si="88"/>
        <v>107.82862633490443</v>
      </c>
      <c r="AA215" s="12">
        <f t="shared" si="96"/>
        <v>93.710977608771188</v>
      </c>
      <c r="AB215" s="12">
        <f t="shared" si="97"/>
        <v>96.946080941748235</v>
      </c>
      <c r="AC215" s="12">
        <f t="shared" si="98"/>
        <v>106.35534084654566</v>
      </c>
      <c r="AD215" s="55">
        <v>18.560990759699202</v>
      </c>
      <c r="AE215" s="55">
        <v>16.668230781198801</v>
      </c>
      <c r="AF215">
        <v>0.458474004051317</v>
      </c>
      <c r="AG215" s="12"/>
      <c r="AH215" s="12"/>
      <c r="AI215" t="str">
        <v>20201023</v>
      </c>
      <c r="AJ215">
        <v>60.6</v>
      </c>
      <c r="AK215">
        <v>20.2</v>
      </c>
      <c r="AL215">
        <f t="shared" si="99"/>
        <v>3</v>
      </c>
      <c r="BI215" t="str">
        <v>26/12/2023</v>
      </c>
      <c r="BJ215">
        <v>57.1</v>
      </c>
      <c r="BK215">
        <v>17.2</v>
      </c>
      <c r="BL215">
        <f t="shared" si="100"/>
        <v>3.3197674418604652</v>
      </c>
    </row>
    <row r="216" spans="1:64" x14ac:dyDescent="0.3">
      <c r="A216" s="11">
        <v>45273</v>
      </c>
      <c r="B216">
        <v>0.53211009174311896</v>
      </c>
      <c r="C216">
        <v>4643.7</v>
      </c>
      <c r="D216">
        <v>398.67</v>
      </c>
      <c r="E216">
        <v>94.62</v>
      </c>
      <c r="F216">
        <v>1979.54</v>
      </c>
      <c r="G216">
        <v>81.510000000000005</v>
      </c>
      <c r="H216">
        <v>49.67</v>
      </c>
      <c r="I216" s="12">
        <f t="shared" si="86"/>
        <v>165.92241728204675</v>
      </c>
      <c r="J216" s="12">
        <f t="shared" si="87"/>
        <v>96.579171730973329</v>
      </c>
      <c r="K216" s="12">
        <f t="shared" si="89"/>
        <v>172.89467211774948</v>
      </c>
      <c r="L216" s="12">
        <f t="shared" si="90"/>
        <v>152.01321397961581</v>
      </c>
      <c r="M216" s="12">
        <f t="shared" si="91"/>
        <v>231.19755605242381</v>
      </c>
      <c r="N216" s="12">
        <f t="shared" si="92"/>
        <v>133.97699074071681</v>
      </c>
      <c r="O216" s="12">
        <f t="shared" si="93"/>
        <v>238.80455661764128</v>
      </c>
      <c r="P216" s="12">
        <f t="shared" si="94"/>
        <v>213.26992054842583</v>
      </c>
      <c r="Q216">
        <v>0.671875</v>
      </c>
      <c r="R216" s="12">
        <v>9.5001129819144197</v>
      </c>
      <c r="S216" s="55">
        <f t="shared" si="95"/>
        <v>124.6373165117494</v>
      </c>
      <c r="T216" s="55">
        <v>23.779491011317798</v>
      </c>
      <c r="U216" s="55">
        <v>22.271024300359301</v>
      </c>
      <c r="V216" s="55">
        <v>29.75894856727</v>
      </c>
      <c r="W216" s="55">
        <v>28.645969065708801</v>
      </c>
      <c r="X216" s="55">
        <v>151.66471789763301</v>
      </c>
      <c r="Y216" s="55">
        <v>2.8285695928598602</v>
      </c>
      <c r="Z216" s="12">
        <f t="shared" si="88"/>
        <v>108.45149165919746</v>
      </c>
      <c r="AA216" s="12">
        <f t="shared" si="96"/>
        <v>94.597283800445481</v>
      </c>
      <c r="AB216" s="12">
        <f t="shared" si="97"/>
        <v>97.947671027303485</v>
      </c>
      <c r="AC216" s="12">
        <f t="shared" si="98"/>
        <v>105.40010431450081</v>
      </c>
      <c r="AD216" s="55">
        <v>18.4149167886277</v>
      </c>
      <c r="AE216" s="55">
        <v>16.7271129572866</v>
      </c>
      <c r="AF216">
        <v>0.46231493943472401</v>
      </c>
      <c r="AG216" s="12"/>
      <c r="AH216" s="12"/>
      <c r="AI216" t="str">
        <v>20201016</v>
      </c>
      <c r="AJ216">
        <v>59.2</v>
      </c>
      <c r="AK216">
        <v>20.399999999999999</v>
      </c>
      <c r="AL216">
        <f t="shared" si="99"/>
        <v>2.9019607843137258</v>
      </c>
      <c r="BI216" t="str">
        <v>25/12/2023</v>
      </c>
      <c r="BJ216">
        <v>57.1</v>
      </c>
      <c r="BK216">
        <v>17.2</v>
      </c>
      <c r="BL216">
        <f t="shared" si="100"/>
        <v>3.3197674418604652</v>
      </c>
    </row>
    <row r="217" spans="1:64" x14ac:dyDescent="0.3">
      <c r="A217" s="11">
        <v>45272</v>
      </c>
      <c r="B217">
        <v>0.54574132492113603</v>
      </c>
      <c r="C217">
        <v>4622.4399999999996</v>
      </c>
      <c r="D217">
        <v>395.52</v>
      </c>
      <c r="E217">
        <v>94.34</v>
      </c>
      <c r="F217">
        <v>1981.91</v>
      </c>
      <c r="G217">
        <v>81.5</v>
      </c>
      <c r="H217">
        <v>49.62</v>
      </c>
      <c r="I217" s="12">
        <f t="shared" si="86"/>
        <v>165.65218648404641</v>
      </c>
      <c r="J217" s="12">
        <f t="shared" si="87"/>
        <v>96.02270873690739</v>
      </c>
      <c r="K217" s="12">
        <f t="shared" si="89"/>
        <v>172.12414064815971</v>
      </c>
      <c r="L217" s="12">
        <f t="shared" si="90"/>
        <v>151.46919052023483</v>
      </c>
      <c r="M217" s="12">
        <f t="shared" si="91"/>
        <v>230.04818679379125</v>
      </c>
      <c r="N217" s="12">
        <f t="shared" si="92"/>
        <v>132.76089889073512</v>
      </c>
      <c r="O217" s="12">
        <f t="shared" si="93"/>
        <v>236.94654040572894</v>
      </c>
      <c r="P217" s="12">
        <f t="shared" si="94"/>
        <v>211.79654920689515</v>
      </c>
      <c r="Q217">
        <v>0.68852459016393397</v>
      </c>
      <c r="R217" s="12">
        <v>9.4603848411698195</v>
      </c>
      <c r="S217" s="55">
        <f t="shared" si="95"/>
        <v>123.80768069819621</v>
      </c>
      <c r="T217" s="55">
        <v>24.132918846023902</v>
      </c>
      <c r="U217" s="55">
        <v>22.989838781047801</v>
      </c>
      <c r="V217" s="55">
        <v>30.644887975863899</v>
      </c>
      <c r="W217" s="55">
        <v>30.163256317359298</v>
      </c>
      <c r="X217" s="55">
        <v>150.76663512624401</v>
      </c>
      <c r="Y217" s="55">
        <v>2.83566324036821</v>
      </c>
      <c r="Z217" s="12">
        <f t="shared" si="88"/>
        <v>107.54186415930792</v>
      </c>
      <c r="AA217" s="12">
        <f t="shared" si="96"/>
        <v>94.783089928082731</v>
      </c>
      <c r="AB217" s="12">
        <f t="shared" si="97"/>
        <v>97.732320365286142</v>
      </c>
      <c r="AC217" s="12">
        <f t="shared" si="98"/>
        <v>105.30691203432768</v>
      </c>
      <c r="AD217" s="55">
        <v>18.198737697059101</v>
      </c>
      <c r="AE217" s="55">
        <v>16.707250162988998</v>
      </c>
      <c r="AF217">
        <v>0.46002710027100302</v>
      </c>
      <c r="AG217" s="12"/>
      <c r="AH217" s="12"/>
      <c r="AI217" t="str">
        <v>20201009</v>
      </c>
      <c r="AJ217">
        <v>56.6</v>
      </c>
      <c r="AK217">
        <v>21.2</v>
      </c>
      <c r="AL217">
        <f t="shared" si="99"/>
        <v>2.6698113207547172</v>
      </c>
      <c r="BI217" t="str">
        <v>22/12/2023</v>
      </c>
      <c r="BJ217" t="e">
        <v>#N/A</v>
      </c>
      <c r="BK217" t="e">
        <v>#N/A</v>
      </c>
      <c r="BL217" t="str">
        <f t="shared" si="100"/>
        <v/>
      </c>
    </row>
    <row r="218" spans="1:64" x14ac:dyDescent="0.3">
      <c r="A218" s="11">
        <v>45269</v>
      </c>
      <c r="B218">
        <v>0.57142857142857095</v>
      </c>
      <c r="C218">
        <v>4604.37</v>
      </c>
      <c r="D218">
        <v>392.17</v>
      </c>
      <c r="E218">
        <v>94.54</v>
      </c>
      <c r="F218">
        <v>2003.6</v>
      </c>
      <c r="G218">
        <v>81.48</v>
      </c>
      <c r="H218">
        <v>49.48</v>
      </c>
      <c r="I218" s="12">
        <f t="shared" si="86"/>
        <v>164.65764783203704</v>
      </c>
      <c r="J218" s="12">
        <f t="shared" si="87"/>
        <v>94.626956712163036</v>
      </c>
      <c r="K218" s="12">
        <f t="shared" si="89"/>
        <v>171.49320453444611</v>
      </c>
      <c r="L218" s="12">
        <f t="shared" si="90"/>
        <v>151.30349707213898</v>
      </c>
      <c r="M218" s="12">
        <f t="shared" si="91"/>
        <v>227.62225244769559</v>
      </c>
      <c r="N218" s="12">
        <f t="shared" si="92"/>
        <v>130.23847553313087</v>
      </c>
      <c r="O218" s="12">
        <f t="shared" si="93"/>
        <v>234.99682932756048</v>
      </c>
      <c r="P218" s="12">
        <f t="shared" si="94"/>
        <v>210.59347338033081</v>
      </c>
      <c r="Q218">
        <v>0.69565217391304301</v>
      </c>
      <c r="R218" s="12">
        <v>9.4069884484087201</v>
      </c>
      <c r="S218" s="55">
        <f t="shared" si="95"/>
        <v>122.8624332321257</v>
      </c>
      <c r="T218" s="55">
        <v>24.410890449330601</v>
      </c>
      <c r="U218" s="55">
        <v>23.656319971221802</v>
      </c>
      <c r="V218" s="55">
        <v>31.2232503496536</v>
      </c>
      <c r="W218" s="55">
        <v>31.297892268251399</v>
      </c>
      <c r="X218" s="55">
        <v>150.03572881431799</v>
      </c>
      <c r="Y218" s="55">
        <v>2.8413951758683602</v>
      </c>
      <c r="Z218" s="12">
        <f t="shared" si="88"/>
        <v>106.80609358736247</v>
      </c>
      <c r="AA218" s="12">
        <f t="shared" si="96"/>
        <v>94.316700193651599</v>
      </c>
      <c r="AB218" s="12">
        <f t="shared" si="97"/>
        <v>96.415768816877048</v>
      </c>
      <c r="AC218" s="12">
        <f t="shared" si="98"/>
        <v>105.03550375644259</v>
      </c>
      <c r="AD218" s="55">
        <v>18.197438533629199</v>
      </c>
      <c r="AE218" s="55">
        <v>16.9876590444679</v>
      </c>
      <c r="AF218">
        <v>0.47043189368770799</v>
      </c>
      <c r="AG218" s="12"/>
      <c r="AH218" s="12"/>
      <c r="AI218" t="str">
        <v>20201002</v>
      </c>
      <c r="AJ218">
        <v>54.6</v>
      </c>
      <c r="AK218">
        <v>23.2</v>
      </c>
      <c r="AL218">
        <f t="shared" si="99"/>
        <v>2.353448275862069</v>
      </c>
      <c r="BI218" t="str">
        <v>21/12/2023</v>
      </c>
      <c r="BJ218" t="e">
        <v>#N/A</v>
      </c>
      <c r="BK218" t="e">
        <v>#N/A</v>
      </c>
      <c r="BL218" t="str">
        <f t="shared" si="100"/>
        <v/>
      </c>
    </row>
    <row r="219" spans="1:64" x14ac:dyDescent="0.3">
      <c r="A219" s="11">
        <v>45268</v>
      </c>
      <c r="B219">
        <v>0.57348703170028803</v>
      </c>
      <c r="C219">
        <v>4585.59</v>
      </c>
      <c r="D219">
        <v>390.43</v>
      </c>
      <c r="E219">
        <v>95.32</v>
      </c>
      <c r="F219">
        <v>2028.52</v>
      </c>
      <c r="G219">
        <v>81.66</v>
      </c>
      <c r="H219">
        <v>49.41</v>
      </c>
      <c r="I219" s="12">
        <f t="shared" si="86"/>
        <v>162.66043779022635</v>
      </c>
      <c r="J219" s="12">
        <f t="shared" si="87"/>
        <v>93.101923319262738</v>
      </c>
      <c r="K219" s="12">
        <f t="shared" si="89"/>
        <v>170.41961215944698</v>
      </c>
      <c r="L219" s="12">
        <f t="shared" si="90"/>
        <v>150.89928002645183</v>
      </c>
      <c r="M219" s="12">
        <f t="shared" si="91"/>
        <v>224.78111193767162</v>
      </c>
      <c r="N219" s="12">
        <f t="shared" si="92"/>
        <v>128.09399715102762</v>
      </c>
      <c r="O219" s="12">
        <f t="shared" si="93"/>
        <v>233.44189937363689</v>
      </c>
      <c r="P219" s="12">
        <f t="shared" si="94"/>
        <v>209.95522890879997</v>
      </c>
      <c r="Q219">
        <v>0.68055555555555602</v>
      </c>
      <c r="R219" s="12">
        <v>9.4101515508132607</v>
      </c>
      <c r="S219" s="55">
        <f t="shared" si="95"/>
        <v>124.48538117700193</v>
      </c>
      <c r="T219" s="55">
        <v>23.709290646393001</v>
      </c>
      <c r="U219" s="55">
        <v>23.008777140600699</v>
      </c>
      <c r="V219" s="55">
        <v>30.121256805293299</v>
      </c>
      <c r="W219" s="55">
        <v>30.1504635046952</v>
      </c>
      <c r="X219" s="55">
        <v>149.45347922931899</v>
      </c>
      <c r="Y219" s="55">
        <v>2.80575889528156</v>
      </c>
      <c r="Z219" s="12">
        <f t="shared" si="88"/>
        <v>107.75490371504348</v>
      </c>
      <c r="AA219" s="12">
        <f t="shared" si="96"/>
        <v>93.41989906485972</v>
      </c>
      <c r="AB219" s="12">
        <f t="shared" si="97"/>
        <v>95.112580396108342</v>
      </c>
      <c r="AC219" s="12">
        <f t="shared" si="98"/>
        <v>104.65654462330382</v>
      </c>
      <c r="AD219" s="55">
        <v>17.877331210957099</v>
      </c>
      <c r="AE219" s="55">
        <v>16.847151891078202</v>
      </c>
      <c r="AF219">
        <v>0.48</v>
      </c>
      <c r="AG219" s="12"/>
      <c r="AH219" s="12"/>
      <c r="AI219" t="str">
        <v>20200925</v>
      </c>
      <c r="AJ219">
        <v>52.5</v>
      </c>
      <c r="AK219">
        <v>21.8</v>
      </c>
      <c r="AL219">
        <f t="shared" si="99"/>
        <v>2.4082568807339451</v>
      </c>
      <c r="BI219" t="str">
        <v>20/12/2023</v>
      </c>
      <c r="BJ219" t="e">
        <v>#N/A</v>
      </c>
      <c r="BK219" t="e">
        <v>#N/A</v>
      </c>
      <c r="BL219" t="str">
        <f t="shared" si="100"/>
        <v/>
      </c>
    </row>
    <row r="220" spans="1:64" x14ac:dyDescent="0.3">
      <c r="A220" s="11">
        <v>45267</v>
      </c>
      <c r="B220">
        <v>0.58651026392961902</v>
      </c>
      <c r="C220">
        <v>4549.34</v>
      </c>
      <c r="D220">
        <v>385.05</v>
      </c>
      <c r="E220">
        <v>95.87</v>
      </c>
      <c r="F220">
        <v>2025.47</v>
      </c>
      <c r="G220">
        <v>81.599999999999994</v>
      </c>
      <c r="H220">
        <v>49.19</v>
      </c>
      <c r="I220" s="12">
        <f t="shared" si="86"/>
        <v>160.46129579791204</v>
      </c>
      <c r="J220" s="12">
        <f t="shared" si="87"/>
        <v>92.504127839304772</v>
      </c>
      <c r="K220" s="12">
        <f t="shared" si="89"/>
        <v>169.19583649470445</v>
      </c>
      <c r="L220" s="12">
        <f t="shared" si="90"/>
        <v>150.37361371567525</v>
      </c>
      <c r="M220" s="12">
        <f t="shared" si="91"/>
        <v>220.43649665736524</v>
      </c>
      <c r="N220" s="12">
        <f t="shared" si="92"/>
        <v>126.51678975368216</v>
      </c>
      <c r="O220" s="12">
        <f t="shared" si="93"/>
        <v>230.39221665896693</v>
      </c>
      <c r="P220" s="12">
        <f t="shared" si="94"/>
        <v>207.97947430663879</v>
      </c>
      <c r="Q220">
        <v>0.69736842105263197</v>
      </c>
      <c r="R220" s="12">
        <v>9.3599973414749709</v>
      </c>
      <c r="S220" s="55">
        <f t="shared" si="95"/>
        <v>124.51162869948968</v>
      </c>
      <c r="T220" s="55">
        <v>23.448270359259599</v>
      </c>
      <c r="U220" s="55">
        <v>22.943982090789198</v>
      </c>
      <c r="V220" s="55">
        <v>29.279594903425199</v>
      </c>
      <c r="W220" s="55">
        <v>29.273135487770201</v>
      </c>
      <c r="X220" s="55">
        <v>148.852699882287</v>
      </c>
      <c r="Y220" s="55">
        <v>2.79021971246486</v>
      </c>
      <c r="Z220" s="12">
        <f t="shared" si="88"/>
        <v>107.92035585461882</v>
      </c>
      <c r="AA220" s="12">
        <f t="shared" si="96"/>
        <v>92.475777858593233</v>
      </c>
      <c r="AB220" s="12">
        <f t="shared" si="97"/>
        <v>94.831251122615356</v>
      </c>
      <c r="AC220" s="12">
        <f t="shared" si="98"/>
        <v>104.26688263843668</v>
      </c>
      <c r="AD220" s="55">
        <v>17.822950306186101</v>
      </c>
      <c r="AE220" s="55">
        <v>17.009924989391202</v>
      </c>
      <c r="AF220">
        <v>0.488325550366911</v>
      </c>
      <c r="AG220" s="12"/>
      <c r="AH220" s="12"/>
      <c r="AI220" t="str">
        <v>20200918</v>
      </c>
      <c r="AJ220">
        <v>51.5</v>
      </c>
      <c r="AK220">
        <v>19.399999999999999</v>
      </c>
      <c r="AL220">
        <f t="shared" si="99"/>
        <v>2.6546391752577323</v>
      </c>
      <c r="BI220" t="str">
        <v>19/12/2023</v>
      </c>
      <c r="BJ220" t="e">
        <v>#N/A</v>
      </c>
      <c r="BK220" t="e">
        <v>#N/A</v>
      </c>
      <c r="BL220" t="str">
        <f t="shared" si="100"/>
        <v/>
      </c>
    </row>
    <row r="221" spans="1:64" x14ac:dyDescent="0.3">
      <c r="A221" s="11">
        <v>45266</v>
      </c>
      <c r="B221">
        <v>0.58908045977011503</v>
      </c>
      <c r="C221">
        <v>4567.18</v>
      </c>
      <c r="D221">
        <v>387.29</v>
      </c>
      <c r="E221">
        <v>94.61</v>
      </c>
      <c r="F221">
        <v>2019.36</v>
      </c>
      <c r="G221">
        <v>81.62</v>
      </c>
      <c r="H221">
        <v>49.13</v>
      </c>
      <c r="I221" s="12">
        <f t="shared" si="86"/>
        <v>163.27351246708537</v>
      </c>
      <c r="J221" s="12">
        <f t="shared" si="87"/>
        <v>93.149827668926477</v>
      </c>
      <c r="K221" s="12">
        <f t="shared" si="89"/>
        <v>169.81755423132637</v>
      </c>
      <c r="L221" s="12">
        <f t="shared" si="90"/>
        <v>151.14861007682458</v>
      </c>
      <c r="M221" s="12">
        <f t="shared" si="91"/>
        <v>224.72918608118968</v>
      </c>
      <c r="N221" s="12">
        <f t="shared" si="92"/>
        <v>127.6412441082596</v>
      </c>
      <c r="O221" s="12">
        <f t="shared" si="93"/>
        <v>231.67540687639001</v>
      </c>
      <c r="P221" s="12">
        <f t="shared" si="94"/>
        <v>209.44665426540561</v>
      </c>
      <c r="Q221">
        <v>0.68421052631578905</v>
      </c>
      <c r="R221" s="12">
        <v>9.3304300120858894</v>
      </c>
      <c r="S221" s="55">
        <f t="shared" si="95"/>
        <v>124.9555641052356</v>
      </c>
      <c r="T221" s="55">
        <v>23.180464253019402</v>
      </c>
      <c r="U221" s="55">
        <v>22.867772310792098</v>
      </c>
      <c r="V221" s="55">
        <v>29.105398949027101</v>
      </c>
      <c r="W221" s="55">
        <v>29.3011648524149</v>
      </c>
      <c r="X221" s="55">
        <v>148.42578138523501</v>
      </c>
      <c r="Y221" s="55">
        <v>2.7715900263575</v>
      </c>
      <c r="Z221" s="12">
        <f t="shared" si="88"/>
        <v>108.3369493997631</v>
      </c>
      <c r="AA221" s="12">
        <f t="shared" si="96"/>
        <v>93.608116049453031</v>
      </c>
      <c r="AB221" s="12">
        <f t="shared" si="97"/>
        <v>95.002679788417993</v>
      </c>
      <c r="AC221" s="12">
        <f t="shared" si="98"/>
        <v>104.11422123369178</v>
      </c>
      <c r="AD221" s="55">
        <v>17.587162411558399</v>
      </c>
      <c r="AE221" s="55">
        <v>16.891343166627099</v>
      </c>
      <c r="AF221">
        <v>0.48675496688741698</v>
      </c>
      <c r="AG221" s="12"/>
      <c r="AH221" s="12"/>
      <c r="AI221" t="str">
        <v>20200911</v>
      </c>
      <c r="AJ221">
        <v>54.8</v>
      </c>
      <c r="AK221">
        <v>18.3</v>
      </c>
      <c r="AL221">
        <f t="shared" si="99"/>
        <v>2.9945355191256828</v>
      </c>
      <c r="BI221" t="str">
        <v>18/12/2023</v>
      </c>
      <c r="BJ221" t="e">
        <v>#N/A</v>
      </c>
      <c r="BK221" t="e">
        <v>#N/A</v>
      </c>
      <c r="BL221" t="str">
        <f t="shared" si="100"/>
        <v/>
      </c>
    </row>
    <row r="222" spans="1:64" x14ac:dyDescent="0.3">
      <c r="A222" s="11">
        <v>45265</v>
      </c>
      <c r="B222">
        <v>0.59077809798270897</v>
      </c>
      <c r="C222">
        <v>4569.78</v>
      </c>
      <c r="D222">
        <v>386.32</v>
      </c>
      <c r="E222">
        <v>92.614999999999995</v>
      </c>
      <c r="F222">
        <v>2029.5</v>
      </c>
      <c r="G222">
        <v>81.52</v>
      </c>
      <c r="H222">
        <v>49.32</v>
      </c>
      <c r="I222" s="12">
        <f t="shared" si="86"/>
        <v>166.96506707470809</v>
      </c>
      <c r="J222" s="12">
        <f t="shared" si="87"/>
        <v>92.739238662856948</v>
      </c>
      <c r="K222" s="12">
        <f t="shared" si="89"/>
        <v>170.12303532210618</v>
      </c>
      <c r="L222" s="12">
        <f t="shared" si="90"/>
        <v>150.65394727804164</v>
      </c>
      <c r="M222" s="12">
        <f t="shared" si="91"/>
        <v>229.08872511946879</v>
      </c>
      <c r="N222" s="12">
        <f t="shared" si="92"/>
        <v>126.69015874794583</v>
      </c>
      <c r="O222" s="12">
        <f t="shared" si="93"/>
        <v>231.37827575823331</v>
      </c>
      <c r="P222" s="12">
        <f t="shared" si="94"/>
        <v>208.12231694458808</v>
      </c>
      <c r="Q222">
        <v>0.68</v>
      </c>
      <c r="R222" s="12">
        <v>9.2663640046097306</v>
      </c>
      <c r="S222" s="55">
        <f t="shared" si="95"/>
        <v>125.04926694055315</v>
      </c>
      <c r="T222" s="55">
        <v>22.726898682784299</v>
      </c>
      <c r="U222" s="55">
        <v>22.478124331505501</v>
      </c>
      <c r="V222" s="55">
        <v>28.717693505862101</v>
      </c>
      <c r="W222" s="55">
        <v>28.909678187091</v>
      </c>
      <c r="X222" s="55">
        <v>147.439237679565</v>
      </c>
      <c r="Y222" s="55">
        <v>2.7505124340006302</v>
      </c>
      <c r="Z222" s="12">
        <f t="shared" si="88"/>
        <v>108.44235132751213</v>
      </c>
      <c r="AA222" s="12">
        <f t="shared" si="96"/>
        <v>96.047056204233343</v>
      </c>
      <c r="AB222" s="12">
        <f t="shared" si="97"/>
        <v>94.894129258079232</v>
      </c>
      <c r="AC222" s="12">
        <f t="shared" si="98"/>
        <v>104.64572580916749</v>
      </c>
      <c r="AD222" s="55">
        <v>17.233089090913101</v>
      </c>
      <c r="AE222" s="55">
        <v>16.655900228385899</v>
      </c>
      <c r="AF222">
        <v>0.48374253483742502</v>
      </c>
      <c r="AG222" s="12"/>
      <c r="AH222" s="12"/>
      <c r="AI222" t="str">
        <v>20200904</v>
      </c>
      <c r="AJ222">
        <v>59</v>
      </c>
      <c r="AK222">
        <v>16.2</v>
      </c>
      <c r="AL222">
        <f t="shared" si="99"/>
        <v>3.6419753086419755</v>
      </c>
      <c r="BI222" t="str">
        <v>15/12/2023</v>
      </c>
      <c r="BJ222">
        <v>56.9</v>
      </c>
      <c r="BK222">
        <v>18.100000000000001</v>
      </c>
      <c r="BL222">
        <f t="shared" si="100"/>
        <v>3.1436464088397789</v>
      </c>
    </row>
    <row r="223" spans="1:64" x14ac:dyDescent="0.3">
      <c r="A223" s="11">
        <v>45262</v>
      </c>
      <c r="B223">
        <v>0.59947643979057597</v>
      </c>
      <c r="C223">
        <v>4594.63</v>
      </c>
      <c r="D223">
        <v>389.94</v>
      </c>
      <c r="E223">
        <v>92.99</v>
      </c>
      <c r="F223">
        <v>2071.25</v>
      </c>
      <c r="G223">
        <v>81.64</v>
      </c>
      <c r="H223">
        <v>49.75</v>
      </c>
      <c r="I223" s="12">
        <f t="shared" si="86"/>
        <v>167.19509342337065</v>
      </c>
      <c r="J223" s="12">
        <f t="shared" si="87"/>
        <v>91.391360282825929</v>
      </c>
      <c r="K223" s="12">
        <f t="shared" si="89"/>
        <v>170.79573482307015</v>
      </c>
      <c r="L223" s="12">
        <f t="shared" si="90"/>
        <v>150.16819396438635</v>
      </c>
      <c r="M223" s="12">
        <f t="shared" si="91"/>
        <v>230.29797090059475</v>
      </c>
      <c r="N223" s="12">
        <f t="shared" si="92"/>
        <v>125.32741975091899</v>
      </c>
      <c r="O223" s="12">
        <f t="shared" si="93"/>
        <v>233.20041325851304</v>
      </c>
      <c r="P223" s="12">
        <f t="shared" si="94"/>
        <v>208.25565542469437</v>
      </c>
      <c r="Q223">
        <v>0.69512195121951204</v>
      </c>
      <c r="R223" s="12">
        <v>9.0243658072787696</v>
      </c>
      <c r="S223" s="55">
        <f t="shared" si="95"/>
        <v>122.78991182302009</v>
      </c>
      <c r="T223" s="55">
        <v>22.679011927187801</v>
      </c>
      <c r="U223" s="55">
        <v>22.547841931131</v>
      </c>
      <c r="V223" s="55">
        <v>28.4990632548121</v>
      </c>
      <c r="W223" s="55">
        <v>28.598688778816499</v>
      </c>
      <c r="X223" s="55">
        <v>144.74847545125601</v>
      </c>
      <c r="Y223" s="55">
        <v>2.7275575275935902</v>
      </c>
      <c r="Z223" s="12">
        <f t="shared" si="88"/>
        <v>107.35024438245199</v>
      </c>
      <c r="AA223" s="12">
        <f t="shared" si="96"/>
        <v>96.491934622550318</v>
      </c>
      <c r="AB223" s="12">
        <f t="shared" si="97"/>
        <v>93.813983756370064</v>
      </c>
      <c r="AC223" s="12">
        <f t="shared" si="98"/>
        <v>105.4018097088792</v>
      </c>
      <c r="AD223" s="55">
        <v>17.241875319219499</v>
      </c>
      <c r="AE223" s="55">
        <v>16.946179543665899</v>
      </c>
      <c r="AF223">
        <v>0.48107049608355101</v>
      </c>
      <c r="AG223" s="12"/>
      <c r="AH223" s="12"/>
      <c r="AI223" t="str">
        <v>20200828</v>
      </c>
      <c r="AJ223">
        <v>61.5</v>
      </c>
      <c r="AK223">
        <v>16.399999999999999</v>
      </c>
      <c r="AL223">
        <f t="shared" si="99"/>
        <v>3.7500000000000004</v>
      </c>
      <c r="BI223" t="str">
        <v>14/12/2023</v>
      </c>
      <c r="BJ223">
        <v>56.9</v>
      </c>
      <c r="BK223">
        <v>18.100000000000001</v>
      </c>
      <c r="BL223">
        <f t="shared" si="100"/>
        <v>3.1436464088397789</v>
      </c>
    </row>
    <row r="224" spans="1:64" x14ac:dyDescent="0.3">
      <c r="A224" s="11">
        <v>45260</v>
      </c>
      <c r="B224">
        <v>0.58717948717948698</v>
      </c>
      <c r="C224">
        <v>4567.8</v>
      </c>
      <c r="D224">
        <v>388.83</v>
      </c>
      <c r="E224">
        <v>91.56</v>
      </c>
      <c r="F224">
        <v>2036.72</v>
      </c>
      <c r="G224">
        <v>81.650000000000006</v>
      </c>
      <c r="H224">
        <v>49.31</v>
      </c>
      <c r="I224" s="12">
        <f t="shared" si="86"/>
        <v>168.84034961725848</v>
      </c>
      <c r="J224" s="12">
        <f t="shared" si="87"/>
        <v>92.4153224956857</v>
      </c>
      <c r="K224" s="12">
        <f t="shared" si="89"/>
        <v>169.77771390829017</v>
      </c>
      <c r="L224" s="12">
        <f t="shared" si="90"/>
        <v>150.62751971518105</v>
      </c>
      <c r="M224" s="12">
        <f t="shared" si="91"/>
        <v>233.27537080253384</v>
      </c>
      <c r="N224" s="12">
        <f t="shared" si="92"/>
        <v>127.1196816070464</v>
      </c>
      <c r="O224" s="12">
        <f t="shared" si="93"/>
        <v>232.50819173608596</v>
      </c>
      <c r="P224" s="12">
        <f t="shared" si="94"/>
        <v>209.52715447656232</v>
      </c>
      <c r="Q224">
        <v>0.72619047619047605</v>
      </c>
      <c r="R224" s="12">
        <v>8.9376440893744196</v>
      </c>
      <c r="S224" s="55">
        <f t="shared" si="95"/>
        <v>122.88873568634111</v>
      </c>
      <c r="T224" s="55">
        <v>22.705394190633498</v>
      </c>
      <c r="U224" s="55">
        <v>22.870526966210001</v>
      </c>
      <c r="V224" s="55">
        <v>28.741064231460101</v>
      </c>
      <c r="W224" s="55">
        <v>29.321178436372598</v>
      </c>
      <c r="X224" s="55">
        <v>143.193930000172</v>
      </c>
      <c r="Y224" s="55">
        <v>2.6991966731626702</v>
      </c>
      <c r="Z224" s="12">
        <f t="shared" si="88"/>
        <v>107.31278383277936</v>
      </c>
      <c r="AA224" s="12">
        <f t="shared" si="96"/>
        <v>97.142305715817713</v>
      </c>
      <c r="AB224" s="12">
        <f t="shared" si="97"/>
        <v>94.573464493821731</v>
      </c>
      <c r="AC224" s="12">
        <f t="shared" si="98"/>
        <v>104.45693268958543</v>
      </c>
      <c r="AD224" s="55">
        <v>17.1986840251367</v>
      </c>
      <c r="AE224" s="55">
        <v>17.124000758314601</v>
      </c>
      <c r="AF224">
        <v>0.48255813953488402</v>
      </c>
      <c r="AG224" s="12"/>
      <c r="AH224" s="12"/>
      <c r="AI224" t="str">
        <v>20200821</v>
      </c>
      <c r="AJ224">
        <v>60</v>
      </c>
      <c r="AK224">
        <v>16.2</v>
      </c>
      <c r="AL224">
        <f t="shared" si="99"/>
        <v>3.7037037037037037</v>
      </c>
      <c r="BI224" t="str">
        <v>13/12/2023</v>
      </c>
      <c r="BJ224">
        <v>56.9</v>
      </c>
      <c r="BK224">
        <v>18.100000000000001</v>
      </c>
      <c r="BL224">
        <f t="shared" si="100"/>
        <v>3.1436464088397789</v>
      </c>
    </row>
    <row r="225" spans="1:64" x14ac:dyDescent="0.3">
      <c r="A225" s="11">
        <v>45260</v>
      </c>
      <c r="B225">
        <v>0.59950859950859903</v>
      </c>
      <c r="C225">
        <v>4550.58</v>
      </c>
      <c r="D225">
        <v>389.81</v>
      </c>
      <c r="E225">
        <v>92.63</v>
      </c>
      <c r="F225">
        <v>2044.2</v>
      </c>
      <c r="G225">
        <v>81.7</v>
      </c>
      <c r="H225">
        <v>49.31</v>
      </c>
      <c r="I225" s="12">
        <f t="shared" si="86"/>
        <v>166.29021168444521</v>
      </c>
      <c r="J225" s="12">
        <f t="shared" si="87"/>
        <v>91.732532837434675</v>
      </c>
      <c r="K225" s="12">
        <f t="shared" si="89"/>
        <v>169.03461608002178</v>
      </c>
      <c r="L225" s="12">
        <f t="shared" si="90"/>
        <v>150.05967394927723</v>
      </c>
      <c r="M225" s="12">
        <f t="shared" si="91"/>
        <v>231.1860756650446</v>
      </c>
      <c r="N225" s="12">
        <f t="shared" si="92"/>
        <v>126.97428489575587</v>
      </c>
      <c r="O225" s="12">
        <f t="shared" si="93"/>
        <v>232.95127675865447</v>
      </c>
      <c r="P225" s="12">
        <f t="shared" si="94"/>
        <v>210.0552428735148</v>
      </c>
      <c r="Q225">
        <v>0.74117647058823499</v>
      </c>
      <c r="R225" s="12">
        <v>8.8667109020181201</v>
      </c>
      <c r="S225" s="55">
        <f t="shared" si="95"/>
        <v>122.25824007177647</v>
      </c>
      <c r="T225" s="55">
        <v>22.487200613700999</v>
      </c>
      <c r="U225" s="55">
        <v>22.8055533618599</v>
      </c>
      <c r="V225" s="55">
        <v>28.9351541395156</v>
      </c>
      <c r="W225" s="55">
        <v>30.070499025356401</v>
      </c>
      <c r="X225" s="55">
        <v>141.91244007421199</v>
      </c>
      <c r="Y225" s="55">
        <v>2.6915449798223698</v>
      </c>
      <c r="Z225" s="12">
        <f t="shared" si="88"/>
        <v>106.65289228924182</v>
      </c>
      <c r="AA225" s="12">
        <f t="shared" si="96"/>
        <v>96.032996568369214</v>
      </c>
      <c r="AB225" s="12">
        <f t="shared" si="97"/>
        <v>94.228669245823127</v>
      </c>
      <c r="AC225" s="12">
        <f t="shared" si="98"/>
        <v>104.3930446573594</v>
      </c>
      <c r="AD225" s="55">
        <v>16.957059211640299</v>
      </c>
      <c r="AE225" s="55">
        <v>16.9961533261305</v>
      </c>
      <c r="AF225">
        <v>0.47169811320754701</v>
      </c>
      <c r="AG225" s="12"/>
      <c r="AH225" s="12"/>
      <c r="AI225" t="str">
        <v>20200814</v>
      </c>
      <c r="AJ225">
        <v>59.2</v>
      </c>
      <c r="AK225">
        <v>16.5</v>
      </c>
      <c r="AL225">
        <f t="shared" si="99"/>
        <v>3.5878787878787879</v>
      </c>
      <c r="BI225" t="str">
        <v>12/12/2023</v>
      </c>
      <c r="BJ225">
        <v>56.9</v>
      </c>
      <c r="BK225">
        <v>18.100000000000001</v>
      </c>
      <c r="BL225">
        <f t="shared" si="100"/>
        <v>3.1436464088397789</v>
      </c>
    </row>
    <row r="226" spans="1:64" x14ac:dyDescent="0.3">
      <c r="A226" s="11">
        <v>45259</v>
      </c>
      <c r="B226">
        <v>0.60250000000000004</v>
      </c>
      <c r="C226">
        <v>4554.8900000000003</v>
      </c>
      <c r="D226">
        <v>390.19</v>
      </c>
      <c r="E226">
        <v>91.48</v>
      </c>
      <c r="F226">
        <v>2040.69</v>
      </c>
      <c r="G226">
        <v>81.540000000000006</v>
      </c>
      <c r="H226">
        <v>49.33</v>
      </c>
      <c r="I226" s="12">
        <f t="shared" si="86"/>
        <v>168.5688050372946</v>
      </c>
      <c r="J226" s="12">
        <f t="shared" si="87"/>
        <v>91.977767850171972</v>
      </c>
      <c r="K226" s="12">
        <f t="shared" si="89"/>
        <v>169.52768105623846</v>
      </c>
      <c r="L226" s="12">
        <f t="shared" si="90"/>
        <v>150.1408705831426</v>
      </c>
      <c r="M226" s="12">
        <f t="shared" si="91"/>
        <v>234.36047382294606</v>
      </c>
      <c r="N226" s="12">
        <f t="shared" si="92"/>
        <v>127.31726372489193</v>
      </c>
      <c r="O226" s="12">
        <f t="shared" si="93"/>
        <v>233.63726184399815</v>
      </c>
      <c r="P226" s="12">
        <f t="shared" si="94"/>
        <v>210.17471705256352</v>
      </c>
      <c r="Q226">
        <v>0.73493975903614495</v>
      </c>
      <c r="R226" s="12">
        <v>8.8380264213550408</v>
      </c>
      <c r="S226" s="55">
        <f t="shared" si="95"/>
        <v>123.31741929909126</v>
      </c>
      <c r="T226" s="55">
        <v>22.033721751103698</v>
      </c>
      <c r="U226" s="55">
        <v>22.407037775021401</v>
      </c>
      <c r="V226" s="55">
        <v>27.975320996309499</v>
      </c>
      <c r="W226" s="55">
        <v>28.823008104139301</v>
      </c>
      <c r="X226" s="55">
        <v>141.94051361628999</v>
      </c>
      <c r="Y226" s="55">
        <v>2.6600641229853301</v>
      </c>
      <c r="Z226" s="12">
        <f t="shared" si="88"/>
        <v>107.95181244933875</v>
      </c>
      <c r="AA226" s="12">
        <f t="shared" si="96"/>
        <v>97.295550980127871</v>
      </c>
      <c r="AB226" s="12">
        <f t="shared" si="97"/>
        <v>94.429373143546911</v>
      </c>
      <c r="AC226" s="12">
        <f t="shared" si="98"/>
        <v>104.64079848268788</v>
      </c>
      <c r="AD226" s="55">
        <v>16.7042001453895</v>
      </c>
      <c r="AE226" s="55">
        <v>16.873112844220199</v>
      </c>
      <c r="AF226">
        <v>0.473118279569892</v>
      </c>
      <c r="AG226" s="12"/>
      <c r="AH226" s="12"/>
      <c r="AI226" t="str">
        <v>20200807</v>
      </c>
      <c r="AJ226">
        <v>58.1</v>
      </c>
      <c r="AK226">
        <v>16.2</v>
      </c>
      <c r="AL226">
        <f t="shared" si="99"/>
        <v>3.5864197530864201</v>
      </c>
      <c r="BI226" t="str">
        <v>11/12/2023</v>
      </c>
      <c r="BJ226">
        <v>56.9</v>
      </c>
      <c r="BK226">
        <v>18.100000000000001</v>
      </c>
      <c r="BL226">
        <f t="shared" si="100"/>
        <v>3.1436464088397789</v>
      </c>
    </row>
    <row r="227" spans="1:64" x14ac:dyDescent="0.3">
      <c r="A227" s="11">
        <v>45258</v>
      </c>
      <c r="B227">
        <v>0.60606060606060597</v>
      </c>
      <c r="C227">
        <v>4550.43</v>
      </c>
      <c r="D227">
        <v>389.17</v>
      </c>
      <c r="E227">
        <v>91.3</v>
      </c>
      <c r="F227">
        <v>2014.03</v>
      </c>
      <c r="G227">
        <v>81.39</v>
      </c>
      <c r="H227">
        <v>49.2</v>
      </c>
      <c r="I227" s="12">
        <f t="shared" si="86"/>
        <v>168.73608920317761</v>
      </c>
      <c r="J227" s="12">
        <f t="shared" si="87"/>
        <v>93.119130362619998</v>
      </c>
      <c r="K227" s="12">
        <f t="shared" si="89"/>
        <v>169.67408452672032</v>
      </c>
      <c r="L227" s="12">
        <f t="shared" si="90"/>
        <v>150.39084261239731</v>
      </c>
      <c r="M227" s="12">
        <f t="shared" si="91"/>
        <v>234.20836951417809</v>
      </c>
      <c r="N227" s="12">
        <f t="shared" si="92"/>
        <v>128.68338960933127</v>
      </c>
      <c r="O227" s="12">
        <f t="shared" si="93"/>
        <v>233.45563702166632</v>
      </c>
      <c r="P227" s="12">
        <f t="shared" si="94"/>
        <v>210.17919678283619</v>
      </c>
      <c r="Q227">
        <v>0.73493975903614495</v>
      </c>
      <c r="R227" s="12">
        <v>8.7982089728201593</v>
      </c>
      <c r="S227" s="55">
        <f t="shared" si="95"/>
        <v>123.91197118957525</v>
      </c>
      <c r="T227" s="55">
        <v>21.463810838110199</v>
      </c>
      <c r="U227" s="55">
        <v>21.631605353196498</v>
      </c>
      <c r="V227" s="55">
        <v>27.1492676592988</v>
      </c>
      <c r="W227" s="55">
        <v>27.583089762377799</v>
      </c>
      <c r="X227" s="55">
        <v>141.379779934635</v>
      </c>
      <c r="Y227" s="55">
        <v>2.6354913009191301</v>
      </c>
      <c r="Z227" s="12">
        <f t="shared" si="88"/>
        <v>108.53329682614435</v>
      </c>
      <c r="AA227" s="12">
        <f t="shared" si="96"/>
        <v>97.230333348096934</v>
      </c>
      <c r="AB227" s="12">
        <f t="shared" si="97"/>
        <v>95.440552920118918</v>
      </c>
      <c r="AC227" s="12">
        <f t="shared" si="98"/>
        <v>104.55722608322897</v>
      </c>
      <c r="AD227" s="55">
        <v>16.383994012265699</v>
      </c>
      <c r="AE227" s="55">
        <v>16.5646194326014</v>
      </c>
      <c r="AF227">
        <v>0.47515923566878998</v>
      </c>
      <c r="AG227" s="12"/>
      <c r="AH227" s="12"/>
      <c r="AI227" t="str">
        <v>20200731</v>
      </c>
      <c r="AJ227">
        <v>56.7</v>
      </c>
      <c r="AK227">
        <v>17.3</v>
      </c>
      <c r="AL227">
        <f t="shared" si="99"/>
        <v>3.2774566473988438</v>
      </c>
      <c r="BI227" t="str">
        <v>08/12/2023</v>
      </c>
      <c r="BJ227">
        <v>55.6</v>
      </c>
      <c r="BK227">
        <v>19.399999999999999</v>
      </c>
      <c r="BL227">
        <f t="shared" si="100"/>
        <v>2.8659793814432994</v>
      </c>
    </row>
    <row r="228" spans="1:64" x14ac:dyDescent="0.3">
      <c r="A228" s="11">
        <v>45255</v>
      </c>
      <c r="B228">
        <v>0.62471395881006897</v>
      </c>
      <c r="C228">
        <v>4559.34</v>
      </c>
      <c r="D228">
        <v>389.51</v>
      </c>
      <c r="E228">
        <v>89.8</v>
      </c>
      <c r="F228">
        <v>2002.33</v>
      </c>
      <c r="G228">
        <v>81.290000000000006</v>
      </c>
      <c r="H228">
        <v>49.38</v>
      </c>
      <c r="I228" s="12">
        <f t="shared" si="86"/>
        <v>171.94422741982117</v>
      </c>
      <c r="J228" s="12">
        <f t="shared" si="87"/>
        <v>93.850925719831821</v>
      </c>
      <c r="K228" s="12">
        <f t="shared" si="89"/>
        <v>170.21611968790046</v>
      </c>
      <c r="L228" s="12">
        <f t="shared" si="90"/>
        <v>150.1369654675895</v>
      </c>
      <c r="M228" s="12">
        <f t="shared" si="91"/>
        <v>238.39862533325058</v>
      </c>
      <c r="N228" s="12">
        <f t="shared" si="92"/>
        <v>129.55348170895752</v>
      </c>
      <c r="O228" s="12">
        <f t="shared" si="93"/>
        <v>233.94764182481097</v>
      </c>
      <c r="P228" s="12">
        <f t="shared" si="94"/>
        <v>209.59812603171477</v>
      </c>
      <c r="Q228">
        <v>0.69662921348314599</v>
      </c>
      <c r="R228" s="12">
        <v>8.7394536788338293</v>
      </c>
      <c r="S228" s="55">
        <f t="shared" si="95"/>
        <v>123.73110400226912</v>
      </c>
      <c r="T228" s="55">
        <v>21.677232206164401</v>
      </c>
      <c r="U228" s="55">
        <v>22.364448606313001</v>
      </c>
      <c r="V228" s="55">
        <v>27.474897863069</v>
      </c>
      <c r="W228" s="55">
        <v>28.297376409978501</v>
      </c>
      <c r="X228" s="55">
        <v>140.734730005931</v>
      </c>
      <c r="Y228" s="55">
        <v>2.6216979771440698</v>
      </c>
      <c r="Z228" s="12">
        <f t="shared" si="88"/>
        <v>108.6069075957127</v>
      </c>
      <c r="AA228" s="12">
        <f t="shared" si="96"/>
        <v>99.249969658424789</v>
      </c>
      <c r="AB228" s="12">
        <f t="shared" si="97"/>
        <v>96.35480519529861</v>
      </c>
      <c r="AC228" s="12">
        <f t="shared" si="98"/>
        <v>105.06947804425916</v>
      </c>
      <c r="AD228" s="55">
        <v>16.364096704257101</v>
      </c>
      <c r="AE228" s="55">
        <v>16.7729539357547</v>
      </c>
      <c r="AF228">
        <v>0.47051597051596999</v>
      </c>
      <c r="AG228" s="12"/>
      <c r="AH228" s="12"/>
      <c r="AI228" t="str">
        <v>20200724</v>
      </c>
      <c r="AJ228">
        <v>57.3</v>
      </c>
      <c r="AK228">
        <v>17.5</v>
      </c>
      <c r="AL228">
        <f t="shared" si="99"/>
        <v>3.274285714285714</v>
      </c>
      <c r="BI228" t="str">
        <v>07/12/2023</v>
      </c>
      <c r="BJ228">
        <v>55.6</v>
      </c>
      <c r="BK228">
        <v>19.399999999999999</v>
      </c>
      <c r="BL228">
        <f t="shared" si="100"/>
        <v>2.8659793814432994</v>
      </c>
    </row>
    <row r="229" spans="1:64" x14ac:dyDescent="0.3">
      <c r="A229" s="11">
        <v>45253</v>
      </c>
      <c r="B229">
        <v>0.63205417607223502</v>
      </c>
      <c r="C229">
        <v>4556.62</v>
      </c>
      <c r="D229">
        <v>390.06</v>
      </c>
      <c r="E229">
        <v>90.87</v>
      </c>
      <c r="F229">
        <v>1990.28</v>
      </c>
      <c r="G229">
        <v>81.349999999999994</v>
      </c>
      <c r="H229">
        <v>49.09</v>
      </c>
      <c r="I229" s="12">
        <f t="shared" si="86"/>
        <v>169.84293118988495</v>
      </c>
      <c r="J229" s="12">
        <f t="shared" si="87"/>
        <v>94.365926898753841</v>
      </c>
      <c r="K229" s="12">
        <f t="shared" si="89"/>
        <v>169.98927113518903</v>
      </c>
      <c r="L229" s="12">
        <f t="shared" si="90"/>
        <v>150.938537114007</v>
      </c>
      <c r="M229" s="12">
        <f t="shared" si="91"/>
        <v>235.95296721332321</v>
      </c>
      <c r="N229" s="12">
        <f t="shared" si="92"/>
        <v>130.52780178431206</v>
      </c>
      <c r="O229" s="12">
        <f t="shared" si="93"/>
        <v>234.10507413973485</v>
      </c>
      <c r="P229" s="12">
        <f t="shared" si="94"/>
        <v>211.14317812223442</v>
      </c>
      <c r="Q229">
        <v>0.71590909090909105</v>
      </c>
      <c r="R229" s="12">
        <v>8.7059412024877894</v>
      </c>
      <c r="S229" s="55">
        <f t="shared" si="95"/>
        <v>120.24142828901914</v>
      </c>
      <c r="T229" s="55">
        <v>21.3356042079571</v>
      </c>
      <c r="U229" s="55">
        <v>22.0251289319941</v>
      </c>
      <c r="V229" s="55">
        <v>26.846077810220901</v>
      </c>
      <c r="W229" s="55">
        <v>27.4277929590551</v>
      </c>
      <c r="X229" s="55">
        <v>140.28093838357401</v>
      </c>
      <c r="Y229" s="55">
        <v>2.6893978144503201</v>
      </c>
      <c r="Z229" s="12">
        <f t="shared" si="88"/>
        <v>105.60685567950529</v>
      </c>
      <c r="AA229" s="12">
        <f t="shared" si="96"/>
        <v>97.525467764538888</v>
      </c>
      <c r="AB229" s="12">
        <f t="shared" si="97"/>
        <v>96.368962537668338</v>
      </c>
      <c r="AC229" s="12">
        <f t="shared" si="98"/>
        <v>104.37589286868773</v>
      </c>
      <c r="AD229" s="55">
        <v>16.0234489213472</v>
      </c>
      <c r="AE229" s="55">
        <v>16.3704420654371</v>
      </c>
      <c r="AF229">
        <v>0.45846153846153798</v>
      </c>
      <c r="AG229" s="12"/>
      <c r="AH229" s="12"/>
      <c r="AI229" t="str">
        <v>20200717</v>
      </c>
      <c r="AJ229">
        <v>56.7</v>
      </c>
      <c r="AK229">
        <v>17.3</v>
      </c>
      <c r="AL229">
        <f t="shared" si="99"/>
        <v>3.2774566473988438</v>
      </c>
      <c r="BI229" t="str">
        <v>06/12/2023</v>
      </c>
      <c r="BJ229">
        <v>55.6</v>
      </c>
      <c r="BK229">
        <v>19.399999999999999</v>
      </c>
      <c r="BL229">
        <f t="shared" si="100"/>
        <v>2.8659793814432994</v>
      </c>
    </row>
    <row r="230" spans="1:64" x14ac:dyDescent="0.3">
      <c r="A230" s="11">
        <v>45252</v>
      </c>
      <c r="B230">
        <v>0.631221719457014</v>
      </c>
      <c r="C230">
        <v>4538.1899999999996</v>
      </c>
      <c r="D230">
        <v>388.47</v>
      </c>
      <c r="E230">
        <v>90.55</v>
      </c>
      <c r="F230">
        <v>1998.34</v>
      </c>
      <c r="G230">
        <v>81.34</v>
      </c>
      <c r="H230">
        <v>49.04</v>
      </c>
      <c r="I230" s="12">
        <f t="shared" si="86"/>
        <v>169.75344883437742</v>
      </c>
      <c r="J230" s="12">
        <f t="shared" si="87"/>
        <v>93.608220947398436</v>
      </c>
      <c r="K230" s="12">
        <f t="shared" si="89"/>
        <v>169.32245396522825</v>
      </c>
      <c r="L230" s="12">
        <f t="shared" si="90"/>
        <v>150.48084742281719</v>
      </c>
      <c r="M230" s="12">
        <f t="shared" si="91"/>
        <v>235.82113824142775</v>
      </c>
      <c r="N230" s="12">
        <f t="shared" si="92"/>
        <v>129.47564028516396</v>
      </c>
      <c r="O230" s="12">
        <f t="shared" si="93"/>
        <v>233.17934295851111</v>
      </c>
      <c r="P230" s="12">
        <f t="shared" si="94"/>
        <v>210.49623807973072</v>
      </c>
      <c r="Q230">
        <v>0.70588235294117696</v>
      </c>
      <c r="R230" s="12">
        <v>8.6685945236478492</v>
      </c>
      <c r="S230" s="55">
        <f t="shared" si="95"/>
        <v>119.69338967162089</v>
      </c>
      <c r="T230" s="55">
        <v>21.743222354764701</v>
      </c>
      <c r="U230" s="55">
        <v>23.2162680880656</v>
      </c>
      <c r="V230" s="55">
        <v>26.923331825114399</v>
      </c>
      <c r="W230" s="55">
        <v>27.9791278237741</v>
      </c>
      <c r="X230" s="55">
        <v>139.74520121520999</v>
      </c>
      <c r="Y230" s="55">
        <v>2.6901252609040101</v>
      </c>
      <c r="Z230" s="12">
        <f t="shared" si="88"/>
        <v>105.17520769697454</v>
      </c>
      <c r="AA230" s="12">
        <f t="shared" si="96"/>
        <v>97.771302292497538</v>
      </c>
      <c r="AB230" s="12">
        <f t="shared" si="97"/>
        <v>95.884465664469815</v>
      </c>
      <c r="AC230" s="12">
        <f t="shared" si="98"/>
        <v>104.28238961639818</v>
      </c>
      <c r="AD230" s="55">
        <v>16.1747468718828</v>
      </c>
      <c r="AE230" s="55">
        <v>16.951443564424</v>
      </c>
      <c r="AF230">
        <v>0.45910780669145002</v>
      </c>
      <c r="AG230" s="12"/>
      <c r="AH230" s="12"/>
      <c r="AI230" t="str">
        <v>20200710</v>
      </c>
      <c r="AJ230">
        <v>58.1</v>
      </c>
      <c r="AK230">
        <v>18.100000000000001</v>
      </c>
      <c r="AL230">
        <f t="shared" si="99"/>
        <v>3.2099447513812152</v>
      </c>
      <c r="BI230" t="str">
        <v>05/12/2023</v>
      </c>
      <c r="BJ230">
        <v>55.6</v>
      </c>
      <c r="BK230">
        <v>19.399999999999999</v>
      </c>
      <c r="BL230">
        <f t="shared" si="100"/>
        <v>2.8659793814432994</v>
      </c>
    </row>
    <row r="231" spans="1:64" x14ac:dyDescent="0.3">
      <c r="A231" s="11">
        <v>45251</v>
      </c>
      <c r="B231">
        <v>0.63325740318906598</v>
      </c>
      <c r="C231">
        <v>4547.38</v>
      </c>
      <c r="D231">
        <v>390.74</v>
      </c>
      <c r="E231">
        <v>90.59</v>
      </c>
      <c r="F231">
        <v>1977.9</v>
      </c>
      <c r="G231">
        <v>81.290000000000006</v>
      </c>
      <c r="H231">
        <v>49.27</v>
      </c>
      <c r="I231" s="12">
        <f t="shared" si="86"/>
        <v>170.02198054531709</v>
      </c>
      <c r="J231" s="12">
        <f t="shared" si="87"/>
        <v>94.779231312166729</v>
      </c>
      <c r="K231" s="12">
        <f t="shared" si="89"/>
        <v>169.76997198023406</v>
      </c>
      <c r="L231" s="12">
        <f t="shared" si="90"/>
        <v>150.08354459227499</v>
      </c>
      <c r="M231" s="12">
        <f t="shared" si="91"/>
        <v>237.09384373251146</v>
      </c>
      <c r="N231" s="12">
        <f t="shared" si="92"/>
        <v>131.60015134771274</v>
      </c>
      <c r="O231" s="12">
        <f t="shared" si="93"/>
        <v>234.6871070560708</v>
      </c>
      <c r="P231" s="12">
        <f t="shared" si="94"/>
        <v>210.73675923924236</v>
      </c>
      <c r="Q231">
        <v>0.69879518072289204</v>
      </c>
      <c r="R231" s="12">
        <v>8.6207633278359594</v>
      </c>
      <c r="S231" s="55">
        <f t="shared" si="95"/>
        <v>118.84257971947771</v>
      </c>
      <c r="T231" s="55">
        <v>21.120760224655601</v>
      </c>
      <c r="U231" s="55">
        <v>22.243458534170301</v>
      </c>
      <c r="V231" s="55">
        <v>26.4841287008832</v>
      </c>
      <c r="W231" s="55">
        <v>27.386382264939101</v>
      </c>
      <c r="X231" s="55">
        <v>138.986891761104</v>
      </c>
      <c r="Y231" s="55">
        <v>2.6944654052595198</v>
      </c>
      <c r="Z231" s="12">
        <f t="shared" si="88"/>
        <v>104.437177223883</v>
      </c>
      <c r="AA231" s="12">
        <f t="shared" si="96"/>
        <v>98.186297008357812</v>
      </c>
      <c r="AB231" s="12">
        <f t="shared" si="97"/>
        <v>97.344867228394889</v>
      </c>
      <c r="AC231" s="12">
        <f t="shared" si="98"/>
        <v>104.83626443394914</v>
      </c>
      <c r="AD231" s="55">
        <v>15.5200096823661</v>
      </c>
      <c r="AE231" s="55">
        <v>15.7760152323432</v>
      </c>
      <c r="AF231">
        <v>0.45590062111801199</v>
      </c>
      <c r="AG231" s="12"/>
      <c r="AH231" s="12"/>
      <c r="AI231" t="str">
        <v>20200703</v>
      </c>
      <c r="AJ231">
        <v>57.7</v>
      </c>
      <c r="AK231">
        <v>18.3</v>
      </c>
      <c r="AL231">
        <f t="shared" si="99"/>
        <v>3.1530054644808745</v>
      </c>
      <c r="BI231" t="str">
        <v>04/12/2023</v>
      </c>
      <c r="BJ231">
        <v>55.6</v>
      </c>
      <c r="BK231">
        <v>19.399999999999999</v>
      </c>
      <c r="BL231">
        <f t="shared" si="100"/>
        <v>2.8659793814432994</v>
      </c>
    </row>
    <row r="232" spans="1:64" x14ac:dyDescent="0.3">
      <c r="A232" s="11">
        <v>45248</v>
      </c>
      <c r="B232">
        <v>0.63215859030836996</v>
      </c>
      <c r="C232">
        <v>4514.0200000000004</v>
      </c>
      <c r="D232">
        <v>386.04</v>
      </c>
      <c r="E232">
        <v>90.04</v>
      </c>
      <c r="F232">
        <v>1980.39</v>
      </c>
      <c r="G232">
        <v>81.28</v>
      </c>
      <c r="H232">
        <v>48.96</v>
      </c>
      <c r="I232" s="12">
        <f t="shared" si="86"/>
        <v>169.80430634213886</v>
      </c>
      <c r="J232" s="12">
        <f t="shared" si="87"/>
        <v>93.966641947698747</v>
      </c>
      <c r="K232" s="12">
        <f t="shared" si="89"/>
        <v>168.54510800669905</v>
      </c>
      <c r="L232" s="12">
        <f t="shared" si="90"/>
        <v>149.9248328043777</v>
      </c>
      <c r="M232" s="12">
        <f t="shared" si="91"/>
        <v>235.66418509502338</v>
      </c>
      <c r="N232" s="12">
        <f t="shared" si="92"/>
        <v>129.85589678218685</v>
      </c>
      <c r="O232" s="12">
        <f t="shared" si="93"/>
        <v>231.89236974531877</v>
      </c>
      <c r="P232" s="12">
        <f t="shared" si="94"/>
        <v>209.51253458966511</v>
      </c>
      <c r="Q232">
        <v>0.68604651162790697</v>
      </c>
      <c r="R232" s="12">
        <v>8.5900689325539208</v>
      </c>
      <c r="S232" s="55">
        <f t="shared" si="95"/>
        <v>118.89753689292527</v>
      </c>
      <c r="T232" s="55">
        <v>20.712361300236999</v>
      </c>
      <c r="U232" s="55">
        <v>21.652797321410802</v>
      </c>
      <c r="V232" s="55">
        <v>26.181417160876201</v>
      </c>
      <c r="W232" s="55">
        <v>27.041986853928201</v>
      </c>
      <c r="X232" s="55">
        <v>138.56777237125601</v>
      </c>
      <c r="Y232" s="55">
        <v>2.6836356873732399</v>
      </c>
      <c r="Z232" s="12">
        <f t="shared" si="88"/>
        <v>104.54285042058092</v>
      </c>
      <c r="AA232" s="12">
        <f t="shared" si="96"/>
        <v>98.164376600905015</v>
      </c>
      <c r="AB232" s="12">
        <f t="shared" si="97"/>
        <v>96.611678548053291</v>
      </c>
      <c r="AC232" s="12">
        <f t="shared" si="98"/>
        <v>104.1893871356929</v>
      </c>
      <c r="AD232" s="55">
        <v>15.1834457813287</v>
      </c>
      <c r="AE232" s="55">
        <v>15.1944469760793</v>
      </c>
      <c r="AF232">
        <v>0.450583179864948</v>
      </c>
      <c r="AG232" s="12"/>
      <c r="AH232" s="12"/>
      <c r="AI232" t="str">
        <v>20200626</v>
      </c>
      <c r="AJ232">
        <v>54.5</v>
      </c>
      <c r="AK232">
        <v>19.8</v>
      </c>
      <c r="AL232">
        <f t="shared" si="99"/>
        <v>2.7525252525252526</v>
      </c>
      <c r="BI232" t="str">
        <v>01/12/2023</v>
      </c>
      <c r="BJ232">
        <v>55.1</v>
      </c>
      <c r="BK232">
        <v>21.7</v>
      </c>
      <c r="BL232">
        <f t="shared" si="100"/>
        <v>2.5391705069124426</v>
      </c>
    </row>
    <row r="233" spans="1:64" x14ac:dyDescent="0.3">
      <c r="A233" s="11">
        <v>45247</v>
      </c>
      <c r="B233">
        <v>0.63053097345132703</v>
      </c>
      <c r="C233">
        <v>4508.24</v>
      </c>
      <c r="D233">
        <v>385.95</v>
      </c>
      <c r="E233">
        <v>89.62</v>
      </c>
      <c r="F233">
        <v>1981.49</v>
      </c>
      <c r="G233">
        <v>81.34</v>
      </c>
      <c r="H233">
        <v>48.5</v>
      </c>
      <c r="I233" s="12">
        <f t="shared" si="86"/>
        <v>170.38435553839651</v>
      </c>
      <c r="J233" s="12">
        <f t="shared" si="87"/>
        <v>93.794319779699066</v>
      </c>
      <c r="K233" s="12">
        <f t="shared" si="89"/>
        <v>168.20537667095775</v>
      </c>
      <c r="L233" s="12">
        <f t="shared" si="90"/>
        <v>151.16475251110333</v>
      </c>
      <c r="M233" s="12">
        <f t="shared" si="91"/>
        <v>236.71835420422101</v>
      </c>
      <c r="N233" s="12">
        <f t="shared" si="92"/>
        <v>129.7536082981571</v>
      </c>
      <c r="O233" s="12">
        <f t="shared" si="93"/>
        <v>231.66745880234416</v>
      </c>
      <c r="P233" s="12">
        <f t="shared" si="94"/>
        <v>211.46890645389266</v>
      </c>
      <c r="Q233">
        <v>0.67058823529411804</v>
      </c>
      <c r="R233" s="12">
        <v>8.6122953981286603</v>
      </c>
      <c r="S233" s="55">
        <f t="shared" si="95"/>
        <v>119.18964957243902</v>
      </c>
      <c r="T233" s="55">
        <v>20.2887932290432</v>
      </c>
      <c r="U233" s="55">
        <v>20.979434014442699</v>
      </c>
      <c r="V233" s="55">
        <v>25.682740111687998</v>
      </c>
      <c r="W233" s="55">
        <v>26.2007833197537</v>
      </c>
      <c r="X233" s="55">
        <v>138.44268316391501</v>
      </c>
      <c r="Y233" s="55">
        <v>2.68398449924406</v>
      </c>
      <c r="Z233" s="12">
        <f t="shared" si="88"/>
        <v>104.4349163539558</v>
      </c>
      <c r="AA233" s="12">
        <f t="shared" si="96"/>
        <v>97.695624965069982</v>
      </c>
      <c r="AB233" s="12">
        <f t="shared" si="97"/>
        <v>95.651369986939812</v>
      </c>
      <c r="AC233" s="12">
        <f t="shared" si="98"/>
        <v>103.13512130591116</v>
      </c>
      <c r="AD233" s="55">
        <v>14.9227474798736</v>
      </c>
      <c r="AE233" s="55">
        <v>14.783899563238601</v>
      </c>
      <c r="AF233">
        <v>0.46111111111111103</v>
      </c>
      <c r="AG233" s="12"/>
      <c r="AH233" s="12"/>
      <c r="AI233" t="str">
        <v>20200619</v>
      </c>
      <c r="AJ233">
        <v>57.3</v>
      </c>
      <c r="AK233">
        <v>18.399999999999999</v>
      </c>
      <c r="AL233">
        <f t="shared" si="99"/>
        <v>3.1141304347826089</v>
      </c>
      <c r="BI233" t="str">
        <v>30/11/2023</v>
      </c>
      <c r="BJ233">
        <v>55.1</v>
      </c>
      <c r="BK233">
        <v>21.7</v>
      </c>
      <c r="BL233">
        <f t="shared" si="100"/>
        <v>2.5391705069124426</v>
      </c>
    </row>
    <row r="234" spans="1:64" x14ac:dyDescent="0.3">
      <c r="A234" s="11">
        <v>45246</v>
      </c>
      <c r="B234">
        <v>0.62938596491228105</v>
      </c>
      <c r="C234">
        <v>4502.88</v>
      </c>
      <c r="D234">
        <v>385.62</v>
      </c>
      <c r="E234">
        <v>88.52</v>
      </c>
      <c r="F234">
        <v>1959.49</v>
      </c>
      <c r="G234">
        <v>81.2</v>
      </c>
      <c r="H234">
        <v>48.67</v>
      </c>
      <c r="I234" s="12">
        <f t="shared" si="86"/>
        <v>172.32058774149795</v>
      </c>
      <c r="J234" s="12">
        <f t="shared" si="87"/>
        <v>94.745284063091304</v>
      </c>
      <c r="K234" s="12">
        <f t="shared" si="89"/>
        <v>168.29521074320243</v>
      </c>
      <c r="L234" s="12">
        <f t="shared" si="90"/>
        <v>150.46010859279994</v>
      </c>
      <c r="M234" s="12">
        <f t="shared" si="91"/>
        <v>239.48943993883222</v>
      </c>
      <c r="N234" s="12">
        <f t="shared" si="92"/>
        <v>131.11347086564655</v>
      </c>
      <c r="O234" s="12">
        <f t="shared" si="93"/>
        <v>231.86880745799988</v>
      </c>
      <c r="P234" s="12">
        <f t="shared" si="94"/>
        <v>210.5532784259251</v>
      </c>
      <c r="Q234">
        <v>0.68604651162790697</v>
      </c>
      <c r="R234" s="12">
        <v>8.5864936600158597</v>
      </c>
      <c r="S234" s="55">
        <f t="shared" si="95"/>
        <v>117.00883852626947</v>
      </c>
      <c r="T234" s="55">
        <v>20.336482758503301</v>
      </c>
      <c r="U234" s="55">
        <v>21.418708262407002</v>
      </c>
      <c r="V234" s="55">
        <v>25.6723463681525</v>
      </c>
      <c r="W234" s="55">
        <v>26.465269478361201</v>
      </c>
      <c r="X234" s="55">
        <v>138.650049413761</v>
      </c>
      <c r="Y234" s="55">
        <v>2.7266098121989302</v>
      </c>
      <c r="Z234" s="12">
        <f t="shared" si="88"/>
        <v>102.97905283487789</v>
      </c>
      <c r="AA234" s="12">
        <f t="shared" si="96"/>
        <v>99.27604819871253</v>
      </c>
      <c r="AB234" s="12">
        <f t="shared" si="97"/>
        <v>97.080425169261929</v>
      </c>
      <c r="AC234" s="12">
        <f t="shared" si="98"/>
        <v>103.67600413855197</v>
      </c>
      <c r="AD234" s="55">
        <v>14.901972660533</v>
      </c>
      <c r="AE234" s="55">
        <v>14.924063543656199</v>
      </c>
      <c r="AF234">
        <v>0.46072974644403197</v>
      </c>
      <c r="AG234" s="12"/>
      <c r="AH234" s="12"/>
      <c r="AI234" t="str">
        <v>20200612</v>
      </c>
      <c r="AJ234">
        <v>54.9</v>
      </c>
      <c r="AK234">
        <v>18.600000000000001</v>
      </c>
      <c r="AL234">
        <f t="shared" si="99"/>
        <v>2.9516129032258061</v>
      </c>
      <c r="BI234" t="str">
        <v>29/11/2023</v>
      </c>
      <c r="BJ234">
        <v>55.1</v>
      </c>
      <c r="BK234">
        <v>21.7</v>
      </c>
      <c r="BL234">
        <f t="shared" si="100"/>
        <v>2.5391705069124426</v>
      </c>
    </row>
    <row r="235" spans="1:64" x14ac:dyDescent="0.3">
      <c r="A235" s="11">
        <v>45245</v>
      </c>
      <c r="B235">
        <v>0.628571428571429</v>
      </c>
      <c r="C235">
        <v>4495.7</v>
      </c>
      <c r="D235">
        <v>385.33</v>
      </c>
      <c r="E235">
        <v>89.78</v>
      </c>
      <c r="F235">
        <v>1963.49</v>
      </c>
      <c r="G235">
        <v>81.349999999999994</v>
      </c>
      <c r="H235">
        <v>48.62</v>
      </c>
      <c r="I235" s="12">
        <f t="shared" si="86"/>
        <v>169.66843465265526</v>
      </c>
      <c r="J235" s="12">
        <f t="shared" si="87"/>
        <v>94.402200925463916</v>
      </c>
      <c r="K235" s="12">
        <f t="shared" si="89"/>
        <v>167.71809845111764</v>
      </c>
      <c r="L235" s="12">
        <f t="shared" si="90"/>
        <v>150.37459082247361</v>
      </c>
      <c r="M235" s="12">
        <f t="shared" si="91"/>
        <v>235.99973364889905</v>
      </c>
      <c r="N235" s="12">
        <f t="shared" si="92"/>
        <v>130.74870935198089</v>
      </c>
      <c r="O235" s="12">
        <f t="shared" si="93"/>
        <v>231.26832246963411</v>
      </c>
      <c r="P235" s="12">
        <f t="shared" si="94"/>
        <v>210.61136118835853</v>
      </c>
      <c r="Q235">
        <v>0.65116279069767402</v>
      </c>
      <c r="R235" s="12">
        <v>8.6725461397514803</v>
      </c>
      <c r="S235" s="55">
        <f t="shared" si="95"/>
        <v>119.41475650486701</v>
      </c>
      <c r="T235" s="55">
        <v>19.820927068777301</v>
      </c>
      <c r="U235" s="55">
        <v>20.369078372782901</v>
      </c>
      <c r="V235" s="55">
        <v>24.938638560633599</v>
      </c>
      <c r="W235" s="55">
        <v>24.772168312218199</v>
      </c>
      <c r="X235" s="55">
        <v>140.669998198542</v>
      </c>
      <c r="Y235" s="55">
        <v>2.6990119403682198</v>
      </c>
      <c r="Z235" s="12">
        <f t="shared" si="88"/>
        <v>105.57456782572389</v>
      </c>
      <c r="AA235" s="12">
        <f t="shared" si="96"/>
        <v>97.802873880869981</v>
      </c>
      <c r="AB235" s="12">
        <f t="shared" si="97"/>
        <v>96.783727658109427</v>
      </c>
      <c r="AC235" s="12">
        <f t="shared" si="98"/>
        <v>103.37907175632363</v>
      </c>
      <c r="AD235" s="55">
        <v>14.7196605298517</v>
      </c>
      <c r="AE235" s="55">
        <v>14.6153066425966</v>
      </c>
      <c r="AF235">
        <v>0.45822942643391501</v>
      </c>
      <c r="AG235" s="12"/>
      <c r="AH235" s="12"/>
      <c r="AI235" t="str">
        <v>20200605</v>
      </c>
      <c r="AJ235">
        <v>56.9</v>
      </c>
      <c r="AK235">
        <v>20.6</v>
      </c>
      <c r="AL235">
        <f t="shared" si="99"/>
        <v>2.762135922330097</v>
      </c>
      <c r="BI235" t="str">
        <v>28/11/2023</v>
      </c>
      <c r="BJ235">
        <v>55.1</v>
      </c>
      <c r="BK235">
        <v>21.7</v>
      </c>
      <c r="BL235">
        <f t="shared" si="100"/>
        <v>2.5391705069124426</v>
      </c>
    </row>
    <row r="236" spans="1:64" x14ac:dyDescent="0.3">
      <c r="A236" s="11">
        <v>45244</v>
      </c>
      <c r="B236">
        <v>0.628571428571429</v>
      </c>
      <c r="C236">
        <v>4411.55</v>
      </c>
      <c r="D236">
        <v>377.21</v>
      </c>
      <c r="E236">
        <v>87.79</v>
      </c>
      <c r="F236">
        <v>1946.19</v>
      </c>
      <c r="G236">
        <v>81.03</v>
      </c>
      <c r="H236">
        <v>47.42</v>
      </c>
      <c r="I236" s="12">
        <f t="shared" si="86"/>
        <v>170.28021767355338</v>
      </c>
      <c r="J236" s="12">
        <f t="shared" si="87"/>
        <v>93.450337710435278</v>
      </c>
      <c r="K236" s="12">
        <f t="shared" si="89"/>
        <v>165.21903275419913</v>
      </c>
      <c r="L236" s="12">
        <f t="shared" si="90"/>
        <v>151.31742698813622</v>
      </c>
      <c r="M236" s="12">
        <f t="shared" si="91"/>
        <v>236.26937823715687</v>
      </c>
      <c r="N236" s="12">
        <f t="shared" si="92"/>
        <v>129.1170178630822</v>
      </c>
      <c r="O236" s="12">
        <f t="shared" si="93"/>
        <v>227.2734649504842</v>
      </c>
      <c r="P236" s="12">
        <f t="shared" si="94"/>
        <v>211.41034589130294</v>
      </c>
      <c r="Q236">
        <v>0.65116279069767402</v>
      </c>
      <c r="R236" s="12">
        <v>8.8307673312630506</v>
      </c>
      <c r="S236" s="55">
        <f t="shared" si="95"/>
        <v>116.59283280027989</v>
      </c>
      <c r="T236" s="55">
        <v>19.598538424282399</v>
      </c>
      <c r="U236" s="55">
        <v>20.048122808267198</v>
      </c>
      <c r="V236" s="55">
        <v>24.7009915044023</v>
      </c>
      <c r="W236" s="55">
        <v>24.408035687408599</v>
      </c>
      <c r="X236" s="55">
        <v>142.97511316025</v>
      </c>
      <c r="Y236" s="55">
        <v>2.8176939785800799</v>
      </c>
      <c r="Z236" s="12">
        <f t="shared" si="88"/>
        <v>102.89941140149983</v>
      </c>
      <c r="AA236" s="12">
        <f t="shared" si="96"/>
        <v>97.545544020109972</v>
      </c>
      <c r="AB236" s="12">
        <f t="shared" si="97"/>
        <v>95.220528874148712</v>
      </c>
      <c r="AC236" s="12">
        <f t="shared" si="98"/>
        <v>101.21740964500806</v>
      </c>
      <c r="AD236" s="55">
        <v>14.4335902183222</v>
      </c>
      <c r="AE236" s="55">
        <v>13.962713245287301</v>
      </c>
      <c r="AF236">
        <v>0.455808080808081</v>
      </c>
      <c r="AG236" s="12"/>
      <c r="AH236" s="12"/>
      <c r="AI236" t="str">
        <v>20200529</v>
      </c>
      <c r="AJ236">
        <v>53.5</v>
      </c>
      <c r="AK236">
        <v>23.7</v>
      </c>
      <c r="AL236">
        <f t="shared" si="99"/>
        <v>2.2573839662447259</v>
      </c>
      <c r="BI236" t="str">
        <v>27/11/2023</v>
      </c>
      <c r="BJ236">
        <v>55.1</v>
      </c>
      <c r="BK236">
        <v>21.7</v>
      </c>
      <c r="BL236">
        <f t="shared" si="100"/>
        <v>2.5391705069124426</v>
      </c>
    </row>
    <row r="237" spans="1:64" x14ac:dyDescent="0.3">
      <c r="A237" s="11">
        <v>45241</v>
      </c>
      <c r="B237">
        <v>0.61822125813449003</v>
      </c>
      <c r="C237">
        <v>4415.24</v>
      </c>
      <c r="D237">
        <v>378.39</v>
      </c>
      <c r="E237">
        <v>87.99</v>
      </c>
      <c r="F237">
        <v>1937.05</v>
      </c>
      <c r="G237">
        <v>81</v>
      </c>
      <c r="H237">
        <v>47.33</v>
      </c>
      <c r="I237" s="12">
        <f t="shared" si="86"/>
        <v>170.03583470596286</v>
      </c>
      <c r="J237" s="12">
        <f t="shared" si="87"/>
        <v>93.972283919293005</v>
      </c>
      <c r="K237" s="12">
        <f t="shared" si="89"/>
        <v>165.4185460523808</v>
      </c>
      <c r="L237" s="12">
        <f t="shared" si="90"/>
        <v>151.73276265474888</v>
      </c>
      <c r="M237" s="12">
        <f t="shared" si="91"/>
        <v>236.4693106936385</v>
      </c>
      <c r="N237" s="12">
        <f t="shared" si="92"/>
        <v>130.13689956264551</v>
      </c>
      <c r="O237" s="12">
        <f t="shared" si="93"/>
        <v>228.06916314195581</v>
      </c>
      <c r="P237" s="12">
        <f t="shared" si="94"/>
        <v>212.47698417836736</v>
      </c>
      <c r="Q237">
        <v>0.66666666666666696</v>
      </c>
      <c r="R237" s="12">
        <v>8.9040767627000399</v>
      </c>
      <c r="S237" s="55">
        <f t="shared" si="95"/>
        <v>115.86018562736577</v>
      </c>
      <c r="T237" s="55">
        <v>19.434412202302401</v>
      </c>
      <c r="U237" s="55">
        <v>19.846832615871001</v>
      </c>
      <c r="V237" s="55">
        <v>24.646964527637799</v>
      </c>
      <c r="W237" s="55">
        <v>24.378199283793698</v>
      </c>
      <c r="X237" s="55">
        <v>146.08356760951301</v>
      </c>
      <c r="Y237" s="55">
        <v>2.8593164449619999</v>
      </c>
      <c r="Z237" s="12">
        <f t="shared" si="88"/>
        <v>103.59576299238229</v>
      </c>
      <c r="AA237" s="12">
        <f t="shared" si="96"/>
        <v>97.140030250835068</v>
      </c>
      <c r="AB237" s="12">
        <f t="shared" si="97"/>
        <v>95.489520265536413</v>
      </c>
      <c r="AC237" s="12">
        <f t="shared" si="98"/>
        <v>101.06266532245292</v>
      </c>
      <c r="AD237" s="55">
        <v>14.3625248313549</v>
      </c>
      <c r="AE237" s="55">
        <v>13.8780994163822</v>
      </c>
      <c r="AF237">
        <v>0.46134506599622899</v>
      </c>
      <c r="AG237" s="12"/>
      <c r="AH237" s="12"/>
      <c r="AI237" t="str">
        <v>20200522</v>
      </c>
      <c r="AJ237">
        <v>50.5</v>
      </c>
      <c r="AK237">
        <v>23.8</v>
      </c>
      <c r="AL237">
        <f t="shared" si="99"/>
        <v>2.1218487394957983</v>
      </c>
      <c r="BI237" t="str">
        <v>24/11/2023</v>
      </c>
      <c r="BJ237">
        <v>55.7</v>
      </c>
      <c r="BK237">
        <v>21.4</v>
      </c>
      <c r="BL237">
        <f t="shared" si="100"/>
        <v>2.6028037383177574</v>
      </c>
    </row>
    <row r="238" spans="1:64" x14ac:dyDescent="0.3">
      <c r="A238" s="11">
        <v>45240</v>
      </c>
      <c r="B238">
        <v>0.611353711790393</v>
      </c>
      <c r="C238">
        <v>4347.3500000000004</v>
      </c>
      <c r="D238">
        <v>370.07</v>
      </c>
      <c r="E238">
        <v>87.5</v>
      </c>
      <c r="F238">
        <v>1958.57</v>
      </c>
      <c r="G238">
        <v>80.98</v>
      </c>
      <c r="H238">
        <v>47.04</v>
      </c>
      <c r="I238" s="12">
        <f t="shared" si="86"/>
        <v>168.34957632667144</v>
      </c>
      <c r="J238" s="12">
        <f t="shared" si="87"/>
        <v>91.537031069326517</v>
      </c>
      <c r="K238" s="12">
        <f t="shared" si="89"/>
        <v>162.91464001126667</v>
      </c>
      <c r="L238" s="12">
        <f t="shared" si="90"/>
        <v>150.31209629253905</v>
      </c>
      <c r="M238" s="12">
        <f t="shared" si="91"/>
        <v>232.54345783467781</v>
      </c>
      <c r="N238" s="12">
        <f t="shared" si="92"/>
        <v>125.9223001483235</v>
      </c>
      <c r="O238" s="12">
        <f t="shared" si="93"/>
        <v>223.10829257646142</v>
      </c>
      <c r="P238" s="12">
        <f t="shared" si="94"/>
        <v>209.06560486144949</v>
      </c>
      <c r="Q238">
        <v>0.66292134831460703</v>
      </c>
      <c r="R238" s="12">
        <v>9.0767227562758901</v>
      </c>
      <c r="S238" s="55">
        <f t="shared" si="95"/>
        <v>114.42619345022217</v>
      </c>
      <c r="T238" s="55">
        <v>18.888413808061401</v>
      </c>
      <c r="U238" s="55">
        <v>18.3545486432212</v>
      </c>
      <c r="V238" s="55">
        <v>23.958636595947699</v>
      </c>
      <c r="W238" s="55">
        <v>22.278983053580099</v>
      </c>
      <c r="X238" s="55">
        <v>152.84517264409999</v>
      </c>
      <c r="Y238" s="55">
        <v>2.9524752114349702</v>
      </c>
      <c r="Z238" s="12">
        <f t="shared" si="88"/>
        <v>104.92681155765473</v>
      </c>
      <c r="AA238" s="12">
        <f t="shared" si="96"/>
        <v>97.08518042611135</v>
      </c>
      <c r="AB238" s="12">
        <f t="shared" si="97"/>
        <v>93.879249464575409</v>
      </c>
      <c r="AC238" s="12">
        <f t="shared" si="98"/>
        <v>100.46809599190938</v>
      </c>
      <c r="AD238" s="55">
        <v>14.158436272245099</v>
      </c>
      <c r="AE238" s="55">
        <v>13.3084108302535</v>
      </c>
      <c r="AF238">
        <v>0.45785440613026801</v>
      </c>
      <c r="AG238" s="12"/>
      <c r="AH238" s="12"/>
      <c r="AI238" t="str">
        <v>20200515</v>
      </c>
      <c r="AJ238">
        <v>49</v>
      </c>
      <c r="AK238">
        <v>24.1</v>
      </c>
      <c r="AL238">
        <f t="shared" si="99"/>
        <v>2.0331950207468878</v>
      </c>
      <c r="BI238" t="str">
        <v>23/11/2023</v>
      </c>
      <c r="BJ238">
        <v>55.7</v>
      </c>
      <c r="BK238">
        <v>21.4</v>
      </c>
      <c r="BL238">
        <f t="shared" si="100"/>
        <v>2.6028037383177574</v>
      </c>
    </row>
    <row r="239" spans="1:64" x14ac:dyDescent="0.3">
      <c r="A239" s="11">
        <v>45239</v>
      </c>
      <c r="B239">
        <v>0.60698689956331897</v>
      </c>
      <c r="C239">
        <v>4382.78</v>
      </c>
      <c r="D239">
        <v>372.94</v>
      </c>
      <c r="E239">
        <v>89.56</v>
      </c>
      <c r="F239">
        <v>1950.2</v>
      </c>
      <c r="G239">
        <v>81.099999999999994</v>
      </c>
      <c r="H239">
        <v>47.19</v>
      </c>
      <c r="I239" s="12">
        <f t="shared" si="86"/>
        <v>165.8751455092644</v>
      </c>
      <c r="J239" s="12">
        <f t="shared" si="87"/>
        <v>92.684068498602485</v>
      </c>
      <c r="K239" s="12">
        <f t="shared" si="89"/>
        <v>163.9977228687726</v>
      </c>
      <c r="L239" s="12">
        <f t="shared" si="90"/>
        <v>151.05305240008568</v>
      </c>
      <c r="M239" s="12">
        <f t="shared" si="91"/>
        <v>229.03786564271113</v>
      </c>
      <c r="N239" s="12">
        <f t="shared" si="92"/>
        <v>127.45010514508091</v>
      </c>
      <c r="O239" s="12">
        <f t="shared" si="93"/>
        <v>224.50379765917492</v>
      </c>
      <c r="P239" s="12">
        <f t="shared" si="94"/>
        <v>210.01423249855861</v>
      </c>
      <c r="Q239">
        <v>0.65909090909090895</v>
      </c>
      <c r="R239" s="12">
        <v>9.1703972857673808</v>
      </c>
      <c r="S239" s="55">
        <f t="shared" si="95"/>
        <v>115.02161246493263</v>
      </c>
      <c r="T239" s="55">
        <v>18.1545239376387</v>
      </c>
      <c r="U239" s="55">
        <v>15.759808568925299</v>
      </c>
      <c r="V239" s="55">
        <v>23.364367288414101</v>
      </c>
      <c r="W239" s="55">
        <v>20.1149119923958</v>
      </c>
      <c r="X239" s="55">
        <v>158.552859218658</v>
      </c>
      <c r="Y239" s="55">
        <v>2.9674259895589401</v>
      </c>
      <c r="Z239" s="12">
        <f t="shared" si="88"/>
        <v>108.2791711713145</v>
      </c>
      <c r="AA239" s="12">
        <f t="shared" si="96"/>
        <v>95.198097074708784</v>
      </c>
      <c r="AB239" s="12">
        <f t="shared" si="97"/>
        <v>94.58585375119614</v>
      </c>
      <c r="AC239" s="12">
        <f t="shared" si="98"/>
        <v>100.63908025905737</v>
      </c>
      <c r="AD239" s="55">
        <v>13.8383121828911</v>
      </c>
      <c r="AE239" s="55">
        <v>12.1638934752088</v>
      </c>
      <c r="AF239">
        <v>0.45688545688545701</v>
      </c>
      <c r="AG239" s="12"/>
      <c r="AH239" s="12"/>
      <c r="AI239" t="str">
        <v>20200508</v>
      </c>
      <c r="AJ239">
        <v>47.1</v>
      </c>
      <c r="AK239">
        <v>26</v>
      </c>
      <c r="AL239">
        <f t="shared" si="99"/>
        <v>1.8115384615384615</v>
      </c>
      <c r="BI239" t="str">
        <v>22/11/2023</v>
      </c>
      <c r="BJ239">
        <v>55.7</v>
      </c>
      <c r="BK239">
        <v>21.4</v>
      </c>
      <c r="BL239">
        <f t="shared" si="100"/>
        <v>2.6028037383177574</v>
      </c>
    </row>
    <row r="240" spans="1:64" x14ac:dyDescent="0.3">
      <c r="A240" s="11">
        <v>45238</v>
      </c>
      <c r="B240">
        <v>0.59911894273127797</v>
      </c>
      <c r="C240">
        <v>4378.38</v>
      </c>
      <c r="D240">
        <v>372.7</v>
      </c>
      <c r="E240">
        <v>88.06</v>
      </c>
      <c r="F240">
        <v>1969.3</v>
      </c>
      <c r="G240">
        <v>81.12</v>
      </c>
      <c r="H240">
        <v>47.3</v>
      </c>
      <c r="I240" s="12">
        <f t="shared" si="86"/>
        <v>168.57725390342091</v>
      </c>
      <c r="J240" s="12">
        <f t="shared" si="87"/>
        <v>91.702501822321963</v>
      </c>
      <c r="K240" s="12">
        <f t="shared" si="89"/>
        <v>163.79273851311612</v>
      </c>
      <c r="L240" s="12">
        <f t="shared" si="90"/>
        <v>150.55163726731004</v>
      </c>
      <c r="M240" s="12">
        <f t="shared" si="91"/>
        <v>232.85432261056675</v>
      </c>
      <c r="N240" s="12">
        <f t="shared" si="92"/>
        <v>126.14540500252646</v>
      </c>
      <c r="O240" s="12">
        <f t="shared" si="93"/>
        <v>224.30405537322005</v>
      </c>
      <c r="P240" s="12">
        <f t="shared" si="94"/>
        <v>209.39243518104118</v>
      </c>
      <c r="Q240">
        <v>0.625</v>
      </c>
      <c r="R240" s="12">
        <v>9.3280685457408605</v>
      </c>
      <c r="S240" s="55">
        <f t="shared" si="95"/>
        <v>112.54063521612161</v>
      </c>
      <c r="T240" s="55">
        <v>18.1295346881715</v>
      </c>
      <c r="U240" s="55">
        <v>15.5504544549581</v>
      </c>
      <c r="V240" s="55">
        <v>23.360727478453299</v>
      </c>
      <c r="W240" s="55">
        <v>19.963400635352201</v>
      </c>
      <c r="X240" s="55">
        <v>163.96096671370401</v>
      </c>
      <c r="Y240" s="55">
        <v>3.0876853187761899</v>
      </c>
      <c r="Z240" s="12">
        <f t="shared" si="88"/>
        <v>107.63722955979648</v>
      </c>
      <c r="AA240" s="12">
        <f t="shared" si="96"/>
        <v>97.077460597077078</v>
      </c>
      <c r="AB240" s="12">
        <f t="shared" si="97"/>
        <v>93.893548787955325</v>
      </c>
      <c r="AC240" s="12">
        <f t="shared" si="98"/>
        <v>100.84874814170139</v>
      </c>
      <c r="AD240" s="55">
        <v>13.8185901740181</v>
      </c>
      <c r="AE240" s="55">
        <v>12.0263371509302</v>
      </c>
      <c r="AF240">
        <v>0.443864229765013</v>
      </c>
      <c r="AG240" s="12"/>
      <c r="AH240" s="12"/>
      <c r="AI240" t="str">
        <v>20200501</v>
      </c>
      <c r="AJ240">
        <v>48.1</v>
      </c>
      <c r="AK240">
        <v>26.9</v>
      </c>
      <c r="AL240">
        <f t="shared" si="99"/>
        <v>1.7881040892193309</v>
      </c>
      <c r="BI240" t="str">
        <v>21/11/2023</v>
      </c>
      <c r="BJ240">
        <v>55.7</v>
      </c>
      <c r="BK240">
        <v>21.4</v>
      </c>
      <c r="BL240">
        <f t="shared" si="100"/>
        <v>2.6028037383177574</v>
      </c>
    </row>
    <row r="241" spans="1:64" x14ac:dyDescent="0.3">
      <c r="A241" s="11">
        <v>45237</v>
      </c>
      <c r="B241">
        <v>0.58482142857142905</v>
      </c>
      <c r="C241">
        <v>4365.9799999999996</v>
      </c>
      <c r="D241">
        <v>369.21</v>
      </c>
      <c r="E241">
        <v>86.78</v>
      </c>
      <c r="F241">
        <v>1977.8</v>
      </c>
      <c r="G241">
        <v>81.06</v>
      </c>
      <c r="H241">
        <v>47.6</v>
      </c>
      <c r="I241" s="12">
        <f t="shared" si="86"/>
        <v>170.60917524798009</v>
      </c>
      <c r="J241" s="12">
        <f t="shared" si="87"/>
        <v>91.052582529056949</v>
      </c>
      <c r="K241" s="12">
        <f t="shared" si="89"/>
        <v>163.44950292165817</v>
      </c>
      <c r="L241" s="12">
        <f t="shared" si="90"/>
        <v>149.18766483104091</v>
      </c>
      <c r="M241" s="12">
        <f t="shared" si="91"/>
        <v>234.09439726134539</v>
      </c>
      <c r="N241" s="12">
        <f t="shared" si="92"/>
        <v>124.43439234316732</v>
      </c>
      <c r="O241" s="12">
        <f t="shared" si="93"/>
        <v>222.36670268880707</v>
      </c>
      <c r="P241" s="12">
        <f t="shared" si="94"/>
        <v>206.14459897789698</v>
      </c>
      <c r="Q241">
        <v>0.59770114942528696</v>
      </c>
      <c r="R241" s="12">
        <v>9.50126264496933</v>
      </c>
      <c r="S241" s="55">
        <f t="shared" si="95"/>
        <v>115.31760334643371</v>
      </c>
      <c r="T241" s="55">
        <v>17.7663499537842</v>
      </c>
      <c r="U241" s="55">
        <v>13.7654775805893</v>
      </c>
      <c r="V241" s="55">
        <v>22.968970678024601</v>
      </c>
      <c r="W241" s="55">
        <v>18.0384946441824</v>
      </c>
      <c r="X241" s="55">
        <v>167.87543232409999</v>
      </c>
      <c r="Y241" s="55">
        <v>3.0697197604208299</v>
      </c>
      <c r="Z241" s="12">
        <f t="shared" si="88"/>
        <v>110.87136817322416</v>
      </c>
      <c r="AA241" s="12">
        <f t="shared" si="96"/>
        <v>99.165130884735419</v>
      </c>
      <c r="AB241" s="12">
        <f t="shared" si="97"/>
        <v>94.082166266134024</v>
      </c>
      <c r="AC241" s="12">
        <f t="shared" si="98"/>
        <v>101.56403453461181</v>
      </c>
      <c r="AD241" s="55">
        <v>13.5923287535427</v>
      </c>
      <c r="AE241" s="55">
        <v>10.913001061598999</v>
      </c>
      <c r="AF241">
        <v>0.440052700922266</v>
      </c>
      <c r="AG241" s="12"/>
      <c r="AH241" s="12"/>
      <c r="AI241" t="str">
        <v>20200424</v>
      </c>
      <c r="AJ241">
        <v>46.6</v>
      </c>
      <c r="AK241">
        <v>29.1</v>
      </c>
      <c r="AL241">
        <f t="shared" si="99"/>
        <v>1.6013745704467353</v>
      </c>
      <c r="BI241" t="str">
        <v>20/11/2023</v>
      </c>
      <c r="BJ241">
        <v>55.7</v>
      </c>
      <c r="BK241">
        <v>21.4</v>
      </c>
      <c r="BL241">
        <f t="shared" si="100"/>
        <v>2.6028037383177574</v>
      </c>
    </row>
    <row r="242" spans="1:64" x14ac:dyDescent="0.3">
      <c r="A242" s="11">
        <v>45234</v>
      </c>
      <c r="B242">
        <v>0.56732891832229604</v>
      </c>
      <c r="C242">
        <v>4358.34</v>
      </c>
      <c r="D242">
        <v>367.71</v>
      </c>
      <c r="E242">
        <v>87.63</v>
      </c>
      <c r="F242">
        <v>1992.52</v>
      </c>
      <c r="G242">
        <v>81.209999999999994</v>
      </c>
      <c r="H242">
        <v>47.6</v>
      </c>
      <c r="I242" s="12">
        <f t="shared" si="86"/>
        <v>168.67734141064531</v>
      </c>
      <c r="J242" s="12">
        <f t="shared" si="87"/>
        <v>90.227846710285249</v>
      </c>
      <c r="K242" s="12">
        <f t="shared" si="89"/>
        <v>162.86319149760695</v>
      </c>
      <c r="L242" s="12">
        <f t="shared" si="90"/>
        <v>148.92660230686329</v>
      </c>
      <c r="M242" s="12">
        <f t="shared" si="91"/>
        <v>230.91261172169686</v>
      </c>
      <c r="N242" s="12">
        <f t="shared" si="92"/>
        <v>123.02368815558428</v>
      </c>
      <c r="O242" s="12">
        <f t="shared" si="93"/>
        <v>221.0566403978672</v>
      </c>
      <c r="P242" s="12">
        <f t="shared" si="94"/>
        <v>205.30708943463745</v>
      </c>
      <c r="Q242">
        <v>0.61627906976744196</v>
      </c>
      <c r="R242" s="12">
        <v>9.4872460137806094</v>
      </c>
      <c r="S242" s="55">
        <f t="shared" si="95"/>
        <v>105.10794561100037</v>
      </c>
      <c r="T242" s="55">
        <v>18.271457348006699</v>
      </c>
      <c r="U242" s="55">
        <v>15.851061091089999</v>
      </c>
      <c r="V242" s="55">
        <v>23.529122776327199</v>
      </c>
      <c r="W242" s="55">
        <v>20.339233102440499</v>
      </c>
      <c r="X242" s="55">
        <v>171.405765536171</v>
      </c>
      <c r="Y242" s="55">
        <v>3.3944218644056798</v>
      </c>
      <c r="Z242" s="12">
        <f t="shared" si="88"/>
        <v>103.13028454997584</v>
      </c>
      <c r="AA242" s="12">
        <f t="shared" si="96"/>
        <v>98.212482136407829</v>
      </c>
      <c r="AB242" s="12">
        <f t="shared" si="97"/>
        <v>93.3922191310443</v>
      </c>
      <c r="AC242" s="12">
        <f t="shared" si="98"/>
        <v>101.37678520840493</v>
      </c>
      <c r="AD242" s="55">
        <v>13.698785038515799</v>
      </c>
      <c r="AE242" s="55">
        <v>11.186917031393399</v>
      </c>
      <c r="AF242">
        <v>0.440361057382334</v>
      </c>
      <c r="AG242" s="12"/>
      <c r="AH242" s="12"/>
      <c r="AI242" t="str">
        <v>20200417</v>
      </c>
      <c r="AJ242">
        <v>43.3</v>
      </c>
      <c r="AK242">
        <v>30.8</v>
      </c>
      <c r="AL242">
        <f t="shared" si="99"/>
        <v>1.4058441558441557</v>
      </c>
      <c r="BI242" t="str">
        <v>17/11/2023</v>
      </c>
      <c r="BJ242">
        <v>52.2</v>
      </c>
      <c r="BK242">
        <v>22.4</v>
      </c>
      <c r="BL242">
        <f t="shared" si="100"/>
        <v>2.3303571428571432</v>
      </c>
    </row>
    <row r="243" spans="1:64" x14ac:dyDescent="0.3">
      <c r="A243" s="11">
        <v>45233</v>
      </c>
      <c r="B243">
        <v>0.53348214285714302</v>
      </c>
      <c r="C243">
        <v>4317.78</v>
      </c>
      <c r="D243">
        <v>363.44</v>
      </c>
      <c r="E243">
        <v>87.04</v>
      </c>
      <c r="F243">
        <v>1986.01</v>
      </c>
      <c r="G243">
        <v>80.989999999999995</v>
      </c>
      <c r="H243">
        <v>46.94</v>
      </c>
      <c r="I243" s="12">
        <f t="shared" si="86"/>
        <v>168.23736309362789</v>
      </c>
      <c r="J243" s="12">
        <f t="shared" si="87"/>
        <v>89.67938667402754</v>
      </c>
      <c r="K243" s="12">
        <f t="shared" si="89"/>
        <v>161.78291335789524</v>
      </c>
      <c r="L243" s="12">
        <f t="shared" si="90"/>
        <v>149.62486963665995</v>
      </c>
      <c r="M243" s="12">
        <f t="shared" si="91"/>
        <v>229.77057116605033</v>
      </c>
      <c r="N243" s="12">
        <f t="shared" si="92"/>
        <v>121.99031850476923</v>
      </c>
      <c r="O243" s="12">
        <f t="shared" si="93"/>
        <v>219.07782875227736</v>
      </c>
      <c r="P243" s="12">
        <f t="shared" si="94"/>
        <v>205.78278894594837</v>
      </c>
      <c r="Q243">
        <v>0.57647058823529396</v>
      </c>
      <c r="R243" s="12">
        <v>9.6789129338798308</v>
      </c>
      <c r="S243" s="55">
        <f t="shared" si="95"/>
        <v>106.22703522948152</v>
      </c>
      <c r="T243" s="55">
        <v>18.560389803146101</v>
      </c>
      <c r="U243" s="55">
        <v>17.195799658751898</v>
      </c>
      <c r="V243" s="55">
        <v>23.803766829843099</v>
      </c>
      <c r="W243" s="55">
        <v>21.552711249734799</v>
      </c>
      <c r="X243" s="55">
        <v>173.18830593015201</v>
      </c>
      <c r="Y243" s="55">
        <v>3.4261744165631698</v>
      </c>
      <c r="Z243" s="12">
        <f t="shared" si="88"/>
        <v>103.23608690730713</v>
      </c>
      <c r="AA243" s="12">
        <f t="shared" si="96"/>
        <v>97.502468176186497</v>
      </c>
      <c r="AB243" s="12">
        <f t="shared" si="97"/>
        <v>92.395952962767964</v>
      </c>
      <c r="AC243" s="12">
        <f t="shared" si="98"/>
        <v>100.23965473375497</v>
      </c>
      <c r="AD243" s="55">
        <v>14.0561146154723</v>
      </c>
      <c r="AE243" s="55">
        <v>12.869029966876999</v>
      </c>
      <c r="AF243">
        <v>0.43469785575048703</v>
      </c>
      <c r="AG243" s="12"/>
      <c r="AH243" s="12"/>
      <c r="AI243" t="str">
        <v>20200410</v>
      </c>
      <c r="AJ243">
        <v>40.9</v>
      </c>
      <c r="AK243">
        <v>32.4</v>
      </c>
      <c r="AL243">
        <f t="shared" si="99"/>
        <v>1.2623456790123457</v>
      </c>
      <c r="BI243" t="str">
        <v>16/11/2023</v>
      </c>
      <c r="BJ243">
        <v>52.2</v>
      </c>
      <c r="BK243">
        <v>22.4</v>
      </c>
      <c r="BL243">
        <f t="shared" si="100"/>
        <v>2.3303571428571432</v>
      </c>
    </row>
    <row r="244" spans="1:64" x14ac:dyDescent="0.3">
      <c r="A244" s="11">
        <v>45232</v>
      </c>
      <c r="B244">
        <v>0.50909090909090904</v>
      </c>
      <c r="C244">
        <v>4237.8599999999997</v>
      </c>
      <c r="D244">
        <v>356.96</v>
      </c>
      <c r="E244">
        <v>85.1</v>
      </c>
      <c r="F244">
        <v>1982.41</v>
      </c>
      <c r="G244">
        <v>80.98</v>
      </c>
      <c r="H244">
        <v>45.99</v>
      </c>
      <c r="I244" s="12">
        <f t="shared" si="86"/>
        <v>168.9025240192629</v>
      </c>
      <c r="J244" s="12">
        <f t="shared" si="87"/>
        <v>88.176627386302343</v>
      </c>
      <c r="K244" s="12">
        <f t="shared" si="89"/>
        <v>158.80763834731988</v>
      </c>
      <c r="L244" s="12">
        <f t="shared" si="90"/>
        <v>149.89439319298506</v>
      </c>
      <c r="M244" s="12">
        <f t="shared" si="91"/>
        <v>230.84246860893506</v>
      </c>
      <c r="N244" s="12">
        <f t="shared" si="92"/>
        <v>120.02936007757327</v>
      </c>
      <c r="O244" s="12">
        <f t="shared" si="93"/>
        <v>215.19785295240737</v>
      </c>
      <c r="P244" s="12">
        <f t="shared" si="94"/>
        <v>206.29923225613678</v>
      </c>
      <c r="Q244">
        <v>0.52439024390243905</v>
      </c>
      <c r="R244" s="12">
        <v>9.6577699067509393</v>
      </c>
      <c r="S244" s="55">
        <f t="shared" si="95"/>
        <v>106.00764883820952</v>
      </c>
      <c r="T244" s="55">
        <v>18.547365072575801</v>
      </c>
      <c r="U244" s="55">
        <v>17.014946319636302</v>
      </c>
      <c r="V244" s="55">
        <v>23.803652848895499</v>
      </c>
      <c r="W244" s="55">
        <v>21.363399943311698</v>
      </c>
      <c r="X244" s="55">
        <v>173.915203478808</v>
      </c>
      <c r="Y244" s="55">
        <v>3.4257643835208098</v>
      </c>
      <c r="Z244" s="12">
        <f t="shared" si="88"/>
        <v>103.68184626462556</v>
      </c>
      <c r="AA244" s="12">
        <f t="shared" si="96"/>
        <v>97.711575369997092</v>
      </c>
      <c r="AB244" s="12">
        <f t="shared" si="97"/>
        <v>90.687340617109683</v>
      </c>
      <c r="AC244" s="12">
        <f t="shared" si="98"/>
        <v>98.222828000214761</v>
      </c>
      <c r="AD244" s="55">
        <v>14.085941508432599</v>
      </c>
      <c r="AE244" s="55">
        <v>12.944103517875501</v>
      </c>
      <c r="AF244">
        <v>0.438688524590164</v>
      </c>
      <c r="AG244" s="12"/>
      <c r="AH244" s="12"/>
      <c r="AI244" t="str">
        <v>20200403</v>
      </c>
      <c r="AJ244">
        <v>33.299999999999997</v>
      </c>
      <c r="AK244">
        <v>36.200000000000003</v>
      </c>
      <c r="AL244">
        <f t="shared" si="99"/>
        <v>0.91988950276243076</v>
      </c>
      <c r="BI244" t="str">
        <v>15/11/2023</v>
      </c>
      <c r="BJ244">
        <v>52.2</v>
      </c>
      <c r="BK244">
        <v>22.4</v>
      </c>
      <c r="BL244">
        <f t="shared" si="100"/>
        <v>2.3303571428571432</v>
      </c>
    </row>
    <row r="245" spans="1:64" x14ac:dyDescent="0.3">
      <c r="A245" s="11">
        <v>45230</v>
      </c>
      <c r="B245">
        <v>0.5</v>
      </c>
      <c r="C245">
        <v>4193.8</v>
      </c>
      <c r="D245">
        <v>350.87</v>
      </c>
      <c r="E245">
        <v>83.58</v>
      </c>
      <c r="F245">
        <v>1983.67</v>
      </c>
      <c r="G245">
        <v>81.03</v>
      </c>
      <c r="H245">
        <v>45.54</v>
      </c>
      <c r="I245" s="12">
        <f t="shared" si="86"/>
        <v>170.20976632869841</v>
      </c>
      <c r="J245" s="12">
        <f t="shared" si="87"/>
        <v>87.205060863113943</v>
      </c>
      <c r="K245" s="12">
        <f t="shared" si="89"/>
        <v>157.0606464260475</v>
      </c>
      <c r="L245" s="12">
        <f t="shared" si="90"/>
        <v>149.80083326988452</v>
      </c>
      <c r="M245" s="12">
        <f t="shared" si="91"/>
        <v>231.03406819387027</v>
      </c>
      <c r="N245" s="12">
        <f t="shared" si="92"/>
        <v>117.90795518262864</v>
      </c>
      <c r="O245" s="12">
        <f t="shared" si="93"/>
        <v>211.39820046369991</v>
      </c>
      <c r="P245" s="12">
        <f t="shared" si="94"/>
        <v>204.76849908312323</v>
      </c>
      <c r="Q245">
        <v>0.518987341772152</v>
      </c>
      <c r="R245" s="12">
        <v>9.6712880760042594</v>
      </c>
      <c r="S245" s="55">
        <f t="shared" si="95"/>
        <v>107.36909346895162</v>
      </c>
      <c r="T245" s="55">
        <v>20.981430235545901</v>
      </c>
      <c r="U245" s="55">
        <v>19.210310491063201</v>
      </c>
      <c r="V245" s="55">
        <v>26.6641104760883</v>
      </c>
      <c r="W245" s="55">
        <v>23.862699273970001</v>
      </c>
      <c r="X245" s="55">
        <v>174.001442103187</v>
      </c>
      <c r="Y245" s="55">
        <v>3.3875451536819501</v>
      </c>
      <c r="Z245" s="12">
        <f t="shared" si="88"/>
        <v>104.9175546535153</v>
      </c>
      <c r="AA245" s="12">
        <f t="shared" si="96"/>
        <v>98.529840671677363</v>
      </c>
      <c r="AB245" s="12">
        <f t="shared" si="97"/>
        <v>89.743542846880146</v>
      </c>
      <c r="AC245" s="12">
        <f t="shared" si="98"/>
        <v>97.202351221659526</v>
      </c>
      <c r="AD245" s="55">
        <v>15.5358179520146</v>
      </c>
      <c r="AE245" s="55">
        <v>14.2400234823315</v>
      </c>
      <c r="AF245">
        <v>0.43383805134957198</v>
      </c>
      <c r="AG245" s="12"/>
      <c r="AH245" s="12"/>
      <c r="AI245" t="str">
        <v>20200327</v>
      </c>
      <c r="AJ245">
        <v>31.4</v>
      </c>
      <c r="AK245">
        <v>36.299999999999997</v>
      </c>
      <c r="AL245">
        <f t="shared" si="99"/>
        <v>0.86501377410468328</v>
      </c>
      <c r="BI245" t="str">
        <v>14/11/2023</v>
      </c>
      <c r="BJ245">
        <v>52.2</v>
      </c>
      <c r="BK245">
        <v>22.4</v>
      </c>
      <c r="BL245">
        <f t="shared" si="100"/>
        <v>2.3303571428571432</v>
      </c>
    </row>
    <row r="246" spans="1:64" x14ac:dyDescent="0.3">
      <c r="A246" s="11">
        <v>45230</v>
      </c>
      <c r="B246">
        <v>0.47517730496453903</v>
      </c>
      <c r="C246">
        <v>4166.82</v>
      </c>
      <c r="D246">
        <v>349.2</v>
      </c>
      <c r="E246">
        <v>83.99</v>
      </c>
      <c r="F246">
        <v>1996.13</v>
      </c>
      <c r="G246">
        <v>81.06</v>
      </c>
      <c r="H246">
        <v>45.54</v>
      </c>
      <c r="I246" s="12">
        <f t="shared" si="86"/>
        <v>168.29848538102343</v>
      </c>
      <c r="J246" s="12">
        <f t="shared" si="87"/>
        <v>86.109996579880672</v>
      </c>
      <c r="K246" s="12">
        <f t="shared" si="89"/>
        <v>155.992866217559</v>
      </c>
      <c r="L246" s="12">
        <f t="shared" si="90"/>
        <v>148.83711862406889</v>
      </c>
      <c r="M246" s="12">
        <f t="shared" si="91"/>
        <v>228.82274958129344</v>
      </c>
      <c r="N246" s="12">
        <f t="shared" si="92"/>
        <v>116.62226029283012</v>
      </c>
      <c r="O246" s="12">
        <f t="shared" si="93"/>
        <v>210.31456394693436</v>
      </c>
      <c r="P246" s="12">
        <f t="shared" si="94"/>
        <v>203.79388343211627</v>
      </c>
      <c r="Q246">
        <v>0.487179487179487</v>
      </c>
      <c r="R246" s="12">
        <v>9.6539027204325105</v>
      </c>
      <c r="S246" s="55">
        <f t="shared" si="95"/>
        <v>106.12378340721671</v>
      </c>
      <c r="T246" s="55">
        <v>21.251636912183599</v>
      </c>
      <c r="U246" s="55">
        <v>19.4439882809741</v>
      </c>
      <c r="V246" s="55">
        <v>27.203944082145799</v>
      </c>
      <c r="W246" s="55">
        <v>24.352441497966399</v>
      </c>
      <c r="X246" s="55">
        <v>174.061927530133</v>
      </c>
      <c r="Y246" s="55">
        <v>3.4215334420440602</v>
      </c>
      <c r="Z246" s="12">
        <f t="shared" si="88"/>
        <v>103.92134918911694</v>
      </c>
      <c r="AA246" s="12">
        <f t="shared" si="96"/>
        <v>98.051200450405005</v>
      </c>
      <c r="AB246" s="12">
        <f t="shared" si="97"/>
        <v>89.186831649536671</v>
      </c>
      <c r="AC246" s="12">
        <f t="shared" si="98"/>
        <v>97.166390307408093</v>
      </c>
      <c r="AD246" s="55">
        <v>15.581714853888901</v>
      </c>
      <c r="AE246" s="55">
        <v>14.3092525204439</v>
      </c>
      <c r="AF246">
        <v>0.43594902749832298</v>
      </c>
      <c r="AG246" s="12"/>
      <c r="AH246" s="12"/>
      <c r="AI246" t="str">
        <v>20200320</v>
      </c>
      <c r="AJ246">
        <v>30.1</v>
      </c>
      <c r="AK246">
        <v>41.7</v>
      </c>
      <c r="AL246">
        <f t="shared" si="99"/>
        <v>0.72182254196642681</v>
      </c>
      <c r="BI246" t="str">
        <v>13/11/2023</v>
      </c>
      <c r="BJ246">
        <v>52.2</v>
      </c>
      <c r="BK246">
        <v>22.4</v>
      </c>
      <c r="BL246">
        <f t="shared" si="100"/>
        <v>2.3303571428571432</v>
      </c>
    </row>
    <row r="247" spans="1:64" x14ac:dyDescent="0.3">
      <c r="A247" s="11">
        <v>45227</v>
      </c>
      <c r="B247">
        <v>0.48027842227378198</v>
      </c>
      <c r="C247">
        <v>4117.37</v>
      </c>
      <c r="D247">
        <v>345.31</v>
      </c>
      <c r="E247">
        <v>84.37</v>
      </c>
      <c r="F247">
        <v>2006.5</v>
      </c>
      <c r="G247">
        <v>81.09</v>
      </c>
      <c r="H247">
        <v>44.98</v>
      </c>
      <c r="I247" s="12">
        <f t="shared" si="86"/>
        <v>165.56434511880275</v>
      </c>
      <c r="J247" s="12">
        <f t="shared" si="87"/>
        <v>84.655754866382395</v>
      </c>
      <c r="K247" s="12">
        <f t="shared" si="89"/>
        <v>154.08528223744713</v>
      </c>
      <c r="L247" s="12">
        <f t="shared" si="90"/>
        <v>148.90261849544299</v>
      </c>
      <c r="M247" s="12">
        <f t="shared" si="91"/>
        <v>225.27041301121218</v>
      </c>
      <c r="N247" s="12">
        <f t="shared" si="92"/>
        <v>114.7367405757672</v>
      </c>
      <c r="O247" s="12">
        <f t="shared" si="93"/>
        <v>207.89565656297924</v>
      </c>
      <c r="P247" s="12">
        <f t="shared" si="94"/>
        <v>204.0356121422345</v>
      </c>
      <c r="Q247">
        <v>0.5</v>
      </c>
      <c r="R247" s="12">
        <v>9.6278670937177697</v>
      </c>
      <c r="S247" s="55">
        <f t="shared" si="95"/>
        <v>105.97176131815985</v>
      </c>
      <c r="T247" s="55">
        <v>20.929747143668799</v>
      </c>
      <c r="U247" s="55">
        <v>19.126421257275499</v>
      </c>
      <c r="V247" s="55">
        <v>26.610497640608902</v>
      </c>
      <c r="W247" s="55">
        <v>23.845665294153399</v>
      </c>
      <c r="X247" s="55">
        <v>174.17245365401899</v>
      </c>
      <c r="Y247" s="55">
        <v>3.4171948285387601</v>
      </c>
      <c r="Z247" s="12">
        <f t="shared" si="88"/>
        <v>104.11961589639294</v>
      </c>
      <c r="AA247" s="12">
        <f t="shared" si="96"/>
        <v>96.416559085316038</v>
      </c>
      <c r="AB247" s="12">
        <f t="shared" si="97"/>
        <v>87.642726226168904</v>
      </c>
      <c r="AC247" s="12">
        <f t="shared" si="98"/>
        <v>95.93649053579486</v>
      </c>
      <c r="AD247" s="55">
        <v>15.4373085791596</v>
      </c>
      <c r="AE247" s="55">
        <v>14.2106038263511</v>
      </c>
      <c r="AF247">
        <v>0.442779291553134</v>
      </c>
      <c r="AG247" s="12"/>
      <c r="AH247" s="12"/>
      <c r="AI247" t="str">
        <v>20200313</v>
      </c>
      <c r="AJ247">
        <v>34.6</v>
      </c>
      <c r="AK247">
        <v>32.700000000000003</v>
      </c>
      <c r="AL247">
        <f t="shared" si="99"/>
        <v>1.0581039755351682</v>
      </c>
      <c r="BI247" t="str">
        <v>10/11/2023</v>
      </c>
      <c r="BJ247">
        <v>50.7</v>
      </c>
      <c r="BK247">
        <v>23.2</v>
      </c>
      <c r="BL247">
        <f t="shared" si="100"/>
        <v>2.1853448275862073</v>
      </c>
    </row>
    <row r="248" spans="1:64" x14ac:dyDescent="0.3">
      <c r="A248" s="11">
        <v>45226</v>
      </c>
      <c r="B248">
        <v>0.45971563981042701</v>
      </c>
      <c r="C248">
        <v>4137.2299999999996</v>
      </c>
      <c r="D248">
        <v>343.66</v>
      </c>
      <c r="E248">
        <v>84.73</v>
      </c>
      <c r="F248">
        <v>1984.7</v>
      </c>
      <c r="G248">
        <v>81.040000000000006</v>
      </c>
      <c r="H248">
        <v>45.09</v>
      </c>
      <c r="I248" s="12">
        <f t="shared" si="86"/>
        <v>165.65570804824131</v>
      </c>
      <c r="J248" s="12">
        <f t="shared" si="87"/>
        <v>86.013420024284883</v>
      </c>
      <c r="K248" s="12">
        <f t="shared" si="89"/>
        <v>154.92455386466014</v>
      </c>
      <c r="L248" s="12">
        <f t="shared" si="90"/>
        <v>149.25497186269115</v>
      </c>
      <c r="M248" s="12">
        <f t="shared" si="91"/>
        <v>223.24999003466746</v>
      </c>
      <c r="N248" s="12">
        <f t="shared" si="92"/>
        <v>115.45054482813816</v>
      </c>
      <c r="O248" s="12">
        <f t="shared" si="93"/>
        <v>207.02938809314634</v>
      </c>
      <c r="P248" s="12">
        <f t="shared" si="94"/>
        <v>202.56884710262619</v>
      </c>
      <c r="Q248">
        <v>0.487179487179487</v>
      </c>
      <c r="R248" s="12">
        <v>9.63081841877184</v>
      </c>
      <c r="S248" s="55">
        <f t="shared" si="95"/>
        <v>105.34458923884081</v>
      </c>
      <c r="T248" s="55">
        <v>20.3285871489662</v>
      </c>
      <c r="U248" s="55">
        <v>18.4809160283829</v>
      </c>
      <c r="V248" s="55">
        <v>25.5797296520829</v>
      </c>
      <c r="W248" s="55">
        <v>22.7772005298011</v>
      </c>
      <c r="X248" s="55">
        <v>174.68405210121099</v>
      </c>
      <c r="Y248" s="55">
        <v>3.43872113703019</v>
      </c>
      <c r="Z248" s="12">
        <f t="shared" si="88"/>
        <v>103.77391718692432</v>
      </c>
      <c r="AA248" s="12">
        <f t="shared" si="96"/>
        <v>96.24243486982536</v>
      </c>
      <c r="AB248" s="12">
        <f t="shared" si="97"/>
        <v>88.835213994139309</v>
      </c>
      <c r="AC248" s="12">
        <f t="shared" si="98"/>
        <v>96.230623727498028</v>
      </c>
      <c r="AD248" s="55">
        <v>15.027254410511301</v>
      </c>
      <c r="AE248" s="55">
        <v>13.8049901698457</v>
      </c>
      <c r="AF248">
        <v>0.44237405106970301</v>
      </c>
      <c r="AG248" s="12"/>
      <c r="AH248" s="12"/>
      <c r="AI248" t="str">
        <v>20200306</v>
      </c>
      <c r="AJ248">
        <v>36.200000000000003</v>
      </c>
      <c r="AK248">
        <v>22.9</v>
      </c>
      <c r="AL248">
        <f t="shared" si="99"/>
        <v>1.5807860262008735</v>
      </c>
      <c r="BI248" t="str">
        <v>09/11/2023</v>
      </c>
      <c r="BJ248">
        <v>50.7</v>
      </c>
      <c r="BK248">
        <v>23.2</v>
      </c>
      <c r="BL248">
        <f t="shared" si="100"/>
        <v>2.1853448275862073</v>
      </c>
    </row>
    <row r="249" spans="1:64" x14ac:dyDescent="0.3">
      <c r="A249" s="11">
        <v>45225</v>
      </c>
      <c r="B249">
        <v>0.43583535108958799</v>
      </c>
      <c r="C249">
        <v>4186.7700000000004</v>
      </c>
      <c r="D249">
        <v>350.34</v>
      </c>
      <c r="E249">
        <v>83.45</v>
      </c>
      <c r="F249">
        <v>1979.85</v>
      </c>
      <c r="G249">
        <v>80.88</v>
      </c>
      <c r="H249">
        <v>45.39</v>
      </c>
      <c r="I249" s="12">
        <f t="shared" si="86"/>
        <v>170.28245896753887</v>
      </c>
      <c r="J249" s="12">
        <f t="shared" si="87"/>
        <v>87.259679435608945</v>
      </c>
      <c r="K249" s="12">
        <f t="shared" si="89"/>
        <v>157.09414176263132</v>
      </c>
      <c r="L249" s="12">
        <f t="shared" si="90"/>
        <v>150.03864247359172</v>
      </c>
      <c r="M249" s="12">
        <f t="shared" si="91"/>
        <v>231.20475564235915</v>
      </c>
      <c r="N249" s="12">
        <f t="shared" si="92"/>
        <v>117.98930566290004</v>
      </c>
      <c r="O249" s="12">
        <f t="shared" si="93"/>
        <v>211.4800775227996</v>
      </c>
      <c r="P249" s="12">
        <f t="shared" si="94"/>
        <v>205.12424526756939</v>
      </c>
      <c r="Q249">
        <v>0.47368421052631599</v>
      </c>
      <c r="R249" s="12">
        <v>9.4792250141266301</v>
      </c>
      <c r="S249" s="55">
        <f t="shared" si="95"/>
        <v>103.37603816409305</v>
      </c>
      <c r="T249" s="55">
        <v>20.7965794020588</v>
      </c>
      <c r="U249" s="55">
        <v>18.8472293194515</v>
      </c>
      <c r="V249" s="55">
        <v>26.3150799351295</v>
      </c>
      <c r="W249" s="55">
        <v>23.518857297584201</v>
      </c>
      <c r="X249" s="55">
        <v>174.96706815924699</v>
      </c>
      <c r="Y249" s="55">
        <v>3.4492428857014299</v>
      </c>
      <c r="Z249" s="12">
        <f t="shared" si="88"/>
        <v>103.62543099633956</v>
      </c>
      <c r="AA249" s="12">
        <f t="shared" si="96"/>
        <v>98.402156685408073</v>
      </c>
      <c r="AB249" s="12">
        <f t="shared" si="97"/>
        <v>89.647335106913459</v>
      </c>
      <c r="AC249" s="12">
        <f t="shared" si="98"/>
        <v>97.064174428737417</v>
      </c>
      <c r="AD249" s="55">
        <v>15.495473425060499</v>
      </c>
      <c r="AE249" s="55">
        <v>14.242328980935399</v>
      </c>
      <c r="AF249">
        <v>0.44249649368864002</v>
      </c>
      <c r="AG249" s="12"/>
      <c r="AH249" s="12"/>
      <c r="AI249" t="str">
        <v>20200228</v>
      </c>
      <c r="AJ249">
        <v>41.7</v>
      </c>
      <c r="AK249">
        <v>20.399999999999999</v>
      </c>
      <c r="AL249">
        <f t="shared" si="99"/>
        <v>2.0441176470588238</v>
      </c>
      <c r="BI249" t="str">
        <v>08/11/2023</v>
      </c>
      <c r="BJ249">
        <v>50.7</v>
      </c>
      <c r="BK249">
        <v>23.2</v>
      </c>
      <c r="BL249">
        <f t="shared" si="100"/>
        <v>2.1853448275862073</v>
      </c>
    </row>
    <row r="250" spans="1:64" x14ac:dyDescent="0.3">
      <c r="A250" s="11">
        <v>45224</v>
      </c>
      <c r="B250">
        <v>0.41769041769041798</v>
      </c>
      <c r="C250">
        <v>4247.68</v>
      </c>
      <c r="D250">
        <v>359.13</v>
      </c>
      <c r="E250">
        <v>85.35</v>
      </c>
      <c r="F250">
        <v>1970.99</v>
      </c>
      <c r="G250">
        <v>80.97</v>
      </c>
      <c r="H250">
        <v>45.81</v>
      </c>
      <c r="I250" s="12">
        <f t="shared" si="86"/>
        <v>168.94413679106614</v>
      </c>
      <c r="J250" s="12">
        <f t="shared" si="87"/>
        <v>88.934747199021999</v>
      </c>
      <c r="K250" s="12">
        <f t="shared" si="89"/>
        <v>159.2000511272459</v>
      </c>
      <c r="L250" s="12">
        <f t="shared" si="90"/>
        <v>150.81856881503421</v>
      </c>
      <c r="M250" s="12">
        <f t="shared" si="91"/>
        <v>231.71790408509122</v>
      </c>
      <c r="N250" s="12">
        <f t="shared" si="92"/>
        <v>121.50956153657599</v>
      </c>
      <c r="O250" s="12">
        <f t="shared" si="93"/>
        <v>216.53936690401477</v>
      </c>
      <c r="P250" s="12">
        <f t="shared" si="94"/>
        <v>208.31299914609292</v>
      </c>
      <c r="Q250">
        <v>0.46052631578947401</v>
      </c>
      <c r="R250" s="12">
        <v>9.4166007369402909</v>
      </c>
      <c r="S250" s="55">
        <f t="shared" si="95"/>
        <v>101.89775208262618</v>
      </c>
      <c r="T250" s="55">
        <v>21.058882674476401</v>
      </c>
      <c r="U250" s="55">
        <v>19.038827467077802</v>
      </c>
      <c r="V250" s="55">
        <v>26.603763026629998</v>
      </c>
      <c r="W250" s="55">
        <v>23.740387046435401</v>
      </c>
      <c r="X250" s="55">
        <v>174.96881199539899</v>
      </c>
      <c r="Y250" s="55">
        <v>3.4765586636732499</v>
      </c>
      <c r="Z250" s="12">
        <f t="shared" si="88"/>
        <v>102.81859652811191</v>
      </c>
      <c r="AA250" s="12">
        <f t="shared" si="96"/>
        <v>97.13043055823897</v>
      </c>
      <c r="AB250" s="12">
        <f t="shared" si="97"/>
        <v>90.889200311794724</v>
      </c>
      <c r="AC250" s="12">
        <f t="shared" si="98"/>
        <v>97.852551010107405</v>
      </c>
      <c r="AD250" s="55">
        <v>15.6802376595551</v>
      </c>
      <c r="AE250" s="55">
        <v>14.3874444920177</v>
      </c>
      <c r="AF250">
        <v>0.43941504178273</v>
      </c>
      <c r="AG250" s="12"/>
      <c r="AH250" s="12"/>
      <c r="AI250" t="str">
        <v>20200221</v>
      </c>
      <c r="AJ250">
        <v>49.1</v>
      </c>
      <c r="AK250">
        <v>19.2</v>
      </c>
      <c r="AL250">
        <f t="shared" si="99"/>
        <v>2.557291666666667</v>
      </c>
      <c r="BI250" t="str">
        <v>07/11/2023</v>
      </c>
      <c r="BJ250">
        <v>50.7</v>
      </c>
      <c r="BK250">
        <v>23.2</v>
      </c>
      <c r="BL250">
        <f t="shared" si="100"/>
        <v>2.1853448275862073</v>
      </c>
    </row>
    <row r="251" spans="1:64" x14ac:dyDescent="0.3">
      <c r="A251" s="11">
        <v>45223</v>
      </c>
      <c r="B251">
        <v>0.404522613065327</v>
      </c>
      <c r="C251">
        <v>4217.04</v>
      </c>
      <c r="D251">
        <v>355.67</v>
      </c>
      <c r="E251">
        <v>84.24</v>
      </c>
      <c r="F251">
        <v>1972.86</v>
      </c>
      <c r="G251">
        <v>80.989999999999995</v>
      </c>
      <c r="H251">
        <v>45.46</v>
      </c>
      <c r="I251" s="12">
        <f t="shared" si="86"/>
        <v>169.9486827734012</v>
      </c>
      <c r="J251" s="12">
        <f t="shared" si="87"/>
        <v>88.210221748973041</v>
      </c>
      <c r="K251" s="12">
        <f t="shared" si="89"/>
        <v>158.01294664097443</v>
      </c>
      <c r="L251" s="12">
        <f t="shared" si="90"/>
        <v>150.88394928082184</v>
      </c>
      <c r="M251" s="12">
        <f t="shared" si="91"/>
        <v>232.51975296753935</v>
      </c>
      <c r="N251" s="12">
        <f t="shared" si="92"/>
        <v>120.22603068650551</v>
      </c>
      <c r="O251" s="12">
        <f t="shared" si="93"/>
        <v>214.4007063872325</v>
      </c>
      <c r="P251" s="12">
        <f t="shared" si="94"/>
        <v>207.89117907699838</v>
      </c>
      <c r="Q251">
        <v>0.445945945945946</v>
      </c>
      <c r="R251" s="12">
        <v>9.3981714140966996</v>
      </c>
      <c r="S251" s="55">
        <f t="shared" si="95"/>
        <v>102.09057790749713</v>
      </c>
      <c r="T251" s="55">
        <v>20.672566110971999</v>
      </c>
      <c r="U251" s="55">
        <v>18.682534189437799</v>
      </c>
      <c r="V251" s="55">
        <v>26.067880763730098</v>
      </c>
      <c r="W251" s="55">
        <v>23.2526541301789</v>
      </c>
      <c r="X251" s="55">
        <v>174.82976576335699</v>
      </c>
      <c r="Y251" s="55">
        <v>3.46322621341593</v>
      </c>
      <c r="Z251" s="12">
        <f t="shared" si="88"/>
        <v>103.13360742264881</v>
      </c>
      <c r="AA251" s="12">
        <f t="shared" si="96"/>
        <v>97.665398842074779</v>
      </c>
      <c r="AB251" s="12">
        <f t="shared" si="97"/>
        <v>90.110024462579787</v>
      </c>
      <c r="AC251" s="12">
        <f t="shared" si="98"/>
        <v>97.081142294528377</v>
      </c>
      <c r="AD251" s="55">
        <v>15.5230614251657</v>
      </c>
      <c r="AE251" s="55">
        <v>14.2384587897591</v>
      </c>
      <c r="AF251">
        <v>0.44022503516174399</v>
      </c>
      <c r="AG251" s="12"/>
      <c r="AH251" s="12"/>
      <c r="AI251" t="str">
        <v>20200214</v>
      </c>
      <c r="AJ251">
        <v>54.7</v>
      </c>
      <c r="AK251">
        <v>18.899999999999999</v>
      </c>
      <c r="AL251">
        <f t="shared" si="99"/>
        <v>2.8941798941798944</v>
      </c>
      <c r="BI251" t="str">
        <v>06/11/2023</v>
      </c>
      <c r="BJ251">
        <v>50.7</v>
      </c>
      <c r="BK251">
        <v>23.2</v>
      </c>
      <c r="BL251">
        <f t="shared" si="100"/>
        <v>2.1853448275862073</v>
      </c>
    </row>
    <row r="252" spans="1:64" x14ac:dyDescent="0.3">
      <c r="A252" s="11">
        <v>45220</v>
      </c>
      <c r="B252">
        <v>0.40806045340050401</v>
      </c>
      <c r="C252">
        <v>4224.16</v>
      </c>
      <c r="D252">
        <v>354.6</v>
      </c>
      <c r="E252">
        <v>83.24</v>
      </c>
      <c r="F252">
        <v>1981.33</v>
      </c>
      <c r="G252">
        <v>80.94</v>
      </c>
      <c r="H252">
        <v>45.48</v>
      </c>
      <c r="I252" s="12">
        <f t="shared" si="86"/>
        <v>172.30914528668987</v>
      </c>
      <c r="J252" s="12">
        <f t="shared" si="87"/>
        <v>87.982403278164853</v>
      </c>
      <c r="K252" s="12">
        <f t="shared" si="89"/>
        <v>158.37773550572467</v>
      </c>
      <c r="L252" s="12">
        <f t="shared" si="90"/>
        <v>151.07215322841924</v>
      </c>
      <c r="M252" s="12">
        <f t="shared" si="91"/>
        <v>234.63048187972697</v>
      </c>
      <c r="N252" s="12">
        <f t="shared" si="92"/>
        <v>119.35564270296234</v>
      </c>
      <c r="O252" s="12">
        <f t="shared" si="93"/>
        <v>213.88743153076155</v>
      </c>
      <c r="P252" s="12">
        <f t="shared" si="94"/>
        <v>207.17492600304686</v>
      </c>
      <c r="Q252">
        <v>0.45070422535211302</v>
      </c>
      <c r="R252" s="12">
        <v>9.36909010150314</v>
      </c>
      <c r="S252" s="55">
        <f t="shared" si="95"/>
        <v>101.93080657992434</v>
      </c>
      <c r="T252" s="55">
        <v>20.482963326376499</v>
      </c>
      <c r="U252" s="55">
        <v>18.529778396681699</v>
      </c>
      <c r="V252" s="55">
        <v>25.623483123635701</v>
      </c>
      <c r="W252" s="55">
        <v>22.8635329356249</v>
      </c>
      <c r="X252" s="55">
        <v>174.59061053071801</v>
      </c>
      <c r="Y252" s="55">
        <v>3.4579130797884901</v>
      </c>
      <c r="Z252" s="12">
        <f t="shared" si="88"/>
        <v>103.15080355921602</v>
      </c>
      <c r="AA252" s="12">
        <f t="shared" si="96"/>
        <v>98.896983629655168</v>
      </c>
      <c r="AB252" s="12">
        <f t="shared" si="97"/>
        <v>89.765759086134793</v>
      </c>
      <c r="AC252" s="12">
        <f t="shared" si="98"/>
        <v>97.18391382418865</v>
      </c>
      <c r="AD252" s="55">
        <v>15.4522566135409</v>
      </c>
      <c r="AE252" s="55">
        <v>14.1944950782857</v>
      </c>
      <c r="AF252">
        <v>0.44389901823281902</v>
      </c>
      <c r="AG252" s="12"/>
      <c r="AH252" s="12"/>
      <c r="AI252" t="str">
        <v>20200207</v>
      </c>
      <c r="AJ252">
        <v>52.9</v>
      </c>
      <c r="AK252">
        <v>19.2</v>
      </c>
      <c r="AL252">
        <f t="shared" si="99"/>
        <v>2.7552083333333335</v>
      </c>
      <c r="BI252" t="str">
        <v>03/11/2023</v>
      </c>
      <c r="BJ252">
        <v>49.3</v>
      </c>
      <c r="BK252">
        <v>23.9</v>
      </c>
      <c r="BL252">
        <f t="shared" si="100"/>
        <v>2.0627615062761508</v>
      </c>
    </row>
    <row r="253" spans="1:64" x14ac:dyDescent="0.3">
      <c r="A253" s="11">
        <v>45219</v>
      </c>
      <c r="B253">
        <v>0.41475826972010199</v>
      </c>
      <c r="C253">
        <v>4278</v>
      </c>
      <c r="D253">
        <v>359.97</v>
      </c>
      <c r="E253">
        <v>82.77</v>
      </c>
      <c r="F253">
        <v>1974.4</v>
      </c>
      <c r="G253">
        <v>80.81</v>
      </c>
      <c r="H253">
        <v>45.94</v>
      </c>
      <c r="I253" s="12">
        <f t="shared" si="86"/>
        <v>175.51469408118584</v>
      </c>
      <c r="J253" s="12">
        <f t="shared" si="87"/>
        <v>89.421667125380537</v>
      </c>
      <c r="K253" s="12">
        <f t="shared" si="89"/>
        <v>160.6581220367905</v>
      </c>
      <c r="L253" s="12">
        <f t="shared" si="90"/>
        <v>151.46175219413118</v>
      </c>
      <c r="M253" s="12">
        <f t="shared" si="91"/>
        <v>239.56462575448202</v>
      </c>
      <c r="N253" s="12">
        <f t="shared" si="92"/>
        <v>121.59640135379703</v>
      </c>
      <c r="O253" s="12">
        <f t="shared" si="93"/>
        <v>217.48166877973415</v>
      </c>
      <c r="P253" s="12">
        <f t="shared" si="94"/>
        <v>208.19609648366779</v>
      </c>
      <c r="Q253">
        <v>0.442857142857143</v>
      </c>
      <c r="R253" s="12">
        <v>9.3437965773967608</v>
      </c>
      <c r="S253" s="55">
        <f t="shared" si="95"/>
        <v>101.63592290903499</v>
      </c>
      <c r="T253" s="55">
        <v>20.4861254400154</v>
      </c>
      <c r="U253" s="55">
        <v>18.5830726425866</v>
      </c>
      <c r="V253" s="55">
        <v>25.534095341456599</v>
      </c>
      <c r="W253" s="55">
        <v>22.864363455191</v>
      </c>
      <c r="X253" s="55">
        <v>174.37230869415799</v>
      </c>
      <c r="Y253" s="55">
        <v>3.4585853829611599</v>
      </c>
      <c r="Z253" s="12">
        <f t="shared" si="88"/>
        <v>103.00183033860338</v>
      </c>
      <c r="AA253" s="12">
        <f t="shared" si="96"/>
        <v>100.47355909707733</v>
      </c>
      <c r="AB253" s="12">
        <f t="shared" si="97"/>
        <v>90.99630093349937</v>
      </c>
      <c r="AC253" s="12">
        <f t="shared" si="98"/>
        <v>98.326643688832959</v>
      </c>
      <c r="AD253" s="55">
        <v>15.451817128396399</v>
      </c>
      <c r="AE253" s="55">
        <v>14.232352296929999</v>
      </c>
      <c r="AF253">
        <v>0.44154929577464802</v>
      </c>
      <c r="AG253" s="12"/>
      <c r="AH253" s="12"/>
      <c r="AI253" t="str">
        <v>20200131</v>
      </c>
      <c r="AJ253">
        <v>47.6</v>
      </c>
      <c r="AK253">
        <v>19.100000000000001</v>
      </c>
      <c r="AL253">
        <f t="shared" si="99"/>
        <v>2.4921465968586385</v>
      </c>
      <c r="BI253" t="str">
        <v>02/11/2023</v>
      </c>
      <c r="BJ253">
        <v>49.3</v>
      </c>
      <c r="BK253">
        <v>23.9</v>
      </c>
      <c r="BL253">
        <f t="shared" si="100"/>
        <v>2.0627615062761508</v>
      </c>
    </row>
    <row r="254" spans="1:64" x14ac:dyDescent="0.3">
      <c r="A254" s="11">
        <v>45218</v>
      </c>
      <c r="B254">
        <v>0.40359897172236497</v>
      </c>
      <c r="C254">
        <v>4314.6000000000004</v>
      </c>
      <c r="D254">
        <v>363.37</v>
      </c>
      <c r="E254">
        <v>84.5</v>
      </c>
      <c r="F254">
        <v>1947.5</v>
      </c>
      <c r="G254">
        <v>80.7</v>
      </c>
      <c r="H254">
        <v>46.29</v>
      </c>
      <c r="I254" s="12">
        <f t="shared" si="86"/>
        <v>173.43511221213399</v>
      </c>
      <c r="J254" s="12">
        <f t="shared" si="87"/>
        <v>91.460823312908161</v>
      </c>
      <c r="K254" s="12">
        <f t="shared" si="89"/>
        <v>162.25567500309464</v>
      </c>
      <c r="L254" s="12">
        <f t="shared" si="90"/>
        <v>151.60149806915979</v>
      </c>
      <c r="M254" s="12">
        <f t="shared" si="91"/>
        <v>236.93078026113233</v>
      </c>
      <c r="N254" s="12">
        <f t="shared" si="92"/>
        <v>124.4805451445602</v>
      </c>
      <c r="O254" s="12">
        <f t="shared" si="93"/>
        <v>219.83831951803717</v>
      </c>
      <c r="P254" s="12">
        <f t="shared" si="94"/>
        <v>208.57065300082382</v>
      </c>
      <c r="Q254">
        <v>0.39705882352941202</v>
      </c>
      <c r="R254" s="12">
        <v>9.3808169221694602</v>
      </c>
      <c r="S254" s="55">
        <f t="shared" si="95"/>
        <v>102.34977190687671</v>
      </c>
      <c r="T254" s="55">
        <v>20.311587621183101</v>
      </c>
      <c r="U254" s="55">
        <v>18.506978199744999</v>
      </c>
      <c r="V254" s="55">
        <v>25.121903942574999</v>
      </c>
      <c r="W254" s="55">
        <v>22.577206481843799</v>
      </c>
      <c r="X254" s="55">
        <v>174.105862500456</v>
      </c>
      <c r="Y254" s="55">
        <v>3.4481436640801402</v>
      </c>
      <c r="Z254" s="12">
        <f t="shared" si="88"/>
        <v>103.15634262179159</v>
      </c>
      <c r="AA254" s="12">
        <f t="shared" si="96"/>
        <v>99.19274816276122</v>
      </c>
      <c r="AB254" s="12">
        <f t="shared" si="97"/>
        <v>92.983698096367874</v>
      </c>
      <c r="AC254" s="12">
        <f t="shared" si="98"/>
        <v>99.212021832773033</v>
      </c>
      <c r="AD254" s="55">
        <v>15.320150558076699</v>
      </c>
      <c r="AE254" s="55">
        <v>14.169965061630601</v>
      </c>
      <c r="AF254">
        <v>0.44073811213626701</v>
      </c>
      <c r="AG254" s="12"/>
      <c r="AH254" s="12"/>
      <c r="AI254" t="str">
        <v>20200124</v>
      </c>
      <c r="AJ254">
        <v>52.8</v>
      </c>
      <c r="AK254">
        <v>18.899999999999999</v>
      </c>
      <c r="AL254">
        <f t="shared" si="99"/>
        <v>2.7936507936507935</v>
      </c>
      <c r="BI254" t="str">
        <v>01/11/2023</v>
      </c>
      <c r="BJ254">
        <v>49.3</v>
      </c>
      <c r="BK254">
        <v>23.9</v>
      </c>
      <c r="BL254">
        <f t="shared" si="100"/>
        <v>2.0627615062761508</v>
      </c>
    </row>
    <row r="255" spans="1:64" x14ac:dyDescent="0.3">
      <c r="A255" s="11">
        <v>45217</v>
      </c>
      <c r="B255">
        <v>0.39790575916230397</v>
      </c>
      <c r="C255">
        <v>4373.2</v>
      </c>
      <c r="D255">
        <v>368.2</v>
      </c>
      <c r="E255">
        <v>85.25</v>
      </c>
      <c r="F255">
        <v>1923.18</v>
      </c>
      <c r="G255">
        <v>80.7</v>
      </c>
      <c r="H255">
        <v>47.08</v>
      </c>
      <c r="I255" s="12">
        <f t="shared" si="86"/>
        <v>174.2369760079213</v>
      </c>
      <c r="J255" s="12">
        <f t="shared" si="87"/>
        <v>93.906671493929267</v>
      </c>
      <c r="K255" s="12">
        <f t="shared" si="89"/>
        <v>164.45939784071138</v>
      </c>
      <c r="L255" s="12">
        <f t="shared" si="90"/>
        <v>151.09078850284271</v>
      </c>
      <c r="M255" s="12">
        <f t="shared" si="91"/>
        <v>237.95881391804105</v>
      </c>
      <c r="N255" s="12">
        <f t="shared" si="92"/>
        <v>127.77242180529696</v>
      </c>
      <c r="O255" s="12">
        <f t="shared" si="93"/>
        <v>222.76046246674542</v>
      </c>
      <c r="P255" s="12">
        <f t="shared" si="94"/>
        <v>207.80963783547045</v>
      </c>
      <c r="Q255">
        <v>0.37878787878787901</v>
      </c>
      <c r="R255" s="12">
        <v>9.3725903966463804</v>
      </c>
      <c r="S255" s="55">
        <f t="shared" si="95"/>
        <v>100.38118431370029</v>
      </c>
      <c r="T255" s="55">
        <v>19.9306528700881</v>
      </c>
      <c r="U255" s="55">
        <v>18.213925000512202</v>
      </c>
      <c r="V255" s="55">
        <v>24.511009717296002</v>
      </c>
      <c r="W255" s="55">
        <v>22.119904204502099</v>
      </c>
      <c r="X255" s="55">
        <v>174.06059798717001</v>
      </c>
      <c r="Y255" s="55">
        <v>3.5139723121547801</v>
      </c>
      <c r="Z255" s="12">
        <f t="shared" si="88"/>
        <v>101.23356790376845</v>
      </c>
      <c r="AA255" s="12">
        <f t="shared" si="96"/>
        <v>99.990905070751921</v>
      </c>
      <c r="AB255" s="12">
        <f t="shared" si="97"/>
        <v>95.802758571311969</v>
      </c>
      <c r="AC255" s="12">
        <f t="shared" si="98"/>
        <v>100.90520604638053</v>
      </c>
      <c r="AD255" s="55">
        <v>15.092182115287599</v>
      </c>
      <c r="AE255" s="55">
        <v>14.017154803041899</v>
      </c>
      <c r="AF255">
        <v>0.442857142857143</v>
      </c>
      <c r="AG255" s="12"/>
      <c r="AH255" s="12"/>
      <c r="AI255" t="str">
        <v>20200117</v>
      </c>
      <c r="AJ255">
        <v>59.4</v>
      </c>
      <c r="AK255">
        <v>17.899999999999999</v>
      </c>
      <c r="AL255">
        <f t="shared" si="99"/>
        <v>3.3184357541899443</v>
      </c>
      <c r="BI255" t="str">
        <v>31/10/2023</v>
      </c>
      <c r="BJ255">
        <v>49.3</v>
      </c>
      <c r="BK255">
        <v>23.9</v>
      </c>
      <c r="BL255">
        <f t="shared" si="100"/>
        <v>2.0627615062761508</v>
      </c>
    </row>
    <row r="256" spans="1:64" x14ac:dyDescent="0.3">
      <c r="A256" s="11">
        <v>45216</v>
      </c>
      <c r="B256">
        <v>0.39733333333333298</v>
      </c>
      <c r="C256">
        <v>4373.63</v>
      </c>
      <c r="D256">
        <v>369.41</v>
      </c>
      <c r="E256">
        <v>86.2</v>
      </c>
      <c r="F256">
        <v>1920</v>
      </c>
      <c r="G256">
        <v>80.88</v>
      </c>
      <c r="H256">
        <v>47.09</v>
      </c>
      <c r="I256" s="12">
        <f t="shared" si="86"/>
        <v>172.35442358413439</v>
      </c>
      <c r="J256" s="12">
        <f t="shared" si="87"/>
        <v>94.071726594139832</v>
      </c>
      <c r="K256" s="12">
        <f t="shared" si="89"/>
        <v>164.11030194912203</v>
      </c>
      <c r="L256" s="12">
        <f t="shared" si="90"/>
        <v>151.073559649499</v>
      </c>
      <c r="M256" s="12">
        <f t="shared" si="91"/>
        <v>236.12989617905467</v>
      </c>
      <c r="N256" s="12">
        <f t="shared" si="92"/>
        <v>128.40568569236046</v>
      </c>
      <c r="O256" s="12">
        <f t="shared" si="93"/>
        <v>222.99460101476572</v>
      </c>
      <c r="P256" s="12">
        <f t="shared" si="94"/>
        <v>208.44814243662472</v>
      </c>
      <c r="Q256">
        <v>0.40909090909090901</v>
      </c>
      <c r="R256" s="12">
        <v>9.3565672902526806</v>
      </c>
      <c r="S256" s="55">
        <f t="shared" si="95"/>
        <v>100.58603601022459</v>
      </c>
      <c r="T256" s="55">
        <v>19.763307875382299</v>
      </c>
      <c r="U256" s="55">
        <v>18.1172597263893</v>
      </c>
      <c r="V256" s="55">
        <v>24.205867077731</v>
      </c>
      <c r="W256" s="55">
        <v>21.928824975175399</v>
      </c>
      <c r="X256" s="55">
        <v>173.7576844008</v>
      </c>
      <c r="Y256" s="55">
        <v>3.50084735448231</v>
      </c>
      <c r="Z256" s="12">
        <f t="shared" si="88"/>
        <v>101.43702722987418</v>
      </c>
      <c r="AA256" s="12">
        <f t="shared" si="96"/>
        <v>98.921707582596738</v>
      </c>
      <c r="AB256" s="12">
        <f t="shared" si="97"/>
        <v>95.982111638901628</v>
      </c>
      <c r="AC256" s="12">
        <f t="shared" si="98"/>
        <v>100.70247585252244</v>
      </c>
      <c r="AD256" s="55">
        <v>14.815488059678801</v>
      </c>
      <c r="AE256" s="55">
        <v>13.7997892177809</v>
      </c>
      <c r="AF256">
        <v>0.44218181818181801</v>
      </c>
      <c r="AG256" s="12"/>
      <c r="AH256" s="12"/>
      <c r="AI256" t="str">
        <v>20200110</v>
      </c>
      <c r="AJ256">
        <v>57</v>
      </c>
      <c r="AK256">
        <v>17.8</v>
      </c>
      <c r="AL256">
        <f t="shared" si="99"/>
        <v>3.202247191011236</v>
      </c>
      <c r="BI256" t="str">
        <v>30/10/2023</v>
      </c>
      <c r="BJ256">
        <v>49.3</v>
      </c>
      <c r="BK256">
        <v>23.9</v>
      </c>
      <c r="BL256">
        <f t="shared" si="100"/>
        <v>2.0627615062761508</v>
      </c>
    </row>
    <row r="257" spans="1:64" x14ac:dyDescent="0.3">
      <c r="A257" s="11">
        <v>45213</v>
      </c>
      <c r="B257">
        <v>0.39729729729729701</v>
      </c>
      <c r="C257">
        <v>4327.78</v>
      </c>
      <c r="D257">
        <v>365.28</v>
      </c>
      <c r="E257">
        <v>87.61</v>
      </c>
      <c r="F257">
        <v>1932.97</v>
      </c>
      <c r="G257">
        <v>80.930000000000007</v>
      </c>
      <c r="H257">
        <v>46.77</v>
      </c>
      <c r="I257" s="12">
        <f t="shared" si="86"/>
        <v>167.87413169455897</v>
      </c>
      <c r="J257" s="12">
        <f t="shared" si="87"/>
        <v>92.471577338420133</v>
      </c>
      <c r="K257" s="12">
        <f t="shared" si="89"/>
        <v>162.29067228972235</v>
      </c>
      <c r="L257" s="12">
        <f t="shared" si="90"/>
        <v>150.50879742726474</v>
      </c>
      <c r="M257" s="12">
        <f t="shared" si="91"/>
        <v>229.83238577844082</v>
      </c>
      <c r="N257" s="12">
        <f t="shared" si="92"/>
        <v>126.13323442986224</v>
      </c>
      <c r="O257" s="12">
        <f t="shared" si="93"/>
        <v>220.3668991792936</v>
      </c>
      <c r="P257" s="12">
        <f t="shared" si="94"/>
        <v>207.52168214830377</v>
      </c>
      <c r="Q257">
        <v>0.44776119402985098</v>
      </c>
      <c r="R257" s="12">
        <v>9.3314615985099394</v>
      </c>
      <c r="S257" s="55">
        <f t="shared" si="95"/>
        <v>100.75282686149833</v>
      </c>
      <c r="T257" s="55">
        <v>19.707946200317501</v>
      </c>
      <c r="U257" s="55">
        <v>18.1423748956067</v>
      </c>
      <c r="V257" s="55">
        <v>24.1622277798933</v>
      </c>
      <c r="W257" s="55">
        <v>22.003363114312201</v>
      </c>
      <c r="X257" s="55">
        <v>173.27472214949501</v>
      </c>
      <c r="Y257" s="55">
        <v>3.4856989218935999</v>
      </c>
      <c r="Z257" s="12">
        <f t="shared" si="88"/>
        <v>101.59537559001336</v>
      </c>
      <c r="AA257" s="12">
        <f t="shared" si="96"/>
        <v>96.70370691998221</v>
      </c>
      <c r="AB257" s="12">
        <f t="shared" si="97"/>
        <v>94.69876585675128</v>
      </c>
      <c r="AC257" s="12">
        <f t="shared" si="98"/>
        <v>99.956816930276048</v>
      </c>
      <c r="AD257" s="55">
        <v>14.7362647777987</v>
      </c>
      <c r="AE257" s="55">
        <v>13.7608866673412</v>
      </c>
      <c r="AF257">
        <v>0.43444365698086501</v>
      </c>
      <c r="AG257" s="12"/>
      <c r="AH257" s="12"/>
      <c r="AI257" t="str">
        <v>20200103</v>
      </c>
      <c r="AJ257">
        <v>55.1</v>
      </c>
      <c r="AK257">
        <v>17.8</v>
      </c>
      <c r="AL257">
        <f t="shared" si="99"/>
        <v>3.095505617977528</v>
      </c>
      <c r="BI257" t="str">
        <v>27/10/2023</v>
      </c>
      <c r="BJ257">
        <v>42.9</v>
      </c>
      <c r="BK257">
        <v>25.7</v>
      </c>
      <c r="BL257">
        <f t="shared" si="100"/>
        <v>1.6692607003891051</v>
      </c>
    </row>
    <row r="258" spans="1:64" x14ac:dyDescent="0.3">
      <c r="A258" s="11">
        <v>45212</v>
      </c>
      <c r="B258">
        <v>0.409836065573771</v>
      </c>
      <c r="C258">
        <v>4349.6099999999997</v>
      </c>
      <c r="D258">
        <v>369.93</v>
      </c>
      <c r="E258">
        <v>86.07</v>
      </c>
      <c r="F258">
        <v>1868.99</v>
      </c>
      <c r="G258">
        <v>80.88</v>
      </c>
      <c r="H258">
        <v>47.08</v>
      </c>
      <c r="I258" s="12">
        <f t="shared" ref="I258:I321" si="101">I259*(1+((C258/C259)-(E258/E259)))</f>
        <v>171.81052628878533</v>
      </c>
      <c r="J258" s="12">
        <f t="shared" ref="J258:J321" si="102">J259*(1+((C258/C259)-(F258/F259)))</f>
        <v>96.249488501871895</v>
      </c>
      <c r="K258" s="12">
        <f t="shared" si="89"/>
        <v>163.21069761392519</v>
      </c>
      <c r="L258" s="12">
        <f t="shared" si="90"/>
        <v>150.27351475794023</v>
      </c>
      <c r="M258" s="12">
        <f t="shared" si="91"/>
        <v>237.05359752522932</v>
      </c>
      <c r="N258" s="12">
        <f t="shared" si="92"/>
        <v>132.32642035607742</v>
      </c>
      <c r="O258" s="12">
        <f t="shared" si="93"/>
        <v>223.31196992329214</v>
      </c>
      <c r="P258" s="12">
        <f t="shared" si="94"/>
        <v>208.77126348655335</v>
      </c>
      <c r="Q258">
        <v>0.45454545454545497</v>
      </c>
      <c r="R258" s="12">
        <v>9.3161323691539106</v>
      </c>
      <c r="S258" s="55">
        <f t="shared" si="95"/>
        <v>100.21853348708342</v>
      </c>
      <c r="T258" s="55">
        <v>19.4873915796916</v>
      </c>
      <c r="U258" s="55">
        <v>17.986462054087902</v>
      </c>
      <c r="V258" s="55">
        <v>23.749420482902298</v>
      </c>
      <c r="W258" s="55">
        <v>21.693025680074001</v>
      </c>
      <c r="X258" s="55">
        <v>173.09960571279399</v>
      </c>
      <c r="Y258" s="55">
        <v>3.49859415630121</v>
      </c>
      <c r="Z258" s="12">
        <f>Z259*(1+((X258/X259)-(Y258/Y259)))</f>
        <v>101.12036425142115</v>
      </c>
      <c r="AA258" s="12">
        <f t="shared" si="96"/>
        <v>99.130109668789018</v>
      </c>
      <c r="AB258" s="12">
        <f t="shared" si="97"/>
        <v>98.728562674112084</v>
      </c>
      <c r="AC258" s="12">
        <f t="shared" si="98"/>
        <v>100.68200289364336</v>
      </c>
      <c r="AD258" s="55">
        <v>14.617694356856701</v>
      </c>
      <c r="AE258" s="55">
        <v>13.6998786420555</v>
      </c>
      <c r="AF258">
        <v>0.43493635077793502</v>
      </c>
      <c r="AG258" s="12"/>
      <c r="AH258" s="12"/>
      <c r="AI258" t="str">
        <v>20191227</v>
      </c>
      <c r="AJ258">
        <v>58.9</v>
      </c>
      <c r="AK258">
        <v>17.8</v>
      </c>
      <c r="AL258">
        <f t="shared" si="99"/>
        <v>3.3089887640449436</v>
      </c>
      <c r="BI258" t="str">
        <v>26/10/2023</v>
      </c>
      <c r="BJ258">
        <v>42.9</v>
      </c>
      <c r="BK258">
        <v>25.7</v>
      </c>
      <c r="BL258">
        <f t="shared" si="100"/>
        <v>1.6692607003891051</v>
      </c>
    </row>
    <row r="259" spans="1:64" x14ac:dyDescent="0.3">
      <c r="A259" s="11">
        <v>45211</v>
      </c>
      <c r="B259">
        <v>0.41208791208791201</v>
      </c>
      <c r="C259">
        <v>4376.95</v>
      </c>
      <c r="D259">
        <v>371.22</v>
      </c>
      <c r="E259">
        <v>88.47</v>
      </c>
      <c r="F259">
        <v>1874.4</v>
      </c>
      <c r="G259">
        <v>80.98</v>
      </c>
      <c r="H259">
        <v>47.53</v>
      </c>
      <c r="I259" s="12">
        <f t="shared" si="101"/>
        <v>168.29625128492518</v>
      </c>
      <c r="J259" s="12">
        <f t="shared" si="102"/>
        <v>96.573986932117478</v>
      </c>
      <c r="K259" s="12">
        <f t="shared" ref="K259:K322" si="103">K260*(1+((C259/C260)-(G259/G260)))</f>
        <v>164.03274541417235</v>
      </c>
      <c r="L259" s="12">
        <f t="shared" ref="L259:L322" si="104">L260*(1+((C259/C260)-(H259/H260)))</f>
        <v>149.79098618744484</v>
      </c>
      <c r="M259" s="12">
        <f t="shared" ref="M259:M322" si="105">M260*(1+((D259/D260)-(E259/E260)))</f>
        <v>231.57616999133415</v>
      </c>
      <c r="N259" s="12">
        <f t="shared" ref="N259:N322" si="106">N260*(1+((D259/D260)-(F259/F260)))</f>
        <v>132.40437625937548</v>
      </c>
      <c r="O259" s="12">
        <f t="shared" ref="O259:O322" si="107">O260*(1+((D259/D260)-(G259/G260)))</f>
        <v>223.81334661754607</v>
      </c>
      <c r="P259" s="12">
        <f t="shared" ref="P259:P322" si="108">P260*(1+((D259/D260)-(H259/H260)))</f>
        <v>207.52761764602076</v>
      </c>
      <c r="Q259">
        <v>0.45454545454545497</v>
      </c>
      <c r="R259" s="12">
        <v>9.3892135864734794</v>
      </c>
      <c r="S259" s="55">
        <f>S260*(1+((R259/R260)-(Y259/Y260)))</f>
        <v>100.68184843763463</v>
      </c>
      <c r="T259" s="55">
        <v>19.5061406677439</v>
      </c>
      <c r="U259" s="55">
        <v>18.101738109711299</v>
      </c>
      <c r="V259" s="55">
        <v>23.615836684638602</v>
      </c>
      <c r="W259" s="55">
        <v>21.644377009221301</v>
      </c>
      <c r="X259" s="55">
        <v>172.58267475810499</v>
      </c>
      <c r="Y259" s="55">
        <v>3.5097613631140501</v>
      </c>
      <c r="Z259" s="12">
        <f>Z260*(1+((X259/X260)-(Y259/Y260)))</f>
        <v>100.49957612287382</v>
      </c>
      <c r="AA259" s="12">
        <f>AA260*(1+((H259/H260)-(E259/E260)))</f>
        <v>97.409838733490346</v>
      </c>
      <c r="AB259" s="12">
        <f>AB260*(1+((H259/H260)-(F259/F260)))</f>
        <v>99.382644347395768</v>
      </c>
      <c r="AC259" s="12">
        <f>AC260*(1+((H259/H260)-(G259/G260)))</f>
        <v>101.51778171516422</v>
      </c>
      <c r="AD259" s="55">
        <v>14.6327280126154</v>
      </c>
      <c r="AE259" s="55">
        <v>13.7434867892045</v>
      </c>
      <c r="AF259">
        <v>0.436389481165601</v>
      </c>
      <c r="AG259" s="12"/>
      <c r="AH259" s="12"/>
      <c r="AI259" t="str">
        <v>20191220</v>
      </c>
      <c r="AJ259" t="e">
        <v>#N/A</v>
      </c>
      <c r="AK259" t="e">
        <v>#N/A</v>
      </c>
      <c r="AL259" t="str">
        <f t="shared" si="99"/>
        <v/>
      </c>
      <c r="BI259" t="str">
        <v>25/10/2023</v>
      </c>
      <c r="BJ259">
        <v>42.9</v>
      </c>
      <c r="BK259">
        <v>25.7</v>
      </c>
      <c r="BL259">
        <f t="shared" si="100"/>
        <v>1.6692607003891051</v>
      </c>
    </row>
    <row r="260" spans="1:64" x14ac:dyDescent="0.3">
      <c r="A260" s="11">
        <v>45210</v>
      </c>
      <c r="B260">
        <v>0.42209631728045299</v>
      </c>
      <c r="C260">
        <v>4358.24</v>
      </c>
      <c r="D260">
        <v>368.59</v>
      </c>
      <c r="E260">
        <v>86.66</v>
      </c>
      <c r="F260">
        <v>1860.37</v>
      </c>
      <c r="G260">
        <v>81</v>
      </c>
      <c r="H260">
        <v>47.31</v>
      </c>
      <c r="I260" s="12">
        <f t="shared" si="101"/>
        <v>171.1359450444067</v>
      </c>
      <c r="J260" s="12">
        <f t="shared" si="102"/>
        <v>96.888729309945234</v>
      </c>
      <c r="K260" s="12">
        <f t="shared" si="103"/>
        <v>163.29141367218031</v>
      </c>
      <c r="L260" s="12">
        <f t="shared" si="104"/>
        <v>149.84450499567495</v>
      </c>
      <c r="M260" s="12">
        <f t="shared" si="105"/>
        <v>234.80495475804267</v>
      </c>
      <c r="N260" s="12">
        <f t="shared" si="106"/>
        <v>132.45818225330481</v>
      </c>
      <c r="O260" s="12">
        <f t="shared" si="107"/>
        <v>222.17321661749301</v>
      </c>
      <c r="P260" s="12">
        <f t="shared" si="108"/>
        <v>207.0131651474052</v>
      </c>
      <c r="Q260">
        <v>0.492307692307692</v>
      </c>
      <c r="R260" s="12">
        <v>9.3501439665822801</v>
      </c>
      <c r="S260" s="55">
        <f>S261*(1+((R260/R261)-(Y260/Y261)))</f>
        <v>100.2615833809629</v>
      </c>
      <c r="T260" s="55">
        <v>19.3164042422666</v>
      </c>
      <c r="U260" s="55">
        <v>17.9707407947581</v>
      </c>
      <c r="V260" s="55">
        <v>23.435424556716701</v>
      </c>
      <c r="W260" s="55">
        <v>21.559261595326898</v>
      </c>
      <c r="X260" s="55">
        <v>172.34329807037801</v>
      </c>
      <c r="Y260" s="55">
        <v>3.5098076265181501</v>
      </c>
      <c r="Z260" s="12">
        <f>Z261*(1+((X260/X261)-(Y260/Y261)))</f>
        <v>100.35885956662135</v>
      </c>
      <c r="AA260" s="12">
        <f>AA261*(1+((H260/H261)-(E260/E261)))</f>
        <v>99.01749090938948</v>
      </c>
      <c r="AB260" s="12">
        <f>AB261*(1+((H260/H261)-(F260/F261)))</f>
        <v>99.670825684898588</v>
      </c>
      <c r="AC260" s="12">
        <f>AC261*(1+((H260/H261)-(G260/G261)))</f>
        <v>101.02306235876864</v>
      </c>
      <c r="AD260" s="55">
        <v>14.6568088584366</v>
      </c>
      <c r="AE260" s="55">
        <v>13.788051756577801</v>
      </c>
      <c r="AF260">
        <v>0.433451957295374</v>
      </c>
      <c r="AG260" s="12"/>
      <c r="AH260" s="12"/>
      <c r="AI260" t="str">
        <v>20191213</v>
      </c>
      <c r="AJ260">
        <v>57.7</v>
      </c>
      <c r="AK260">
        <v>17.3</v>
      </c>
      <c r="AL260">
        <f t="shared" si="99"/>
        <v>3.3352601156069364</v>
      </c>
      <c r="BI260" t="str">
        <v>24/10/2023</v>
      </c>
      <c r="BJ260">
        <v>42.9</v>
      </c>
      <c r="BK260">
        <v>25.7</v>
      </c>
      <c r="BL260">
        <f t="shared" si="100"/>
        <v>1.6692607003891051</v>
      </c>
    </row>
    <row r="261" spans="1:64" x14ac:dyDescent="0.3">
      <c r="A261" s="11">
        <v>45209</v>
      </c>
      <c r="B261">
        <v>0.43188405797101398</v>
      </c>
      <c r="C261">
        <v>4335.66</v>
      </c>
      <c r="D261">
        <v>366.56</v>
      </c>
      <c r="E261">
        <v>86.78</v>
      </c>
      <c r="F261">
        <v>1861.3</v>
      </c>
      <c r="G261">
        <v>81.05</v>
      </c>
      <c r="H261">
        <v>46.65</v>
      </c>
      <c r="I261" s="12">
        <f t="shared" si="101"/>
        <v>170.01541086656073</v>
      </c>
      <c r="J261" s="12">
        <f t="shared" si="102"/>
        <v>96.338863327340789</v>
      </c>
      <c r="K261" s="12">
        <f t="shared" si="103"/>
        <v>162.3457696790714</v>
      </c>
      <c r="L261" s="12">
        <f t="shared" si="104"/>
        <v>151.19618940631958</v>
      </c>
      <c r="M261" s="12">
        <f t="shared" si="105"/>
        <v>233.19109010989609</v>
      </c>
      <c r="N261" s="12">
        <f t="shared" si="106"/>
        <v>131.66324886909442</v>
      </c>
      <c r="O261" s="12">
        <f t="shared" si="107"/>
        <v>220.81413260820725</v>
      </c>
      <c r="P261" s="12">
        <f t="shared" si="108"/>
        <v>208.81101446862942</v>
      </c>
      <c r="Q261">
        <v>0.46875</v>
      </c>
      <c r="R261" s="12">
        <v>9.3449436814626807</v>
      </c>
      <c r="S261" s="55">
        <f>S262*(1+((R261/R262)-(Y261/Y262)))</f>
        <v>99.502163109134074</v>
      </c>
      <c r="T261" s="55">
        <v>19.114223853350101</v>
      </c>
      <c r="U261" s="55">
        <v>17.8411738907783</v>
      </c>
      <c r="V261" s="55">
        <v>23.136450528777001</v>
      </c>
      <c r="W261" s="55">
        <v>21.323085108054499</v>
      </c>
      <c r="X261" s="55">
        <v>172.14558090233999</v>
      </c>
      <c r="Y261" s="55">
        <v>3.5348190070720502</v>
      </c>
      <c r="Z261" s="12">
        <f>Z262*(1+((X261/X262)-(Y261/Y262)))</f>
        <v>99.540214588604641</v>
      </c>
      <c r="AA261" s="12">
        <f>AA262*(1+((H261/H262)-(E261/E262)))</f>
        <v>97.503196353763613</v>
      </c>
      <c r="AB261" s="12">
        <f>AB262*(1+((H261/H262)-(F261/F262)))</f>
        <v>98.231966980995921</v>
      </c>
      <c r="AC261" s="12">
        <f>AC262*(1+((H261/H262)-(G261/G262)))</f>
        <v>99.5531782864592</v>
      </c>
      <c r="AD261" s="55">
        <v>14.4395022922261</v>
      </c>
      <c r="AE261" s="55">
        <v>13.5899434206236</v>
      </c>
      <c r="AF261">
        <v>0.43795093795093798</v>
      </c>
      <c r="AG261" s="12"/>
      <c r="AH261" s="12"/>
      <c r="AI261" t="str">
        <v>20191206</v>
      </c>
      <c r="AJ261">
        <v>53.3</v>
      </c>
      <c r="AK261">
        <v>17.2</v>
      </c>
      <c r="AL261">
        <f t="shared" si="99"/>
        <v>3.0988372093023258</v>
      </c>
      <c r="BI261" t="str">
        <v>23/10/2023</v>
      </c>
      <c r="BJ261">
        <v>42.9</v>
      </c>
      <c r="BK261">
        <v>25.7</v>
      </c>
      <c r="BL261">
        <f t="shared" si="100"/>
        <v>1.6692607003891051</v>
      </c>
    </row>
    <row r="262" spans="1:64" x14ac:dyDescent="0.3">
      <c r="A262" s="11">
        <v>45206</v>
      </c>
      <c r="B262">
        <v>0.45584045584045602</v>
      </c>
      <c r="C262">
        <v>4308.5</v>
      </c>
      <c r="D262">
        <v>364.7</v>
      </c>
      <c r="E262">
        <v>84.79</v>
      </c>
      <c r="F262">
        <v>1831.66</v>
      </c>
      <c r="G262">
        <v>80.81</v>
      </c>
      <c r="H262">
        <v>46.72</v>
      </c>
      <c r="I262" s="12">
        <f t="shared" si="101"/>
        <v>172.98485694285347</v>
      </c>
      <c r="J262" s="12">
        <f t="shared" si="102"/>
        <v>97.300014715059731</v>
      </c>
      <c r="K262" s="12">
        <f t="shared" si="103"/>
        <v>161.80632542020842</v>
      </c>
      <c r="L262" s="12">
        <f t="shared" si="104"/>
        <v>150.02567324514445</v>
      </c>
      <c r="M262" s="12">
        <f t="shared" si="105"/>
        <v>237.55489430119164</v>
      </c>
      <c r="N262" s="12">
        <f t="shared" si="106"/>
        <v>133.13868650189937</v>
      </c>
      <c r="O262" s="12">
        <f t="shared" si="107"/>
        <v>220.34476459200033</v>
      </c>
      <c r="P262" s="12">
        <f t="shared" si="108"/>
        <v>207.44223387031801</v>
      </c>
      <c r="Q262">
        <v>0.462686567164179</v>
      </c>
      <c r="R262" s="12">
        <v>9.3414539725711805</v>
      </c>
      <c r="S262" s="55">
        <v>100</v>
      </c>
      <c r="T262" s="55">
        <v>18.848847212948201</v>
      </c>
      <c r="U262" s="55">
        <v>17.5992937265049</v>
      </c>
      <c r="V262" s="55">
        <v>22.784881831865</v>
      </c>
      <c r="W262" s="55">
        <v>20.990452303348398</v>
      </c>
      <c r="X262" s="55">
        <v>172.01586594953699</v>
      </c>
      <c r="Y262" s="55">
        <v>3.5160015731950298</v>
      </c>
      <c r="Z262">
        <v>100</v>
      </c>
      <c r="AA262">
        <v>100</v>
      </c>
      <c r="AB262">
        <v>100</v>
      </c>
      <c r="AC262">
        <v>100</v>
      </c>
      <c r="AD262" s="55">
        <v>14.3338651422717</v>
      </c>
      <c r="AE262" s="55">
        <v>13.482632991625801</v>
      </c>
      <c r="AF262">
        <v>0.44603288062902102</v>
      </c>
      <c r="AI262" t="str">
        <v>20191129</v>
      </c>
      <c r="AJ262">
        <v>54.8</v>
      </c>
      <c r="AK262">
        <v>17.3</v>
      </c>
      <c r="AL262">
        <f t="shared" si="99"/>
        <v>3.1676300578034677</v>
      </c>
      <c r="BI262" t="str">
        <v>20/10/2023</v>
      </c>
      <c r="BJ262">
        <v>50</v>
      </c>
      <c r="BK262">
        <v>24.3</v>
      </c>
      <c r="BL262">
        <f t="shared" si="100"/>
        <v>2.0576131687242798</v>
      </c>
    </row>
    <row r="263" spans="1:64" x14ac:dyDescent="0.3">
      <c r="A263" s="11">
        <v>45205</v>
      </c>
      <c r="B263">
        <v>0.45402298850574702</v>
      </c>
      <c r="C263">
        <v>4258.1899999999996</v>
      </c>
      <c r="D263">
        <v>358.69</v>
      </c>
      <c r="E263">
        <v>85.83</v>
      </c>
      <c r="F263">
        <v>1820.31</v>
      </c>
      <c r="G263">
        <v>80.88</v>
      </c>
      <c r="H263">
        <v>46.17</v>
      </c>
      <c r="I263" s="12">
        <f t="shared" si="101"/>
        <v>168.94176715101327</v>
      </c>
      <c r="J263" s="12">
        <f t="shared" si="102"/>
        <v>96.760124435967654</v>
      </c>
      <c r="K263" s="12">
        <f t="shared" si="103"/>
        <v>159.78025446209824</v>
      </c>
      <c r="L263" s="12">
        <f t="shared" si="104"/>
        <v>150.04031991122062</v>
      </c>
      <c r="M263" s="12">
        <f t="shared" si="105"/>
        <v>230.8885887008488</v>
      </c>
      <c r="N263" s="12">
        <f t="shared" si="106"/>
        <v>131.75262075709753</v>
      </c>
      <c r="O263" s="12">
        <f t="shared" si="107"/>
        <v>216.52932405153567</v>
      </c>
      <c r="P263" s="12">
        <f t="shared" si="108"/>
        <v>206.44244996238464</v>
      </c>
      <c r="Q263">
        <v>0.462686567164179</v>
      </c>
      <c r="R263" s="12">
        <v>9.3217229951965805</v>
      </c>
      <c r="S263" s="12"/>
      <c r="T263" s="55">
        <v>18.6388062565463</v>
      </c>
      <c r="U263" s="55">
        <v>17.382808853666699</v>
      </c>
      <c r="V263" s="55">
        <v>22.4496334654592</v>
      </c>
      <c r="W263" s="55">
        <v>20.618400639236999</v>
      </c>
      <c r="X263" s="55">
        <v>172.103847817092</v>
      </c>
      <c r="Y263" s="55">
        <v>3.51883963297702</v>
      </c>
      <c r="Z263" s="12"/>
      <c r="AA263" s="12"/>
      <c r="AB263" s="12"/>
      <c r="AC263" s="12"/>
      <c r="AD263" s="55">
        <v>14.1505259635183</v>
      </c>
      <c r="AE263" s="55">
        <v>13.310739003714801</v>
      </c>
      <c r="AF263">
        <v>0.46367521367521403</v>
      </c>
      <c r="AG263" s="12"/>
      <c r="AH263" s="12"/>
      <c r="AI263" t="str">
        <v>20191122</v>
      </c>
      <c r="AJ263">
        <v>58.1</v>
      </c>
      <c r="AK263">
        <v>17.100000000000001</v>
      </c>
      <c r="AL263">
        <f t="shared" si="99"/>
        <v>3.39766081871345</v>
      </c>
      <c r="BI263" t="str">
        <v>19/10/2023</v>
      </c>
      <c r="BJ263">
        <v>50</v>
      </c>
      <c r="BK263">
        <v>24.3</v>
      </c>
      <c r="BL263">
        <f t="shared" si="100"/>
        <v>2.0576131687242798</v>
      </c>
    </row>
    <row r="264" spans="1:64" x14ac:dyDescent="0.3">
      <c r="A264" s="11">
        <v>45204</v>
      </c>
      <c r="B264">
        <v>0.459537572254335</v>
      </c>
      <c r="C264">
        <v>4263.75</v>
      </c>
      <c r="D264">
        <v>359.75</v>
      </c>
      <c r="E264">
        <v>86.26</v>
      </c>
      <c r="F264">
        <v>1821.55</v>
      </c>
      <c r="G264">
        <v>80.8</v>
      </c>
      <c r="H264">
        <v>45.8</v>
      </c>
      <c r="I264" s="12">
        <f t="shared" si="101"/>
        <v>168.32218784412967</v>
      </c>
      <c r="J264" s="12">
        <f t="shared" si="102"/>
        <v>96.820470455419652</v>
      </c>
      <c r="K264" s="12">
        <f t="shared" si="103"/>
        <v>160.14765166043014</v>
      </c>
      <c r="L264" s="12">
        <f t="shared" si="104"/>
        <v>151.46142475861686</v>
      </c>
      <c r="M264" s="12">
        <f t="shared" si="105"/>
        <v>230.41889391832154</v>
      </c>
      <c r="N264" s="12">
        <f t="shared" si="106"/>
        <v>132.05181738515626</v>
      </c>
      <c r="O264" s="12">
        <f t="shared" si="107"/>
        <v>217.38507990244551</v>
      </c>
      <c r="P264" s="12">
        <f t="shared" si="108"/>
        <v>208.743870598716</v>
      </c>
      <c r="Q264">
        <v>0.49253731343283602</v>
      </c>
      <c r="R264" s="12"/>
      <c r="S264" s="12"/>
      <c r="T264" s="55">
        <v>18.5174946573072</v>
      </c>
      <c r="U264" s="55">
        <v>17.283581877999001</v>
      </c>
      <c r="V264" s="55">
        <v>22.359016014420199</v>
      </c>
      <c r="W264" s="55">
        <v>20.607945227175101</v>
      </c>
      <c r="Z264" s="12"/>
      <c r="AA264" s="12"/>
      <c r="AB264" s="12"/>
      <c r="AC264" s="12"/>
      <c r="AD264" s="55">
        <v>14.169777929677901</v>
      </c>
      <c r="AE264" s="55">
        <v>13.3722163824928</v>
      </c>
      <c r="AF264">
        <v>0.47338537970191602</v>
      </c>
      <c r="AG264" s="12"/>
      <c r="AH264" s="12"/>
      <c r="AI264" t="str">
        <v>20191115</v>
      </c>
      <c r="AJ264">
        <v>57.2</v>
      </c>
      <c r="AK264">
        <v>17.100000000000001</v>
      </c>
      <c r="AL264">
        <f t="shared" ref="AL264:AL327" si="109">IFERROR(AJ264/AK264,"")</f>
        <v>3.3450292397660819</v>
      </c>
      <c r="BI264" t="str">
        <v>18/10/2023</v>
      </c>
      <c r="BJ264">
        <v>50</v>
      </c>
      <c r="BK264">
        <v>24.3</v>
      </c>
      <c r="BL264">
        <f t="shared" ref="BL264:BL327" si="110">IFERROR(BJ264/BK264,"")</f>
        <v>2.0576131687242798</v>
      </c>
    </row>
    <row r="265" spans="1:64" x14ac:dyDescent="0.3">
      <c r="A265" s="11">
        <v>45203</v>
      </c>
      <c r="B265">
        <v>0.446376811594203</v>
      </c>
      <c r="C265">
        <v>4229.45</v>
      </c>
      <c r="D265">
        <v>354.92</v>
      </c>
      <c r="E265">
        <v>85.06</v>
      </c>
      <c r="F265">
        <v>1823.01</v>
      </c>
      <c r="G265">
        <v>80.62</v>
      </c>
      <c r="H265">
        <v>45.82</v>
      </c>
      <c r="I265" s="12">
        <f t="shared" si="101"/>
        <v>169.33785720687504</v>
      </c>
      <c r="J265" s="12">
        <f t="shared" si="102"/>
        <v>95.965354391156666</v>
      </c>
      <c r="K265" s="12">
        <f t="shared" si="103"/>
        <v>159.21194634889278</v>
      </c>
      <c r="L265" s="12">
        <f t="shared" si="104"/>
        <v>150.17796004117517</v>
      </c>
      <c r="M265" s="12">
        <f t="shared" si="105"/>
        <v>230.53392761363011</v>
      </c>
      <c r="N265" s="12">
        <f t="shared" si="106"/>
        <v>130.17603618049495</v>
      </c>
      <c r="O265" s="12">
        <f t="shared" si="107"/>
        <v>214.93992249493746</v>
      </c>
      <c r="P265" s="12">
        <f t="shared" si="108"/>
        <v>205.85263104334052</v>
      </c>
      <c r="Q265">
        <v>0.47058823529411797</v>
      </c>
      <c r="R265" s="12"/>
      <c r="S265" s="12"/>
      <c r="T265" s="55">
        <v>18.373463269689601</v>
      </c>
      <c r="U265" s="55">
        <v>17.157032597777999</v>
      </c>
      <c r="V265" s="55">
        <v>22.129203881152002</v>
      </c>
      <c r="W265" s="55">
        <v>20.411648732353999</v>
      </c>
      <c r="Z265" s="12"/>
      <c r="AA265" s="12"/>
      <c r="AB265" s="12"/>
      <c r="AC265" s="12"/>
      <c r="AD265" s="55">
        <v>13.9501605820144</v>
      </c>
      <c r="AE265" s="55">
        <v>13.1330332278821</v>
      </c>
      <c r="AF265">
        <v>0.47443181818181801</v>
      </c>
      <c r="AG265" s="12"/>
      <c r="AH265" s="12"/>
      <c r="AI265" t="str">
        <v>20191108</v>
      </c>
      <c r="AJ265">
        <v>57.6</v>
      </c>
      <c r="AK265">
        <v>17.899999999999999</v>
      </c>
      <c r="AL265">
        <f t="shared" si="109"/>
        <v>3.2178770949720672</v>
      </c>
      <c r="BI265" t="str">
        <v>17/10/2023</v>
      </c>
      <c r="BJ265">
        <v>50</v>
      </c>
      <c r="BK265">
        <v>24.3</v>
      </c>
      <c r="BL265">
        <f t="shared" si="110"/>
        <v>2.0576131687242798</v>
      </c>
    </row>
    <row r="266" spans="1:64" x14ac:dyDescent="0.3">
      <c r="A266" s="11">
        <v>45202</v>
      </c>
      <c r="B266">
        <v>0.46846846846846801</v>
      </c>
      <c r="C266">
        <v>4288.3900000000003</v>
      </c>
      <c r="D266">
        <v>361.26</v>
      </c>
      <c r="E266">
        <v>86.93</v>
      </c>
      <c r="F266">
        <v>1828.12</v>
      </c>
      <c r="G266">
        <v>80.680000000000007</v>
      </c>
      <c r="H266">
        <v>46.42</v>
      </c>
      <c r="I266" s="12">
        <f t="shared" si="101"/>
        <v>168.03266761989025</v>
      </c>
      <c r="J266" s="12">
        <f t="shared" si="102"/>
        <v>97.027697499509742</v>
      </c>
      <c r="K266" s="12">
        <f t="shared" si="103"/>
        <v>161.30902939100855</v>
      </c>
      <c r="L266" s="12">
        <f t="shared" si="104"/>
        <v>150.30099983845216</v>
      </c>
      <c r="M266" s="12">
        <f t="shared" si="105"/>
        <v>229.62418556435273</v>
      </c>
      <c r="N266" s="12">
        <f t="shared" si="106"/>
        <v>132.12547702386578</v>
      </c>
      <c r="O266" s="12">
        <f t="shared" si="107"/>
        <v>218.61395039810355</v>
      </c>
      <c r="P266" s="12">
        <f t="shared" si="108"/>
        <v>206.80896201790682</v>
      </c>
      <c r="Q266">
        <v>0.483870967741935</v>
      </c>
      <c r="R266" s="12"/>
      <c r="S266" s="12"/>
      <c r="T266" s="55">
        <v>18.339301445379402</v>
      </c>
      <c r="U266" s="55">
        <v>17.185358809821999</v>
      </c>
      <c r="V266" s="55">
        <v>21.6114240611209</v>
      </c>
      <c r="W266" s="55">
        <v>19.831165972278999</v>
      </c>
      <c r="Z266" s="12"/>
      <c r="AA266" s="12"/>
      <c r="AB266" s="12"/>
      <c r="AC266" s="12"/>
      <c r="AD266" s="55">
        <v>13.9995587095944</v>
      </c>
      <c r="AE266" s="55">
        <v>13.2282391389853</v>
      </c>
      <c r="AF266">
        <v>0.47349570200573099</v>
      </c>
      <c r="AG266" s="12"/>
      <c r="AH266" s="12"/>
      <c r="AI266" t="str">
        <v>20191101</v>
      </c>
      <c r="AJ266">
        <v>57.1</v>
      </c>
      <c r="AK266">
        <v>18.100000000000001</v>
      </c>
      <c r="AL266">
        <f t="shared" si="109"/>
        <v>3.1546961325966851</v>
      </c>
      <c r="BI266" t="str">
        <v>16/10/2023</v>
      </c>
      <c r="BJ266">
        <v>50</v>
      </c>
      <c r="BK266">
        <v>24.3</v>
      </c>
      <c r="BL266">
        <f t="shared" si="110"/>
        <v>2.0576131687242798</v>
      </c>
    </row>
    <row r="267" spans="1:64" x14ac:dyDescent="0.3">
      <c r="A267" s="11">
        <v>45199</v>
      </c>
      <c r="B267">
        <v>0.48071216617210699</v>
      </c>
      <c r="C267">
        <v>4288.05</v>
      </c>
      <c r="D267">
        <v>358.27</v>
      </c>
      <c r="E267">
        <v>88.69</v>
      </c>
      <c r="F267">
        <v>1848.76</v>
      </c>
      <c r="G267">
        <v>80.97</v>
      </c>
      <c r="H267">
        <v>47.01</v>
      </c>
      <c r="I267" s="12">
        <f t="shared" si="101"/>
        <v>164.75023469200772</v>
      </c>
      <c r="J267" s="12">
        <f t="shared" si="102"/>
        <v>95.948893246066262</v>
      </c>
      <c r="K267" s="12">
        <f t="shared" si="103"/>
        <v>160.72065301187496</v>
      </c>
      <c r="L267" s="12">
        <f t="shared" si="104"/>
        <v>148.42640238646206</v>
      </c>
      <c r="M267" s="12">
        <f t="shared" si="105"/>
        <v>223.32853996580945</v>
      </c>
      <c r="N267" s="12">
        <f t="shared" si="106"/>
        <v>129.59705139316642</v>
      </c>
      <c r="O267" s="12">
        <f t="shared" si="107"/>
        <v>216.03722376609358</v>
      </c>
      <c r="P267" s="12">
        <f t="shared" si="108"/>
        <v>202.57589910878843</v>
      </c>
      <c r="Q267">
        <v>0.484375</v>
      </c>
      <c r="R267" s="12"/>
      <c r="S267" s="12"/>
      <c r="T267" s="55">
        <v>18.4557490948051</v>
      </c>
      <c r="U267" s="55">
        <v>17.395897594965898</v>
      </c>
      <c r="V267" s="55">
        <v>21.840483876119499</v>
      </c>
      <c r="W267" s="55">
        <v>20.197171940148401</v>
      </c>
      <c r="Z267" s="12"/>
      <c r="AA267" s="12"/>
      <c r="AB267" s="12"/>
      <c r="AC267" s="12"/>
      <c r="AD267" s="55">
        <v>14.057739148066</v>
      </c>
      <c r="AE267" s="55">
        <v>13.3386412007707</v>
      </c>
      <c r="AF267">
        <v>0.47625602202340001</v>
      </c>
      <c r="AG267" s="12"/>
      <c r="AH267" s="12"/>
      <c r="AI267" t="str">
        <v>20191025</v>
      </c>
      <c r="AJ267">
        <v>54.2</v>
      </c>
      <c r="AK267">
        <v>17.8</v>
      </c>
      <c r="AL267">
        <f t="shared" si="109"/>
        <v>3.0449438202247192</v>
      </c>
      <c r="BI267" t="str">
        <v>13/10/2023</v>
      </c>
      <c r="BJ267">
        <v>51.4</v>
      </c>
      <c r="BK267">
        <v>22.2</v>
      </c>
      <c r="BL267">
        <f t="shared" si="110"/>
        <v>2.3153153153153152</v>
      </c>
    </row>
    <row r="268" spans="1:64" x14ac:dyDescent="0.3">
      <c r="A268" s="11">
        <v>45198</v>
      </c>
      <c r="B268">
        <v>0.49085365853658502</v>
      </c>
      <c r="C268">
        <v>4299.7</v>
      </c>
      <c r="D268">
        <v>358.01</v>
      </c>
      <c r="E268">
        <v>88.68</v>
      </c>
      <c r="F268">
        <v>1864.81</v>
      </c>
      <c r="G268">
        <v>80.959999999999994</v>
      </c>
      <c r="H268">
        <v>47.1</v>
      </c>
      <c r="I268" s="12">
        <f t="shared" si="101"/>
        <v>165.21651806048558</v>
      </c>
      <c r="J268" s="12">
        <f t="shared" si="102"/>
        <v>95.38637275501452</v>
      </c>
      <c r="K268" s="12">
        <f t="shared" si="103"/>
        <v>161.17726969110544</v>
      </c>
      <c r="L268" s="12">
        <f t="shared" si="104"/>
        <v>148.54503986330556</v>
      </c>
      <c r="M268" s="12">
        <f t="shared" si="105"/>
        <v>223.19161822445102</v>
      </c>
      <c r="N268" s="12">
        <f t="shared" si="106"/>
        <v>128.39870478552695</v>
      </c>
      <c r="O268" s="12">
        <f t="shared" si="107"/>
        <v>215.90709247849441</v>
      </c>
      <c r="P268" s="12">
        <f t="shared" si="108"/>
        <v>202.0430983815659</v>
      </c>
      <c r="Q268">
        <v>0.52380952380952395</v>
      </c>
      <c r="R268" s="12"/>
      <c r="S268" s="12"/>
      <c r="T268" s="55">
        <v>18.4814317153545</v>
      </c>
      <c r="U268" s="55">
        <v>17.490676206552799</v>
      </c>
      <c r="V268" s="55">
        <v>22.2942348318021</v>
      </c>
      <c r="W268" s="55">
        <v>20.897130245070201</v>
      </c>
      <c r="Z268" s="12"/>
      <c r="AA268" s="12"/>
      <c r="AB268" s="12"/>
      <c r="AC268" s="12"/>
      <c r="AD268" s="55">
        <v>14.0470822629455</v>
      </c>
      <c r="AE268" s="55">
        <v>13.3504103635681</v>
      </c>
      <c r="AF268">
        <v>0.47325102880658398</v>
      </c>
      <c r="AG268" s="12"/>
      <c r="AH268" s="12"/>
      <c r="AI268" t="str">
        <v>20191018</v>
      </c>
      <c r="AJ268">
        <v>52.8</v>
      </c>
      <c r="AK268">
        <v>17.899999999999999</v>
      </c>
      <c r="AL268">
        <f t="shared" si="109"/>
        <v>2.9497206703910615</v>
      </c>
      <c r="BI268" t="str">
        <v>12/10/2023</v>
      </c>
      <c r="BJ268">
        <v>51.4</v>
      </c>
      <c r="BK268">
        <v>22.2</v>
      </c>
      <c r="BL268">
        <f t="shared" si="110"/>
        <v>2.3153153153153152</v>
      </c>
    </row>
    <row r="269" spans="1:64" x14ac:dyDescent="0.3">
      <c r="A269" s="11">
        <v>45197</v>
      </c>
      <c r="B269">
        <v>0.49397590361445798</v>
      </c>
      <c r="C269">
        <v>4274.51</v>
      </c>
      <c r="D269">
        <v>355.04</v>
      </c>
      <c r="E269">
        <v>88.41</v>
      </c>
      <c r="F269">
        <v>1875.06</v>
      </c>
      <c r="G269">
        <v>80.819999999999993</v>
      </c>
      <c r="H269">
        <v>46.8</v>
      </c>
      <c r="I269" s="12">
        <f t="shared" si="101"/>
        <v>164.74877652208428</v>
      </c>
      <c r="J269" s="12">
        <f t="shared" si="102"/>
        <v>94.314995446674871</v>
      </c>
      <c r="K269" s="12">
        <f t="shared" si="103"/>
        <v>160.50941751130227</v>
      </c>
      <c r="L269" s="12">
        <f t="shared" si="104"/>
        <v>148.62190462832555</v>
      </c>
      <c r="M269" s="12">
        <f t="shared" si="105"/>
        <v>222.01244321367375</v>
      </c>
      <c r="N269" s="12">
        <f t="shared" si="106"/>
        <v>126.64695621019843</v>
      </c>
      <c r="O269" s="12">
        <f t="shared" si="107"/>
        <v>214.48441518088899</v>
      </c>
      <c r="P269" s="12">
        <f t="shared" si="108"/>
        <v>201.64887519173109</v>
      </c>
      <c r="Q269">
        <v>0.53968253968253999</v>
      </c>
      <c r="R269" s="12"/>
      <c r="S269" s="12"/>
      <c r="T269" s="55">
        <v>18.3467000540588</v>
      </c>
      <c r="U269" s="55">
        <v>17.383651080055401</v>
      </c>
      <c r="V269" s="55">
        <v>22.181173592467299</v>
      </c>
      <c r="W269" s="55">
        <v>20.839282403296099</v>
      </c>
      <c r="Z269" s="12"/>
      <c r="AA269" s="12"/>
      <c r="AB269" s="12"/>
      <c r="AC269" s="12"/>
      <c r="AD269" s="55">
        <v>13.8716306308096</v>
      </c>
      <c r="AE269" s="55">
        <v>13.138935578083901</v>
      </c>
      <c r="AF269">
        <v>0.47231715652768302</v>
      </c>
      <c r="AG269" s="12"/>
      <c r="AH269" s="12"/>
      <c r="AI269" t="str">
        <v>20191011</v>
      </c>
      <c r="AJ269">
        <v>49.1</v>
      </c>
      <c r="AK269">
        <v>17</v>
      </c>
      <c r="AL269">
        <f t="shared" si="109"/>
        <v>2.888235294117647</v>
      </c>
      <c r="BI269" t="str">
        <v>11/10/2023</v>
      </c>
      <c r="BJ269">
        <v>51.4</v>
      </c>
      <c r="BK269">
        <v>22.2</v>
      </c>
      <c r="BL269">
        <f t="shared" si="110"/>
        <v>2.3153153153153152</v>
      </c>
    </row>
    <row r="270" spans="1:64" x14ac:dyDescent="0.3">
      <c r="A270" s="11">
        <v>45196</v>
      </c>
      <c r="B270">
        <v>0.49848024316109402</v>
      </c>
      <c r="C270">
        <v>4273.53</v>
      </c>
      <c r="D270">
        <v>354.21</v>
      </c>
      <c r="E270">
        <v>88.87</v>
      </c>
      <c r="F270">
        <v>1900.7</v>
      </c>
      <c r="G270">
        <v>80.88</v>
      </c>
      <c r="H270">
        <v>46.86</v>
      </c>
      <c r="I270" s="12">
        <f t="shared" si="101"/>
        <v>163.86302827092757</v>
      </c>
      <c r="J270" s="12">
        <f t="shared" si="102"/>
        <v>93.03859105675069</v>
      </c>
      <c r="K270" s="12">
        <f t="shared" si="103"/>
        <v>160.35368868243555</v>
      </c>
      <c r="L270" s="12">
        <f t="shared" si="104"/>
        <v>148.39786416562387</v>
      </c>
      <c r="M270" s="12">
        <f t="shared" si="105"/>
        <v>220.35551459891502</v>
      </c>
      <c r="N270" s="12">
        <f t="shared" si="106"/>
        <v>124.67300728437843</v>
      </c>
      <c r="O270" s="12">
        <f t="shared" si="107"/>
        <v>213.82474819819876</v>
      </c>
      <c r="P270" s="12">
        <f t="shared" si="108"/>
        <v>200.92080801547053</v>
      </c>
      <c r="Q270">
        <v>0.55555555555555602</v>
      </c>
      <c r="R270" s="12"/>
      <c r="S270" s="12"/>
      <c r="T270" s="55">
        <v>18.113663552679999</v>
      </c>
      <c r="U270" s="55">
        <v>17.118849366568</v>
      </c>
      <c r="V270" s="55">
        <v>21.836873930820801</v>
      </c>
      <c r="W270" s="55">
        <v>20.4554378626428</v>
      </c>
      <c r="Z270" s="12"/>
      <c r="AA270" s="12"/>
      <c r="AB270" s="12"/>
      <c r="AC270" s="12"/>
      <c r="AD270" s="55">
        <v>13.6763698195209</v>
      </c>
      <c r="AE270" s="55">
        <v>12.891298750712799</v>
      </c>
      <c r="AF270">
        <v>0.47372060857538001</v>
      </c>
      <c r="AG270" s="12"/>
      <c r="AH270" s="12"/>
      <c r="AI270" t="str">
        <v>20191004</v>
      </c>
      <c r="AJ270">
        <v>47.6</v>
      </c>
      <c r="AK270">
        <v>17.2</v>
      </c>
      <c r="AL270">
        <f t="shared" si="109"/>
        <v>2.7674418604651163</v>
      </c>
      <c r="BI270" t="str">
        <v>10/10/2023</v>
      </c>
      <c r="BJ270">
        <v>51.4</v>
      </c>
      <c r="BK270">
        <v>22.2</v>
      </c>
      <c r="BL270">
        <f t="shared" si="110"/>
        <v>2.3153153153153152</v>
      </c>
    </row>
    <row r="271" spans="1:64" x14ac:dyDescent="0.3">
      <c r="A271" s="11">
        <v>45195</v>
      </c>
      <c r="B271">
        <v>0.495412844036697</v>
      </c>
      <c r="C271">
        <v>4337.4399999999996</v>
      </c>
      <c r="D271">
        <v>359.61</v>
      </c>
      <c r="E271">
        <v>89.18</v>
      </c>
      <c r="F271">
        <v>1915.99</v>
      </c>
      <c r="G271">
        <v>80.87</v>
      </c>
      <c r="H271">
        <v>47.51</v>
      </c>
      <c r="I271" s="12">
        <f t="shared" si="101"/>
        <v>165.72886717382934</v>
      </c>
      <c r="J271" s="12">
        <f t="shared" si="102"/>
        <v>93.671273921490524</v>
      </c>
      <c r="K271" s="12">
        <f t="shared" si="103"/>
        <v>162.77218267967186</v>
      </c>
      <c r="L271" s="12">
        <f t="shared" si="104"/>
        <v>148.55431674727572</v>
      </c>
      <c r="M271" s="12">
        <f t="shared" si="105"/>
        <v>222.92813918843436</v>
      </c>
      <c r="N271" s="12">
        <f t="shared" si="106"/>
        <v>125.5564297265262</v>
      </c>
      <c r="O271" s="12">
        <f t="shared" si="107"/>
        <v>217.11180416799499</v>
      </c>
      <c r="P271" s="12">
        <f t="shared" si="108"/>
        <v>201.18938324301612</v>
      </c>
      <c r="Q271">
        <v>0.532258064516129</v>
      </c>
      <c r="R271" s="12"/>
      <c r="S271" s="12"/>
      <c r="T271" s="55">
        <v>17.7802822136778</v>
      </c>
      <c r="U271" s="55">
        <v>16.688022343903199</v>
      </c>
      <c r="V271" s="55">
        <v>21.388422358937699</v>
      </c>
      <c r="W271" s="55">
        <v>19.890596169613001</v>
      </c>
      <c r="Z271" s="12"/>
      <c r="AA271" s="12"/>
      <c r="AB271" s="12"/>
      <c r="AC271" s="12"/>
      <c r="AD271" s="55">
        <v>13.510836509687801</v>
      </c>
      <c r="AE271" s="55">
        <v>12.6649550162354</v>
      </c>
      <c r="AF271">
        <v>0.47430555555555598</v>
      </c>
      <c r="AG271" s="12"/>
      <c r="AH271" s="12"/>
      <c r="AI271" t="str">
        <v>20190927</v>
      </c>
      <c r="AJ271">
        <v>55.3</v>
      </c>
      <c r="AK271">
        <v>17.100000000000001</v>
      </c>
      <c r="AL271">
        <f t="shared" si="109"/>
        <v>3.2339181286549703</v>
      </c>
      <c r="BI271" t="str">
        <v>09/10/2023</v>
      </c>
      <c r="BJ271">
        <v>51.4</v>
      </c>
      <c r="BK271">
        <v>22.2</v>
      </c>
      <c r="BL271">
        <f t="shared" si="110"/>
        <v>2.3153153153153152</v>
      </c>
    </row>
    <row r="272" spans="1:64" x14ac:dyDescent="0.3">
      <c r="A272" s="11">
        <v>45192</v>
      </c>
      <c r="B272">
        <v>0.51829268292682895</v>
      </c>
      <c r="C272">
        <v>4320.0600000000004</v>
      </c>
      <c r="D272">
        <v>357.91</v>
      </c>
      <c r="E272">
        <v>91.43</v>
      </c>
      <c r="F272">
        <v>1925.52</v>
      </c>
      <c r="G272">
        <v>80.900000000000006</v>
      </c>
      <c r="H272">
        <v>47.68</v>
      </c>
      <c r="I272" s="12">
        <f t="shared" si="101"/>
        <v>161.11578663746457</v>
      </c>
      <c r="J272" s="12">
        <f t="shared" si="102"/>
        <v>92.838291204360601</v>
      </c>
      <c r="K272" s="12">
        <f t="shared" si="103"/>
        <v>162.06010347609987</v>
      </c>
      <c r="L272" s="12">
        <f t="shared" si="104"/>
        <v>147.43549826479463</v>
      </c>
      <c r="M272" s="12">
        <f t="shared" si="105"/>
        <v>216.56990915575631</v>
      </c>
      <c r="N272" s="12">
        <f t="shared" si="106"/>
        <v>124.35034210125657</v>
      </c>
      <c r="O272" s="12">
        <f t="shared" si="107"/>
        <v>216.00571974581894</v>
      </c>
      <c r="P272" s="12">
        <f t="shared" si="108"/>
        <v>199.53024264981025</v>
      </c>
      <c r="Q272">
        <v>0.60294117647058798</v>
      </c>
      <c r="R272" s="12"/>
      <c r="S272" s="12"/>
      <c r="T272" s="55">
        <v>17.936617716359802</v>
      </c>
      <c r="U272" s="55">
        <v>16.964179370796099</v>
      </c>
      <c r="V272" s="55">
        <v>21.633405722890899</v>
      </c>
      <c r="W272" s="55">
        <v>20.328167547063298</v>
      </c>
      <c r="Z272" s="12"/>
      <c r="AA272" s="12"/>
      <c r="AB272" s="12"/>
      <c r="AC272" s="12"/>
      <c r="AD272" s="55">
        <v>13.456571905212</v>
      </c>
      <c r="AE272" s="55">
        <v>12.5848979577127</v>
      </c>
      <c r="AF272">
        <v>0.46021947873799701</v>
      </c>
      <c r="AG272" s="12"/>
      <c r="AH272" s="12"/>
      <c r="AI272" t="str">
        <v>20190920</v>
      </c>
      <c r="AJ272">
        <v>55.1</v>
      </c>
      <c r="AK272">
        <v>16.8</v>
      </c>
      <c r="AL272">
        <f t="shared" si="109"/>
        <v>3.2797619047619047</v>
      </c>
      <c r="BI272" t="str">
        <v>06/10/2023</v>
      </c>
      <c r="BJ272">
        <v>48.6</v>
      </c>
      <c r="BK272">
        <v>22.8</v>
      </c>
      <c r="BL272">
        <f t="shared" si="110"/>
        <v>2.1315789473684212</v>
      </c>
    </row>
    <row r="273" spans="1:64" x14ac:dyDescent="0.3">
      <c r="A273" s="11">
        <v>45191</v>
      </c>
      <c r="B273">
        <v>0.50903614457831303</v>
      </c>
      <c r="C273">
        <v>4330</v>
      </c>
      <c r="D273">
        <v>357.86</v>
      </c>
      <c r="E273">
        <v>90.7</v>
      </c>
      <c r="F273">
        <v>1920.06</v>
      </c>
      <c r="G273">
        <v>80.819999999999993</v>
      </c>
      <c r="H273">
        <v>47.51</v>
      </c>
      <c r="I273" s="12">
        <f t="shared" si="101"/>
        <v>162.79980797087018</v>
      </c>
      <c r="J273" s="12">
        <f t="shared" si="102"/>
        <v>93.317877264920497</v>
      </c>
      <c r="K273" s="12">
        <f t="shared" si="103"/>
        <v>162.59430152649765</v>
      </c>
      <c r="L273" s="12">
        <f t="shared" si="104"/>
        <v>148.30662260541615</v>
      </c>
      <c r="M273" s="12">
        <f t="shared" si="105"/>
        <v>218.29636976769615</v>
      </c>
      <c r="N273" s="12">
        <f t="shared" si="106"/>
        <v>124.68748980343582</v>
      </c>
      <c r="O273" s="12">
        <f t="shared" si="107"/>
        <v>216.18950991823505</v>
      </c>
      <c r="P273" s="12">
        <f t="shared" si="108"/>
        <v>200.21868953242736</v>
      </c>
      <c r="Q273">
        <v>0.61971830985915499</v>
      </c>
      <c r="R273" s="12"/>
      <c r="S273" s="12"/>
      <c r="T273" s="55">
        <v>18.034348974112401</v>
      </c>
      <c r="U273" s="55">
        <v>17.165709683848998</v>
      </c>
      <c r="V273" s="55">
        <v>21.6847636818609</v>
      </c>
      <c r="W273" s="55">
        <v>20.474755494538499</v>
      </c>
      <c r="Z273" s="12"/>
      <c r="AA273" s="12"/>
      <c r="AB273" s="12"/>
      <c r="AC273" s="12"/>
      <c r="AD273" s="55">
        <v>13.5382538808562</v>
      </c>
      <c r="AE273" s="55">
        <v>12.712646355212099</v>
      </c>
      <c r="AF273">
        <v>0.45864661654135302</v>
      </c>
      <c r="AG273" s="12"/>
      <c r="AH273" s="12"/>
      <c r="AI273" t="str">
        <v>20190913</v>
      </c>
      <c r="AJ273">
        <v>53.8</v>
      </c>
      <c r="AK273">
        <v>17</v>
      </c>
      <c r="AL273">
        <f t="shared" si="109"/>
        <v>3.164705882352941</v>
      </c>
      <c r="BI273" t="str">
        <v>05/10/2023</v>
      </c>
      <c r="BJ273">
        <v>48.6</v>
      </c>
      <c r="BK273">
        <v>22.8</v>
      </c>
      <c r="BL273">
        <f t="shared" si="110"/>
        <v>2.1315789473684212</v>
      </c>
    </row>
    <row r="274" spans="1:64" x14ac:dyDescent="0.3">
      <c r="A274" s="11">
        <v>45190</v>
      </c>
      <c r="B274">
        <v>0.51343283582089505</v>
      </c>
      <c r="C274">
        <v>4402.2</v>
      </c>
      <c r="D274">
        <v>364.54</v>
      </c>
      <c r="E274">
        <v>93.09</v>
      </c>
      <c r="F274">
        <v>1930.32</v>
      </c>
      <c r="G274">
        <v>80.78</v>
      </c>
      <c r="H274">
        <v>48.38</v>
      </c>
      <c r="I274" s="12">
        <f t="shared" si="101"/>
        <v>161.30400554030959</v>
      </c>
      <c r="J274" s="12">
        <f t="shared" si="102"/>
        <v>94.363968816260709</v>
      </c>
      <c r="K274" s="12">
        <f t="shared" si="103"/>
        <v>165.38871967693356</v>
      </c>
      <c r="L274" s="12">
        <f t="shared" si="104"/>
        <v>148.07240951741406</v>
      </c>
      <c r="M274" s="12">
        <f t="shared" si="105"/>
        <v>216.70368111194179</v>
      </c>
      <c r="N274" s="12">
        <f t="shared" si="106"/>
        <v>126.33096505486799</v>
      </c>
      <c r="O274" s="12">
        <f t="shared" si="107"/>
        <v>220.33615612568147</v>
      </c>
      <c r="P274" s="12">
        <f t="shared" si="108"/>
        <v>200.28715293967974</v>
      </c>
      <c r="Q274">
        <v>0.63013698630137005</v>
      </c>
      <c r="R274" s="12"/>
      <c r="S274" s="12"/>
      <c r="T274" s="55">
        <v>18.022849951103701</v>
      </c>
      <c r="U274" s="55">
        <v>17.2049084480416</v>
      </c>
      <c r="V274" s="55">
        <v>21.740363468655701</v>
      </c>
      <c r="W274" s="55">
        <v>20.634827353557601</v>
      </c>
      <c r="Z274" s="12"/>
      <c r="AA274" s="12"/>
      <c r="AB274" s="12"/>
      <c r="AC274" s="12"/>
      <c r="AD274" s="55">
        <v>13.651083030138601</v>
      </c>
      <c r="AE274" s="55">
        <v>12.907097608753901</v>
      </c>
      <c r="AF274">
        <v>0.46293800539083602</v>
      </c>
      <c r="AG274" s="12"/>
      <c r="AH274" s="12"/>
      <c r="AI274" t="str">
        <v>20190906</v>
      </c>
      <c r="AJ274">
        <v>50</v>
      </c>
      <c r="AK274">
        <v>17.899999999999999</v>
      </c>
      <c r="AL274">
        <f t="shared" si="109"/>
        <v>2.7932960893854752</v>
      </c>
      <c r="BI274" t="str">
        <v>04/10/2023</v>
      </c>
      <c r="BJ274">
        <v>48.6</v>
      </c>
      <c r="BK274">
        <v>22.8</v>
      </c>
      <c r="BL274">
        <f t="shared" si="110"/>
        <v>2.1315789473684212</v>
      </c>
    </row>
    <row r="275" spans="1:64" x14ac:dyDescent="0.3">
      <c r="A275" s="11">
        <v>45189</v>
      </c>
      <c r="B275">
        <v>0.51651651651651698</v>
      </c>
      <c r="C275">
        <v>4443.95</v>
      </c>
      <c r="D275">
        <v>369.87</v>
      </c>
      <c r="E275">
        <v>92.8</v>
      </c>
      <c r="F275">
        <v>1931.4</v>
      </c>
      <c r="G275">
        <v>80.83</v>
      </c>
      <c r="H275">
        <v>48.5</v>
      </c>
      <c r="I275" s="12">
        <f t="shared" si="101"/>
        <v>163.34910284934392</v>
      </c>
      <c r="J275" s="12">
        <f t="shared" si="102"/>
        <v>95.205165029168356</v>
      </c>
      <c r="K275" s="12">
        <f t="shared" si="103"/>
        <v>166.85305764407659</v>
      </c>
      <c r="L275" s="12">
        <f t="shared" si="104"/>
        <v>149.10429599161344</v>
      </c>
      <c r="M275" s="12">
        <f t="shared" si="105"/>
        <v>220.57150581361898</v>
      </c>
      <c r="N275" s="12">
        <f t="shared" si="106"/>
        <v>128.10538978947019</v>
      </c>
      <c r="O275" s="12">
        <f t="shared" si="107"/>
        <v>223.41750495897324</v>
      </c>
      <c r="P275" s="12">
        <f t="shared" si="108"/>
        <v>202.7067092230586</v>
      </c>
      <c r="Q275">
        <v>0.63013698630137005</v>
      </c>
      <c r="R275" s="12"/>
      <c r="S275" s="12"/>
      <c r="T275" s="55">
        <v>18.3367591550508</v>
      </c>
      <c r="U275" s="55">
        <v>17.771823519954399</v>
      </c>
      <c r="V275" s="55">
        <v>22.253871579522698</v>
      </c>
      <c r="W275" s="55">
        <v>21.531458446038599</v>
      </c>
      <c r="Z275" s="12"/>
      <c r="AA275" s="12"/>
      <c r="AB275" s="12"/>
      <c r="AC275" s="12"/>
      <c r="AD275" s="55">
        <v>13.864071929895699</v>
      </c>
      <c r="AE275" s="55">
        <v>13.282799012737501</v>
      </c>
      <c r="AF275">
        <v>0.46762099522835698</v>
      </c>
      <c r="AG275" s="12"/>
      <c r="AH275" s="12"/>
      <c r="AI275" t="str">
        <v>20190830</v>
      </c>
      <c r="AJ275">
        <v>44.9</v>
      </c>
      <c r="AK275">
        <v>18.7</v>
      </c>
      <c r="AL275">
        <f t="shared" si="109"/>
        <v>2.4010695187165774</v>
      </c>
      <c r="BI275" t="str">
        <v>03/10/2023</v>
      </c>
      <c r="BJ275">
        <v>48.6</v>
      </c>
      <c r="BK275">
        <v>22.8</v>
      </c>
      <c r="BL275">
        <f t="shared" si="110"/>
        <v>2.1315789473684212</v>
      </c>
    </row>
    <row r="276" spans="1:64" x14ac:dyDescent="0.3">
      <c r="A276" s="11">
        <v>45188</v>
      </c>
      <c r="B276">
        <v>0.51661631419939602</v>
      </c>
      <c r="C276">
        <v>4453.53</v>
      </c>
      <c r="D276">
        <v>370.66</v>
      </c>
      <c r="E276">
        <v>93.49</v>
      </c>
      <c r="F276">
        <v>1934.08</v>
      </c>
      <c r="G276">
        <v>80.89</v>
      </c>
      <c r="H276">
        <v>48.59</v>
      </c>
      <c r="I276" s="12">
        <f t="shared" si="101"/>
        <v>162.49933437289462</v>
      </c>
      <c r="J276" s="12">
        <f t="shared" si="102"/>
        <v>95.27809382321756</v>
      </c>
      <c r="K276" s="12">
        <f t="shared" si="103"/>
        <v>167.08854464565837</v>
      </c>
      <c r="L276" s="12">
        <f t="shared" si="104"/>
        <v>149.14887206112567</v>
      </c>
      <c r="M276" s="12">
        <f t="shared" si="105"/>
        <v>219.41974192229338</v>
      </c>
      <c r="N276" s="12">
        <f t="shared" si="106"/>
        <v>128.20098433503179</v>
      </c>
      <c r="O276" s="12">
        <f t="shared" si="107"/>
        <v>223.72839463492244</v>
      </c>
      <c r="P276" s="12">
        <f t="shared" si="108"/>
        <v>202.76330052666381</v>
      </c>
      <c r="Q276">
        <v>0.65217391304347805</v>
      </c>
      <c r="R276" s="12"/>
      <c r="S276" s="12"/>
      <c r="T276" s="55">
        <v>18.127846784797299</v>
      </c>
      <c r="U276" s="55">
        <v>17.490249286140099</v>
      </c>
      <c r="V276" s="55">
        <v>21.897834718726202</v>
      </c>
      <c r="W276" s="55">
        <v>21.0605344908615</v>
      </c>
      <c r="Z276" s="12"/>
      <c r="AA276" s="12"/>
      <c r="AB276" s="12"/>
      <c r="AC276" s="12"/>
      <c r="AD276" s="55">
        <v>13.811672538673999</v>
      </c>
      <c r="AE276" s="55">
        <v>13.235647072901999</v>
      </c>
      <c r="AF276">
        <v>0.47339699863574403</v>
      </c>
      <c r="AG276" s="12"/>
      <c r="AH276" s="12"/>
      <c r="AI276" t="str">
        <v>20190823</v>
      </c>
      <c r="AJ276">
        <v>43.9</v>
      </c>
      <c r="AK276">
        <v>18.7</v>
      </c>
      <c r="AL276">
        <f t="shared" si="109"/>
        <v>2.3475935828877006</v>
      </c>
      <c r="BI276" t="str">
        <v>02/10/2023</v>
      </c>
      <c r="BJ276">
        <v>48.6</v>
      </c>
      <c r="BK276">
        <v>22.8</v>
      </c>
      <c r="BL276">
        <f t="shared" si="110"/>
        <v>2.1315789473684212</v>
      </c>
    </row>
    <row r="277" spans="1:64" x14ac:dyDescent="0.3">
      <c r="A277" s="11">
        <v>45185</v>
      </c>
      <c r="B277">
        <v>0.52095808383233499</v>
      </c>
      <c r="C277">
        <v>4450.32</v>
      </c>
      <c r="D277">
        <v>370.81</v>
      </c>
      <c r="E277">
        <v>92.96</v>
      </c>
      <c r="F277">
        <v>1923.6</v>
      </c>
      <c r="G277">
        <v>80.900000000000006</v>
      </c>
      <c r="H277">
        <v>48.72</v>
      </c>
      <c r="I277" s="12">
        <f t="shared" si="101"/>
        <v>163.31264448751287</v>
      </c>
      <c r="J277" s="12">
        <f t="shared" si="102"/>
        <v>95.730595275041182</v>
      </c>
      <c r="K277" s="12">
        <f t="shared" si="103"/>
        <v>166.94748973653779</v>
      </c>
      <c r="L277" s="12">
        <f t="shared" si="104"/>
        <v>148.64502412200491</v>
      </c>
      <c r="M277" s="12">
        <f t="shared" si="105"/>
        <v>220.76772687300848</v>
      </c>
      <c r="N277" s="12">
        <f t="shared" si="106"/>
        <v>128.95571544872755</v>
      </c>
      <c r="O277" s="12">
        <f t="shared" si="107"/>
        <v>223.79125993636296</v>
      </c>
      <c r="P277" s="12">
        <f t="shared" si="108"/>
        <v>202.30532398631971</v>
      </c>
      <c r="Q277">
        <v>0.69014084507042295</v>
      </c>
      <c r="R277" s="12"/>
      <c r="S277" s="12"/>
      <c r="T277" s="55">
        <v>18.198739529245</v>
      </c>
      <c r="U277" s="55">
        <v>17.6837194058979</v>
      </c>
      <c r="V277" s="55">
        <v>22.071574185916901</v>
      </c>
      <c r="W277" s="55">
        <v>21.458069995496199</v>
      </c>
      <c r="Z277" s="12"/>
      <c r="AA277" s="12"/>
      <c r="AB277" s="12"/>
      <c r="AC277" s="12"/>
      <c r="AD277" s="55">
        <v>13.774201103425399</v>
      </c>
      <c r="AE277" s="55">
        <v>13.205853587395</v>
      </c>
      <c r="AF277">
        <v>0.47694334650856401</v>
      </c>
      <c r="AG277" s="12"/>
      <c r="AH277" s="12"/>
      <c r="AI277" t="str">
        <v>20190816</v>
      </c>
      <c r="AJ277">
        <v>49.1</v>
      </c>
      <c r="AK277">
        <v>17.899999999999999</v>
      </c>
      <c r="AL277">
        <f t="shared" si="109"/>
        <v>2.7430167597765367</v>
      </c>
      <c r="BI277" t="str">
        <v>29/09/2023</v>
      </c>
      <c r="BJ277">
        <v>42.3</v>
      </c>
      <c r="BK277">
        <v>23.9</v>
      </c>
      <c r="BL277">
        <f t="shared" si="110"/>
        <v>1.7698744769874477</v>
      </c>
    </row>
    <row r="278" spans="1:64" x14ac:dyDescent="0.3">
      <c r="A278" s="11">
        <v>45184</v>
      </c>
      <c r="B278">
        <v>0.54601226993865004</v>
      </c>
      <c r="C278">
        <v>4505.1000000000004</v>
      </c>
      <c r="D278">
        <v>377.27</v>
      </c>
      <c r="E278">
        <v>93.53</v>
      </c>
      <c r="F278">
        <v>1910.9</v>
      </c>
      <c r="G278">
        <v>80.94</v>
      </c>
      <c r="H278">
        <v>48.83</v>
      </c>
      <c r="I278" s="12">
        <f t="shared" si="101"/>
        <v>164.30922119072193</v>
      </c>
      <c r="J278" s="12">
        <f t="shared" si="102"/>
        <v>97.565374138978399</v>
      </c>
      <c r="K278" s="12">
        <f t="shared" si="103"/>
        <v>168.91797864588906</v>
      </c>
      <c r="L278" s="12">
        <f t="shared" si="104"/>
        <v>150.13236125535661</v>
      </c>
      <c r="M278" s="12">
        <f t="shared" si="105"/>
        <v>223.22966299440984</v>
      </c>
      <c r="N278" s="12">
        <f t="shared" si="106"/>
        <v>132.09550653442932</v>
      </c>
      <c r="O278" s="12">
        <f t="shared" si="107"/>
        <v>227.5755736692067</v>
      </c>
      <c r="P278" s="12">
        <f t="shared" si="108"/>
        <v>205.35907542580472</v>
      </c>
      <c r="Q278">
        <v>0.73239436619718301</v>
      </c>
      <c r="R278" s="12"/>
      <c r="S278" s="12"/>
      <c r="T278" s="55">
        <v>18.064037160772202</v>
      </c>
      <c r="U278" s="55">
        <v>17.518712576285701</v>
      </c>
      <c r="V278" s="55">
        <v>21.8811280019573</v>
      </c>
      <c r="W278" s="55">
        <v>21.2260440066106</v>
      </c>
      <c r="Z278" s="12"/>
      <c r="AA278" s="12"/>
      <c r="AB278" s="12"/>
      <c r="AC278" s="12"/>
      <c r="AD278" s="55">
        <v>13.818232651482599</v>
      </c>
      <c r="AE278" s="55">
        <v>13.3131849200274</v>
      </c>
      <c r="AF278">
        <v>0.48527443105756402</v>
      </c>
      <c r="AG278" s="12"/>
      <c r="AH278" s="12"/>
      <c r="AI278" t="str">
        <v>20190809</v>
      </c>
      <c r="AJ278">
        <v>49.5</v>
      </c>
      <c r="AK278">
        <v>18.100000000000001</v>
      </c>
      <c r="AL278">
        <f t="shared" si="109"/>
        <v>2.7348066298342539</v>
      </c>
      <c r="BI278" t="str">
        <v>28/09/2023</v>
      </c>
      <c r="BJ278">
        <v>42.3</v>
      </c>
      <c r="BK278">
        <v>23.9</v>
      </c>
      <c r="BL278">
        <f t="shared" si="110"/>
        <v>1.7698744769874477</v>
      </c>
    </row>
    <row r="279" spans="1:64" x14ac:dyDescent="0.3">
      <c r="A279" s="11">
        <v>45183</v>
      </c>
      <c r="B279">
        <v>0.54769230769230803</v>
      </c>
      <c r="C279">
        <v>4467.4399999999996</v>
      </c>
      <c r="D279">
        <v>374.21</v>
      </c>
      <c r="E279">
        <v>94.21</v>
      </c>
      <c r="F279">
        <v>1906.83</v>
      </c>
      <c r="G279">
        <v>80.959999999999994</v>
      </c>
      <c r="H279">
        <v>48.27</v>
      </c>
      <c r="I279" s="12">
        <f t="shared" si="101"/>
        <v>161.7777550412782</v>
      </c>
      <c r="J279" s="12">
        <f t="shared" si="102"/>
        <v>96.954998672222985</v>
      </c>
      <c r="K279" s="12">
        <f t="shared" si="103"/>
        <v>167.46489922065234</v>
      </c>
      <c r="L279" s="12">
        <f t="shared" si="104"/>
        <v>150.6100247081215</v>
      </c>
      <c r="M279" s="12">
        <f t="shared" si="105"/>
        <v>219.84511575559841</v>
      </c>
      <c r="N279" s="12">
        <f t="shared" si="106"/>
        <v>131.30207512285941</v>
      </c>
      <c r="O279" s="12">
        <f t="shared" si="107"/>
        <v>225.67443305883555</v>
      </c>
      <c r="P279" s="12">
        <f t="shared" si="108"/>
        <v>206.06467839904633</v>
      </c>
      <c r="Q279">
        <v>0.70422535211267601</v>
      </c>
      <c r="R279" s="12"/>
      <c r="S279" s="12"/>
      <c r="T279" s="55">
        <v>17.867367050296899</v>
      </c>
      <c r="U279" s="55">
        <v>17.214075506297299</v>
      </c>
      <c r="V279" s="55">
        <v>21.605389697149999</v>
      </c>
      <c r="W279" s="55">
        <v>20.811870735508801</v>
      </c>
      <c r="Z279" s="12"/>
      <c r="AA279" s="12"/>
      <c r="AB279" s="12"/>
      <c r="AC279" s="12"/>
      <c r="AD279" s="55">
        <v>13.717987696041201</v>
      </c>
      <c r="AE279" s="55">
        <v>13.1539119170407</v>
      </c>
      <c r="AF279">
        <v>0.47771124417831001</v>
      </c>
      <c r="AG279" s="12"/>
      <c r="AH279" s="12"/>
      <c r="AI279" t="str">
        <v>20190802</v>
      </c>
      <c r="AJ279">
        <v>48.1</v>
      </c>
      <c r="AK279">
        <v>17.899999999999999</v>
      </c>
      <c r="AL279">
        <f t="shared" si="109"/>
        <v>2.6871508379888271</v>
      </c>
      <c r="BI279" t="str">
        <v>27/09/2023</v>
      </c>
      <c r="BJ279">
        <v>42.3</v>
      </c>
      <c r="BK279">
        <v>23.9</v>
      </c>
      <c r="BL279">
        <f t="shared" si="110"/>
        <v>1.7698744769874477</v>
      </c>
    </row>
    <row r="280" spans="1:64" x14ac:dyDescent="0.3">
      <c r="A280" s="11">
        <v>45182</v>
      </c>
      <c r="B280">
        <v>0.54746835443038</v>
      </c>
      <c r="C280">
        <v>4461.8999999999996</v>
      </c>
      <c r="D280">
        <v>372.79</v>
      </c>
      <c r="E280">
        <v>94.23</v>
      </c>
      <c r="F280">
        <v>1913.64</v>
      </c>
      <c r="G280">
        <v>80.89</v>
      </c>
      <c r="H280">
        <v>48.37</v>
      </c>
      <c r="I280" s="12">
        <f t="shared" si="101"/>
        <v>161.54289265103037</v>
      </c>
      <c r="J280" s="12">
        <f t="shared" si="102"/>
        <v>96.491810328572058</v>
      </c>
      <c r="K280" s="12">
        <f t="shared" si="103"/>
        <v>167.40191411734526</v>
      </c>
      <c r="L280" s="12">
        <f t="shared" si="104"/>
        <v>150.11329670638773</v>
      </c>
      <c r="M280" s="12">
        <f t="shared" si="105"/>
        <v>218.96457998394581</v>
      </c>
      <c r="N280" s="12">
        <f t="shared" si="106"/>
        <v>130.34174605776829</v>
      </c>
      <c r="O280" s="12">
        <f t="shared" si="107"/>
        <v>225.01205554774057</v>
      </c>
      <c r="P280" s="12">
        <f t="shared" si="108"/>
        <v>204.86081134222758</v>
      </c>
      <c r="Q280">
        <v>0.70588235294117696</v>
      </c>
      <c r="R280" s="12"/>
      <c r="S280" s="12"/>
      <c r="T280" s="55">
        <v>17.877844054108099</v>
      </c>
      <c r="U280" s="55">
        <v>17.288339647633201</v>
      </c>
      <c r="V280" s="55">
        <v>21.704009776572398</v>
      </c>
      <c r="W280" s="55">
        <v>21.1125834009808</v>
      </c>
      <c r="Z280" s="12"/>
      <c r="AA280" s="12"/>
      <c r="AB280" s="12"/>
      <c r="AC280" s="12"/>
      <c r="AD280" s="55">
        <v>13.709830035307199</v>
      </c>
      <c r="AE280" s="55">
        <v>13.1557976399837</v>
      </c>
      <c r="AF280">
        <v>0.47855227882037499</v>
      </c>
      <c r="AG280" s="12"/>
      <c r="AH280" s="12"/>
      <c r="AI280" t="str">
        <v>20190726</v>
      </c>
      <c r="AJ280">
        <v>57.2</v>
      </c>
      <c r="AK280">
        <v>17.100000000000001</v>
      </c>
      <c r="AL280">
        <f t="shared" si="109"/>
        <v>3.3450292397660819</v>
      </c>
      <c r="BI280" t="str">
        <v>26/09/2023</v>
      </c>
      <c r="BJ280">
        <v>42.3</v>
      </c>
      <c r="BK280">
        <v>23.9</v>
      </c>
      <c r="BL280">
        <f t="shared" si="110"/>
        <v>1.7698744769874477</v>
      </c>
    </row>
    <row r="281" spans="1:64" x14ac:dyDescent="0.3">
      <c r="A281" s="11">
        <v>45181</v>
      </c>
      <c r="B281">
        <v>0.54545454545454497</v>
      </c>
      <c r="C281">
        <v>4487.46</v>
      </c>
      <c r="D281">
        <v>376.97</v>
      </c>
      <c r="E281">
        <v>93.69</v>
      </c>
      <c r="F281">
        <v>1922.31</v>
      </c>
      <c r="G281">
        <v>80.930000000000007</v>
      </c>
      <c r="H281">
        <v>48.53</v>
      </c>
      <c r="I281" s="12">
        <f t="shared" si="101"/>
        <v>163.41556330942171</v>
      </c>
      <c r="J281" s="12">
        <f t="shared" si="102"/>
        <v>96.606353954344669</v>
      </c>
      <c r="K281" s="12">
        <f t="shared" si="103"/>
        <v>168.27722800991287</v>
      </c>
      <c r="L281" s="12">
        <f t="shared" si="104"/>
        <v>150.47427588165851</v>
      </c>
      <c r="M281" s="12">
        <f t="shared" si="105"/>
        <v>222.71784432250752</v>
      </c>
      <c r="N281" s="12">
        <f t="shared" si="106"/>
        <v>131.20483994757279</v>
      </c>
      <c r="O281" s="12">
        <f t="shared" si="107"/>
        <v>227.42139446787272</v>
      </c>
      <c r="P281" s="12">
        <f t="shared" si="108"/>
        <v>206.4695156393162</v>
      </c>
      <c r="Q281">
        <v>0.69696969696969702</v>
      </c>
      <c r="R281" s="12"/>
      <c r="S281" s="12"/>
      <c r="T281" s="55">
        <v>17.682113651655399</v>
      </c>
      <c r="U281" s="55">
        <v>16.937148930378701</v>
      </c>
      <c r="V281" s="55">
        <v>21.259323536434302</v>
      </c>
      <c r="W281" s="55">
        <v>20.286776596893201</v>
      </c>
      <c r="Z281" s="12"/>
      <c r="AA281" s="12"/>
      <c r="AB281" s="12"/>
      <c r="AC281" s="12"/>
      <c r="AD281" s="55">
        <v>13.5730213924297</v>
      </c>
      <c r="AE281" s="55">
        <v>12.8911570162571</v>
      </c>
      <c r="AF281">
        <v>0.479405806887238</v>
      </c>
      <c r="AG281" s="12"/>
      <c r="AH281" s="12"/>
      <c r="AI281" t="str">
        <v>20190719</v>
      </c>
      <c r="AJ281">
        <v>54.2</v>
      </c>
      <c r="AK281">
        <v>16.8</v>
      </c>
      <c r="AL281">
        <f t="shared" si="109"/>
        <v>3.2261904761904763</v>
      </c>
      <c r="BI281" t="str">
        <v>25/09/2023</v>
      </c>
      <c r="BJ281">
        <v>42.3</v>
      </c>
      <c r="BK281">
        <v>23.9</v>
      </c>
      <c r="BL281">
        <f t="shared" si="110"/>
        <v>1.7698744769874477</v>
      </c>
    </row>
    <row r="282" spans="1:64" x14ac:dyDescent="0.3">
      <c r="A282" s="11">
        <v>45178</v>
      </c>
      <c r="B282">
        <v>0.54191616766467099</v>
      </c>
      <c r="C282">
        <v>4457.49</v>
      </c>
      <c r="D282">
        <v>372.58</v>
      </c>
      <c r="E282">
        <v>94.37</v>
      </c>
      <c r="F282">
        <v>1919.16</v>
      </c>
      <c r="G282">
        <v>80.91</v>
      </c>
      <c r="H282">
        <v>48.02</v>
      </c>
      <c r="I282" s="12">
        <f t="shared" si="101"/>
        <v>161.17058684559723</v>
      </c>
      <c r="J282" s="12">
        <f t="shared" si="102"/>
        <v>96.117866452100543</v>
      </c>
      <c r="K282" s="12">
        <f t="shared" si="103"/>
        <v>167.19442233033053</v>
      </c>
      <c r="L282" s="12">
        <f t="shared" si="104"/>
        <v>151.06297736177197</v>
      </c>
      <c r="M282" s="12">
        <f t="shared" si="105"/>
        <v>218.56759879241886</v>
      </c>
      <c r="N282" s="12">
        <f t="shared" si="106"/>
        <v>129.88760283904639</v>
      </c>
      <c r="O282" s="12">
        <f t="shared" si="107"/>
        <v>224.82788872609879</v>
      </c>
      <c r="P282" s="12">
        <f t="shared" si="108"/>
        <v>206.22984982125507</v>
      </c>
      <c r="Q282">
        <v>0.67647058823529405</v>
      </c>
      <c r="R282" s="12"/>
      <c r="S282" s="12"/>
      <c r="T282" s="55">
        <v>17.631834246594298</v>
      </c>
      <c r="U282" s="55">
        <v>16.861283851220399</v>
      </c>
      <c r="V282" s="55">
        <v>21.147846507871598</v>
      </c>
      <c r="W282" s="55">
        <v>20.102368308437299</v>
      </c>
      <c r="Z282" s="12"/>
      <c r="AA282" s="12"/>
      <c r="AB282" s="12"/>
      <c r="AC282" s="12"/>
      <c r="AD282" s="55">
        <v>13.541613380128</v>
      </c>
      <c r="AE282" s="55">
        <v>12.830514908381801</v>
      </c>
      <c r="AF282">
        <v>0.492894056847545</v>
      </c>
      <c r="AG282" s="12"/>
      <c r="AH282" s="12"/>
      <c r="AI282" t="str">
        <v>20190712</v>
      </c>
      <c r="AJ282">
        <v>58</v>
      </c>
      <c r="AK282">
        <v>16.8</v>
      </c>
      <c r="AL282">
        <f t="shared" si="109"/>
        <v>3.4523809523809521</v>
      </c>
      <c r="BI282" t="str">
        <v>22/09/2023</v>
      </c>
      <c r="BJ282">
        <v>43.7</v>
      </c>
      <c r="BK282">
        <v>23.9</v>
      </c>
      <c r="BL282">
        <f t="shared" si="110"/>
        <v>1.8284518828451886</v>
      </c>
    </row>
    <row r="283" spans="1:64" x14ac:dyDescent="0.3">
      <c r="A283" s="11">
        <v>45177</v>
      </c>
      <c r="B283">
        <v>0.54354354354354395</v>
      </c>
      <c r="C283">
        <v>4451.1400000000003</v>
      </c>
      <c r="D283">
        <v>372.06</v>
      </c>
      <c r="E283">
        <v>94.01</v>
      </c>
      <c r="F283">
        <v>1919.63</v>
      </c>
      <c r="G283">
        <v>80.95</v>
      </c>
      <c r="H283">
        <v>48.06</v>
      </c>
      <c r="I283" s="12">
        <f t="shared" si="101"/>
        <v>161.55877688638441</v>
      </c>
      <c r="J283" s="12">
        <f t="shared" si="102"/>
        <v>95.957479314061189</v>
      </c>
      <c r="K283" s="12">
        <f t="shared" si="103"/>
        <v>166.87390211865548</v>
      </c>
      <c r="L283" s="12">
        <f t="shared" si="104"/>
        <v>150.72251121672215</v>
      </c>
      <c r="M283" s="12">
        <f t="shared" si="105"/>
        <v>219.10039745780276</v>
      </c>
      <c r="N283" s="12">
        <f t="shared" si="106"/>
        <v>129.67461709291848</v>
      </c>
      <c r="O283" s="12">
        <f t="shared" si="107"/>
        <v>224.40337225096815</v>
      </c>
      <c r="P283" s="12">
        <f t="shared" si="108"/>
        <v>205.77099757436935</v>
      </c>
      <c r="Q283">
        <v>0.64383561643835596</v>
      </c>
      <c r="R283" s="12"/>
      <c r="S283" s="12"/>
      <c r="T283" s="55">
        <v>17.296011851415798</v>
      </c>
      <c r="U283" s="55">
        <v>16.1334624265806</v>
      </c>
      <c r="V283" s="55">
        <v>20.791920606647501</v>
      </c>
      <c r="W283" s="55">
        <v>19.350356014376601</v>
      </c>
      <c r="Z283" s="12"/>
      <c r="AA283" s="12"/>
      <c r="AB283" s="12"/>
      <c r="AC283" s="12"/>
      <c r="AD283" s="55">
        <v>13.4337961651238</v>
      </c>
      <c r="AE283" s="55">
        <v>12.5832182884413</v>
      </c>
      <c r="AF283">
        <v>0.49935732647814901</v>
      </c>
      <c r="AG283" s="12"/>
      <c r="AH283" s="12"/>
      <c r="AI283" t="str">
        <v>20190705</v>
      </c>
      <c r="AJ283">
        <v>56.7</v>
      </c>
      <c r="AK283">
        <v>18.3</v>
      </c>
      <c r="AL283">
        <f t="shared" si="109"/>
        <v>3.098360655737705</v>
      </c>
      <c r="BI283" t="str">
        <v>21/09/2023</v>
      </c>
      <c r="BJ283">
        <v>43.7</v>
      </c>
      <c r="BK283">
        <v>23.9</v>
      </c>
      <c r="BL283">
        <f t="shared" si="110"/>
        <v>1.8284518828451886</v>
      </c>
    </row>
    <row r="284" spans="1:64" x14ac:dyDescent="0.3">
      <c r="A284" s="11">
        <v>45176</v>
      </c>
      <c r="B284">
        <v>0.55428571428571405</v>
      </c>
      <c r="C284">
        <v>4465.4799999999996</v>
      </c>
      <c r="D284">
        <v>374.74</v>
      </c>
      <c r="E284">
        <v>93.75</v>
      </c>
      <c r="F284">
        <v>1916.7</v>
      </c>
      <c r="G284">
        <v>80.8</v>
      </c>
      <c r="H284">
        <v>48.33</v>
      </c>
      <c r="I284" s="12">
        <f t="shared" si="101"/>
        <v>162.53146827750902</v>
      </c>
      <c r="J284" s="12">
        <f t="shared" si="102"/>
        <v>96.414481059864826</v>
      </c>
      <c r="K284" s="12">
        <f t="shared" si="103"/>
        <v>167.72388256972604</v>
      </c>
      <c r="L284" s="12">
        <f t="shared" si="104"/>
        <v>150.36534971483681</v>
      </c>
      <c r="M284" s="12">
        <f t="shared" si="105"/>
        <v>221.29675859420232</v>
      </c>
      <c r="N284" s="12">
        <f t="shared" si="106"/>
        <v>130.81008713269185</v>
      </c>
      <c r="O284" s="12">
        <f t="shared" si="107"/>
        <v>226.44318623358495</v>
      </c>
      <c r="P284" s="12">
        <f t="shared" si="108"/>
        <v>206.09354075601914</v>
      </c>
      <c r="Q284">
        <v>0.66666666666666696</v>
      </c>
      <c r="R284" s="12"/>
      <c r="S284" s="12"/>
      <c r="T284" s="55">
        <v>17.483038105851801</v>
      </c>
      <c r="U284" s="55">
        <v>16.585621343284899</v>
      </c>
      <c r="V284" s="55">
        <v>20.9971913511962</v>
      </c>
      <c r="W284" s="55">
        <v>19.8598179647481</v>
      </c>
      <c r="Z284" s="12"/>
      <c r="AA284" s="12"/>
      <c r="AB284" s="12"/>
      <c r="AC284" s="12"/>
      <c r="AD284" s="55">
        <v>13.464104755341101</v>
      </c>
      <c r="AE284" s="55">
        <v>12.651170528197399</v>
      </c>
      <c r="AF284">
        <v>0.498094027954257</v>
      </c>
      <c r="AG284" s="12"/>
      <c r="AH284" s="12"/>
      <c r="AI284" t="str">
        <v>20190628</v>
      </c>
      <c r="AJ284">
        <v>55.2</v>
      </c>
      <c r="AK284">
        <v>18.100000000000001</v>
      </c>
      <c r="AL284">
        <f t="shared" si="109"/>
        <v>3.0497237569060771</v>
      </c>
      <c r="BI284" t="str">
        <v>20/09/2023</v>
      </c>
      <c r="BJ284">
        <v>43.7</v>
      </c>
      <c r="BK284">
        <v>23.9</v>
      </c>
      <c r="BL284">
        <f t="shared" si="110"/>
        <v>1.8284518828451886</v>
      </c>
    </row>
    <row r="285" spans="1:64" x14ac:dyDescent="0.3">
      <c r="A285" s="11">
        <v>45175</v>
      </c>
      <c r="B285">
        <v>0.56034482758620696</v>
      </c>
      <c r="C285">
        <v>4496.83</v>
      </c>
      <c r="D285">
        <v>378.07</v>
      </c>
      <c r="E285">
        <v>93.52</v>
      </c>
      <c r="F285">
        <v>1926.01</v>
      </c>
      <c r="G285">
        <v>80.89</v>
      </c>
      <c r="H285">
        <v>48.53</v>
      </c>
      <c r="I285" s="12">
        <f t="shared" si="101"/>
        <v>164.07888719502427</v>
      </c>
      <c r="J285" s="12">
        <f t="shared" si="102"/>
        <v>96.621032702429346</v>
      </c>
      <c r="K285" s="12">
        <f t="shared" si="103"/>
        <v>168.71236081381502</v>
      </c>
      <c r="L285" s="12">
        <f t="shared" si="104"/>
        <v>150.79517864265839</v>
      </c>
      <c r="M285" s="12">
        <f t="shared" si="105"/>
        <v>223.81858066796133</v>
      </c>
      <c r="N285" s="12">
        <f t="shared" si="106"/>
        <v>131.33200910918163</v>
      </c>
      <c r="O285" s="12">
        <f t="shared" si="107"/>
        <v>228.19924115385837</v>
      </c>
      <c r="P285" s="12">
        <f t="shared" si="108"/>
        <v>207.06399390215893</v>
      </c>
      <c r="Q285">
        <v>0.66666666666666696</v>
      </c>
      <c r="R285" s="12"/>
      <c r="S285" s="12"/>
      <c r="T285" s="55">
        <v>17.566101903350699</v>
      </c>
      <c r="U285" s="55">
        <v>16.812318102998098</v>
      </c>
      <c r="V285" s="55">
        <v>21.213964295841699</v>
      </c>
      <c r="W285" s="55">
        <v>20.449279332865</v>
      </c>
      <c r="Z285" s="12"/>
      <c r="AA285" s="12"/>
      <c r="AB285" s="12"/>
      <c r="AC285" s="12"/>
      <c r="AD285" s="55">
        <v>13.5265504767726</v>
      </c>
      <c r="AE285" s="55">
        <v>12.802770664181599</v>
      </c>
      <c r="AF285">
        <v>0.49260450160771702</v>
      </c>
      <c r="AG285" s="12"/>
      <c r="AH285" s="12"/>
      <c r="AI285" t="str">
        <v>20190621</v>
      </c>
      <c r="AJ285">
        <v>53.3</v>
      </c>
      <c r="AK285">
        <v>18.100000000000001</v>
      </c>
      <c r="AL285">
        <f t="shared" si="109"/>
        <v>2.9447513812154691</v>
      </c>
      <c r="BI285" t="str">
        <v>19/09/2023</v>
      </c>
      <c r="BJ285">
        <v>43.7</v>
      </c>
      <c r="BK285">
        <v>23.9</v>
      </c>
      <c r="BL285">
        <f t="shared" si="110"/>
        <v>1.8284518828451886</v>
      </c>
    </row>
    <row r="286" spans="1:64" x14ac:dyDescent="0.3">
      <c r="A286" s="11">
        <v>45171</v>
      </c>
      <c r="B286">
        <v>0.56994818652849699</v>
      </c>
      <c r="C286">
        <v>4515.7700000000004</v>
      </c>
      <c r="D286">
        <v>377.59</v>
      </c>
      <c r="E286">
        <v>94.85</v>
      </c>
      <c r="F286">
        <v>1939.85</v>
      </c>
      <c r="G286">
        <v>80.989999999999995</v>
      </c>
      <c r="H286">
        <v>48.93</v>
      </c>
      <c r="I286" s="12">
        <f t="shared" si="101"/>
        <v>162.48202206470299</v>
      </c>
      <c r="J286" s="12">
        <f t="shared" si="102"/>
        <v>96.337762909304331</v>
      </c>
      <c r="K286" s="12">
        <f t="shared" si="103"/>
        <v>169.21314207287051</v>
      </c>
      <c r="L286" s="12">
        <f t="shared" si="104"/>
        <v>150.19728033588888</v>
      </c>
      <c r="M286" s="12">
        <f t="shared" si="105"/>
        <v>220.44720217187671</v>
      </c>
      <c r="N286" s="12">
        <f t="shared" si="106"/>
        <v>130.23726172861737</v>
      </c>
      <c r="O286" s="12">
        <f t="shared" si="107"/>
        <v>227.62881689576446</v>
      </c>
      <c r="P286" s="12">
        <f t="shared" si="108"/>
        <v>205.12633690280413</v>
      </c>
      <c r="Q286">
        <v>0.62337662337662303</v>
      </c>
      <c r="R286" s="12"/>
      <c r="S286" s="12"/>
      <c r="T286" s="55">
        <v>17.612436053945899</v>
      </c>
      <c r="U286" s="55">
        <v>16.969291918090299</v>
      </c>
      <c r="V286" s="55">
        <v>21.283619471061499</v>
      </c>
      <c r="W286" s="55">
        <v>20.715539920337399</v>
      </c>
      <c r="Z286" s="12"/>
      <c r="AA286" s="12"/>
      <c r="AB286" s="12"/>
      <c r="AC286" s="12"/>
      <c r="AD286" s="55">
        <v>13.526565544975901</v>
      </c>
      <c r="AE286" s="55">
        <v>12.8098032056243</v>
      </c>
      <c r="AF286">
        <v>0.49094316052467202</v>
      </c>
      <c r="AG286" s="12"/>
      <c r="AH286" s="12"/>
      <c r="AI286" t="str">
        <v>20190614</v>
      </c>
      <c r="AJ286">
        <v>50.5</v>
      </c>
      <c r="AK286">
        <v>18.399999999999999</v>
      </c>
      <c r="AL286">
        <f t="shared" si="109"/>
        <v>2.7445652173913047</v>
      </c>
      <c r="BI286" t="str">
        <v>18/09/2023</v>
      </c>
      <c r="BJ286">
        <v>43.7</v>
      </c>
      <c r="BK286">
        <v>23.9</v>
      </c>
      <c r="BL286">
        <f t="shared" si="110"/>
        <v>1.8284518828451886</v>
      </c>
    </row>
    <row r="287" spans="1:64" x14ac:dyDescent="0.3">
      <c r="A287" s="11">
        <v>45169</v>
      </c>
      <c r="B287">
        <v>0.58461538461538498</v>
      </c>
      <c r="C287">
        <v>4507.66</v>
      </c>
      <c r="D287">
        <v>377.99</v>
      </c>
      <c r="E287">
        <v>96.64</v>
      </c>
      <c r="F287">
        <v>1940.03</v>
      </c>
      <c r="G287">
        <v>81.239999999999995</v>
      </c>
      <c r="H287">
        <v>48.72</v>
      </c>
      <c r="I287" s="12">
        <f t="shared" si="101"/>
        <v>159.24590471666221</v>
      </c>
      <c r="J287" s="12">
        <f t="shared" si="102"/>
        <v>96.15584166055072</v>
      </c>
      <c r="K287" s="12">
        <f t="shared" si="103"/>
        <v>168.39198504519265</v>
      </c>
      <c r="L287" s="12">
        <f t="shared" si="104"/>
        <v>150.57540305574796</v>
      </c>
      <c r="M287" s="12">
        <f t="shared" si="105"/>
        <v>216.66336671568828</v>
      </c>
      <c r="N287" s="12">
        <f t="shared" si="106"/>
        <v>130.36312040995051</v>
      </c>
      <c r="O287" s="12">
        <f t="shared" si="107"/>
        <v>227.17014384460614</v>
      </c>
      <c r="P287" s="12">
        <f t="shared" si="108"/>
        <v>206.23351677440061</v>
      </c>
      <c r="Q287">
        <v>0.65384615384615397</v>
      </c>
      <c r="R287" s="12"/>
      <c r="S287" s="12"/>
      <c r="T287" s="55">
        <v>17.7005487174977</v>
      </c>
      <c r="U287" s="55">
        <v>17.2625057412106</v>
      </c>
      <c r="V287" s="55">
        <v>21.514255217652401</v>
      </c>
      <c r="W287" s="55">
        <v>21.449406037966799</v>
      </c>
      <c r="Z287" s="12"/>
      <c r="AA287" s="12"/>
      <c r="AB287" s="12"/>
      <c r="AC287" s="12"/>
      <c r="AD287" s="55">
        <v>13.6831114803683</v>
      </c>
      <c r="AE287" s="55">
        <v>13.2616284106</v>
      </c>
      <c r="AF287">
        <v>0.49030644152595398</v>
      </c>
      <c r="AG287" s="12"/>
      <c r="AH287" s="12"/>
      <c r="AI287" t="str">
        <v>20190607</v>
      </c>
      <c r="AJ287">
        <v>48.1</v>
      </c>
      <c r="AK287">
        <v>18.3</v>
      </c>
      <c r="AL287">
        <f t="shared" si="109"/>
        <v>2.6284153005464481</v>
      </c>
      <c r="BI287" t="str">
        <v>15/09/2023</v>
      </c>
      <c r="BJ287">
        <v>48.6</v>
      </c>
      <c r="BK287">
        <v>22.8</v>
      </c>
      <c r="BL287">
        <f t="shared" si="110"/>
        <v>2.1315789473684212</v>
      </c>
    </row>
    <row r="288" spans="1:64" x14ac:dyDescent="0.3">
      <c r="A288" s="11">
        <v>45169</v>
      </c>
      <c r="B288">
        <v>0.59445843828715395</v>
      </c>
      <c r="C288">
        <v>4514.87</v>
      </c>
      <c r="D288">
        <v>376.86</v>
      </c>
      <c r="E288">
        <v>96.21</v>
      </c>
      <c r="F288">
        <v>1942.32</v>
      </c>
      <c r="G288">
        <v>81.16</v>
      </c>
      <c r="H288">
        <v>49.07</v>
      </c>
      <c r="I288" s="12">
        <f t="shared" si="101"/>
        <v>160.21783981909053</v>
      </c>
      <c r="J288" s="12">
        <f t="shared" si="102"/>
        <v>96.196046103044054</v>
      </c>
      <c r="K288" s="12">
        <f t="shared" si="103"/>
        <v>168.8280091166437</v>
      </c>
      <c r="L288" s="12">
        <f t="shared" si="104"/>
        <v>149.74644828582785</v>
      </c>
      <c r="M288" s="12">
        <f t="shared" si="105"/>
        <v>216.98253259571274</v>
      </c>
      <c r="N288" s="12">
        <f t="shared" si="106"/>
        <v>129.82079877489633</v>
      </c>
      <c r="O288" s="12">
        <f t="shared" si="107"/>
        <v>226.71382475001414</v>
      </c>
      <c r="P288" s="12">
        <f t="shared" si="108"/>
        <v>204.16509395504968</v>
      </c>
      <c r="Q288">
        <v>0.645569620253165</v>
      </c>
      <c r="R288" s="12"/>
      <c r="S288" s="12"/>
      <c r="T288" s="55">
        <v>17.6825966648457</v>
      </c>
      <c r="U288" s="55">
        <v>17.2506057574852</v>
      </c>
      <c r="V288" s="55">
        <v>21.459794636825301</v>
      </c>
      <c r="W288" s="55">
        <v>21.407128373124699</v>
      </c>
      <c r="Z288" s="12"/>
      <c r="AA288" s="12"/>
      <c r="AB288" s="12"/>
      <c r="AC288" s="12"/>
      <c r="AD288" s="55">
        <v>13.672547020768301</v>
      </c>
      <c r="AE288" s="55">
        <v>13.250850834931599</v>
      </c>
      <c r="AF288">
        <v>0.49719626168224301</v>
      </c>
      <c r="AG288" s="12"/>
      <c r="AH288" s="12"/>
      <c r="AI288" t="str">
        <v>20190531</v>
      </c>
      <c r="AJ288">
        <v>42.7</v>
      </c>
      <c r="AK288">
        <v>18.5</v>
      </c>
      <c r="AL288">
        <f t="shared" si="109"/>
        <v>2.3081081081081081</v>
      </c>
      <c r="BI288" t="str">
        <v>14/09/2023</v>
      </c>
      <c r="BJ288">
        <v>48.6</v>
      </c>
      <c r="BK288">
        <v>22.8</v>
      </c>
      <c r="BL288">
        <f t="shared" si="110"/>
        <v>2.1315789473684212</v>
      </c>
    </row>
    <row r="289" spans="1:64" x14ac:dyDescent="0.3">
      <c r="A289" s="11">
        <v>45168</v>
      </c>
      <c r="B289">
        <v>0.59846547314578002</v>
      </c>
      <c r="C289">
        <v>4497.63</v>
      </c>
      <c r="D289">
        <v>374.77</v>
      </c>
      <c r="E289">
        <v>96.31</v>
      </c>
      <c r="F289">
        <v>1937.51</v>
      </c>
      <c r="G289">
        <v>81.16</v>
      </c>
      <c r="H289">
        <v>49.12</v>
      </c>
      <c r="I289" s="12">
        <f t="shared" si="101"/>
        <v>159.44113132893671</v>
      </c>
      <c r="J289" s="12">
        <f t="shared" si="102"/>
        <v>96.066302599417867</v>
      </c>
      <c r="K289" s="12">
        <f t="shared" si="103"/>
        <v>168.18334052659105</v>
      </c>
      <c r="L289" s="12">
        <f t="shared" si="104"/>
        <v>149.0235284132886</v>
      </c>
      <c r="M289" s="12">
        <f t="shared" si="105"/>
        <v>215.5566110590199</v>
      </c>
      <c r="N289" s="12">
        <f t="shared" si="106"/>
        <v>129.42034815711119</v>
      </c>
      <c r="O289" s="12">
        <f t="shared" si="107"/>
        <v>225.45650931795043</v>
      </c>
      <c r="P289" s="12">
        <f t="shared" si="108"/>
        <v>202.82751362808492</v>
      </c>
      <c r="Q289">
        <v>0.64102564102564097</v>
      </c>
      <c r="R289" s="12"/>
      <c r="S289" s="12"/>
      <c r="T289" s="55">
        <v>17.6124521219384</v>
      </c>
      <c r="U289" s="55">
        <v>17.085370997750601</v>
      </c>
      <c r="V289" s="55">
        <v>21.300300703344899</v>
      </c>
      <c r="W289" s="55">
        <v>21.071114329050801</v>
      </c>
      <c r="Z289" s="12"/>
      <c r="AA289" s="12"/>
      <c r="AB289" s="12"/>
      <c r="AC289" s="12"/>
      <c r="AD289" s="55">
        <v>13.6666837731927</v>
      </c>
      <c r="AE289" s="55">
        <v>13.258657131973701</v>
      </c>
      <c r="AF289">
        <v>0.49905362776025203</v>
      </c>
      <c r="AG289" s="12"/>
      <c r="AH289" s="12"/>
      <c r="AI289" t="str">
        <v>20190524</v>
      </c>
      <c r="AJ289">
        <v>49</v>
      </c>
      <c r="AK289">
        <v>17.3</v>
      </c>
      <c r="AL289">
        <f t="shared" si="109"/>
        <v>2.8323699421965318</v>
      </c>
      <c r="BI289" t="str">
        <v>13/09/2023</v>
      </c>
      <c r="BJ289">
        <v>48.6</v>
      </c>
      <c r="BK289">
        <v>22.8</v>
      </c>
      <c r="BL289">
        <f t="shared" si="110"/>
        <v>2.1315789473684212</v>
      </c>
    </row>
    <row r="290" spans="1:64" x14ac:dyDescent="0.3">
      <c r="A290" s="11">
        <v>45167</v>
      </c>
      <c r="B290">
        <v>0.59487179487179498</v>
      </c>
      <c r="C290">
        <v>4433.3100000000004</v>
      </c>
      <c r="D290">
        <v>366.76</v>
      </c>
      <c r="E290">
        <v>95.32</v>
      </c>
      <c r="F290">
        <v>1920.17</v>
      </c>
      <c r="G290">
        <v>80.98</v>
      </c>
      <c r="H290">
        <v>48.48</v>
      </c>
      <c r="I290" s="12">
        <f t="shared" si="101"/>
        <v>158.78656878224987</v>
      </c>
      <c r="J290" s="12">
        <f t="shared" si="102"/>
        <v>95.54292831651793</v>
      </c>
      <c r="K290" s="12">
        <f t="shared" si="103"/>
        <v>166.14218805149662</v>
      </c>
      <c r="L290" s="12">
        <f t="shared" si="104"/>
        <v>148.8290048997296</v>
      </c>
      <c r="M290" s="12">
        <f t="shared" si="105"/>
        <v>213.11562153126613</v>
      </c>
      <c r="N290" s="12">
        <f t="shared" si="106"/>
        <v>127.78351230093226</v>
      </c>
      <c r="O290" s="12">
        <f t="shared" si="107"/>
        <v>221.11879445428104</v>
      </c>
      <c r="P290" s="12">
        <f t="shared" si="108"/>
        <v>201.09037927131567</v>
      </c>
      <c r="Q290">
        <v>0.620253164556962</v>
      </c>
      <c r="R290" s="12"/>
      <c r="S290" s="12"/>
      <c r="T290" s="55">
        <v>17.619020083783202</v>
      </c>
      <c r="U290" s="55">
        <v>17.1378090520308</v>
      </c>
      <c r="V290" s="55">
        <v>21.237585178393299</v>
      </c>
      <c r="W290" s="55">
        <v>20.950458030927699</v>
      </c>
      <c r="Z290" s="12"/>
      <c r="AA290" s="12"/>
      <c r="AB290" s="12"/>
      <c r="AC290" s="12"/>
      <c r="AD290" s="55">
        <v>13.647410403917901</v>
      </c>
      <c r="AE290" s="55">
        <v>13.2019473124386</v>
      </c>
      <c r="AF290">
        <v>0.50190839694656497</v>
      </c>
      <c r="AG290" s="12"/>
      <c r="AH290" s="12"/>
      <c r="AI290" t="str">
        <v>20190517</v>
      </c>
      <c r="AJ290">
        <v>49.5</v>
      </c>
      <c r="AK290">
        <v>17.2</v>
      </c>
      <c r="AL290">
        <f t="shared" si="109"/>
        <v>2.8779069767441863</v>
      </c>
      <c r="BI290" t="str">
        <v>12/09/2023</v>
      </c>
      <c r="BJ290">
        <v>48.6</v>
      </c>
      <c r="BK290">
        <v>22.8</v>
      </c>
      <c r="BL290">
        <f t="shared" si="110"/>
        <v>2.1315789473684212</v>
      </c>
    </row>
    <row r="291" spans="1:64" x14ac:dyDescent="0.3">
      <c r="A291" s="11">
        <v>45164</v>
      </c>
      <c r="B291">
        <v>0.61590909090909096</v>
      </c>
      <c r="C291">
        <v>4405.71</v>
      </c>
      <c r="D291">
        <v>364.02</v>
      </c>
      <c r="E291">
        <v>95.22</v>
      </c>
      <c r="F291">
        <v>1914.23</v>
      </c>
      <c r="G291">
        <v>80.930000000000007</v>
      </c>
      <c r="H291">
        <v>47.98</v>
      </c>
      <c r="I291" s="12">
        <f t="shared" si="101"/>
        <v>157.96288741869205</v>
      </c>
      <c r="J291" s="12">
        <f t="shared" si="102"/>
        <v>95.241819195938902</v>
      </c>
      <c r="K291" s="12">
        <f t="shared" si="103"/>
        <v>165.20928760555134</v>
      </c>
      <c r="L291" s="12">
        <f t="shared" si="104"/>
        <v>149.45018131015698</v>
      </c>
      <c r="M291" s="12">
        <f t="shared" si="105"/>
        <v>211.74418421816392</v>
      </c>
      <c r="N291" s="12">
        <f t="shared" si="106"/>
        <v>127.22069005900997</v>
      </c>
      <c r="O291" s="12">
        <f t="shared" si="107"/>
        <v>219.60151464684236</v>
      </c>
      <c r="P291" s="12">
        <f t="shared" si="108"/>
        <v>201.67401374322296</v>
      </c>
      <c r="Q291">
        <v>0.69411764705882395</v>
      </c>
      <c r="R291" s="12"/>
      <c r="S291" s="12"/>
      <c r="T291" s="55">
        <v>17.594221372176701</v>
      </c>
      <c r="U291" s="55">
        <v>17.077426657209202</v>
      </c>
      <c r="V291" s="55">
        <v>21.1868404069312</v>
      </c>
      <c r="W291" s="55">
        <v>20.862815753355999</v>
      </c>
      <c r="Z291" s="12"/>
      <c r="AA291" s="12"/>
      <c r="AB291" s="12"/>
      <c r="AC291" s="12"/>
      <c r="AD291" s="55">
        <v>13.6499621674173</v>
      </c>
      <c r="AE291" s="55">
        <v>13.2266291284672</v>
      </c>
      <c r="AF291">
        <v>0.50367647058823495</v>
      </c>
      <c r="AG291" s="12"/>
      <c r="AH291" s="12"/>
      <c r="AI291" t="str">
        <v>20190510</v>
      </c>
      <c r="AJ291">
        <v>51.4</v>
      </c>
      <c r="AK291">
        <v>17.5</v>
      </c>
      <c r="AL291">
        <f t="shared" si="109"/>
        <v>2.9371428571428573</v>
      </c>
      <c r="BI291" t="str">
        <v>11/09/2023</v>
      </c>
      <c r="BJ291">
        <v>48.6</v>
      </c>
      <c r="BK291">
        <v>22.8</v>
      </c>
      <c r="BL291">
        <f t="shared" si="110"/>
        <v>2.1315789473684212</v>
      </c>
    </row>
    <row r="292" spans="1:64" x14ac:dyDescent="0.3">
      <c r="A292" s="11">
        <v>45163</v>
      </c>
      <c r="B292">
        <v>0.60666666666666702</v>
      </c>
      <c r="C292">
        <v>4376.3100000000004</v>
      </c>
      <c r="D292">
        <v>361.22</v>
      </c>
      <c r="E292">
        <v>94.91</v>
      </c>
      <c r="F292">
        <v>1916.81</v>
      </c>
      <c r="G292">
        <v>80.98</v>
      </c>
      <c r="H292">
        <v>47.74</v>
      </c>
      <c r="I292" s="12">
        <f t="shared" si="101"/>
        <v>157.41951677353026</v>
      </c>
      <c r="J292" s="12">
        <f t="shared" si="102"/>
        <v>94.479935383337207</v>
      </c>
      <c r="K292" s="12">
        <f t="shared" si="103"/>
        <v>164.00623221480365</v>
      </c>
      <c r="L292" s="12">
        <f t="shared" si="104"/>
        <v>149.19792378532432</v>
      </c>
      <c r="M292" s="12">
        <f t="shared" si="105"/>
        <v>210.79869798008886</v>
      </c>
      <c r="N292" s="12">
        <f t="shared" si="106"/>
        <v>126.07373487675949</v>
      </c>
      <c r="O292" s="12">
        <f t="shared" si="107"/>
        <v>217.77893468116619</v>
      </c>
      <c r="P292" s="12">
        <f t="shared" si="108"/>
        <v>201.12609037163611</v>
      </c>
      <c r="Q292">
        <v>0.65517241379310298</v>
      </c>
      <c r="R292" s="12"/>
      <c r="S292" s="12"/>
      <c r="T292" s="55">
        <v>17.5010299394798</v>
      </c>
      <c r="U292" s="55">
        <v>16.731650489324199</v>
      </c>
      <c r="V292" s="55">
        <v>21.030754940942401</v>
      </c>
      <c r="W292" s="55">
        <v>20.324903881067701</v>
      </c>
      <c r="Z292" s="12"/>
      <c r="AA292" s="12"/>
      <c r="AB292" s="12"/>
      <c r="AC292" s="12"/>
      <c r="AD292" s="55">
        <v>13.578236145383601</v>
      </c>
      <c r="AE292" s="55">
        <v>12.9437444334331</v>
      </c>
      <c r="AF292">
        <v>0.51015384615384596</v>
      </c>
      <c r="AG292" s="12"/>
      <c r="AH292" s="12"/>
      <c r="AI292" t="str">
        <v>20190503</v>
      </c>
      <c r="AJ292">
        <v>55.5</v>
      </c>
      <c r="AK292">
        <v>17.8</v>
      </c>
      <c r="AL292">
        <f t="shared" si="109"/>
        <v>3.1179775280898876</v>
      </c>
      <c r="BI292" t="str">
        <v>08/09/2023</v>
      </c>
      <c r="BJ292">
        <v>50.7</v>
      </c>
      <c r="BK292">
        <v>22.5</v>
      </c>
      <c r="BL292">
        <f t="shared" si="110"/>
        <v>2.2533333333333334</v>
      </c>
    </row>
    <row r="293" spans="1:64" x14ac:dyDescent="0.3">
      <c r="A293" s="11">
        <v>45162</v>
      </c>
      <c r="B293">
        <v>0.61297539149888103</v>
      </c>
      <c r="C293">
        <v>4436.01</v>
      </c>
      <c r="D293">
        <v>369.11</v>
      </c>
      <c r="E293">
        <v>95.54</v>
      </c>
      <c r="F293">
        <v>1915.51</v>
      </c>
      <c r="G293">
        <v>81.03</v>
      </c>
      <c r="H293">
        <v>48.25</v>
      </c>
      <c r="I293" s="12">
        <f t="shared" si="101"/>
        <v>158.50750328585303</v>
      </c>
      <c r="J293" s="12">
        <f t="shared" si="102"/>
        <v>95.834723112914673</v>
      </c>
      <c r="K293" s="12">
        <f t="shared" si="103"/>
        <v>166.13962862473633</v>
      </c>
      <c r="L293" s="12">
        <f t="shared" si="104"/>
        <v>149.63006916243341</v>
      </c>
      <c r="M293" s="12">
        <f t="shared" si="105"/>
        <v>213.96139941614223</v>
      </c>
      <c r="N293" s="12">
        <f t="shared" si="106"/>
        <v>128.9169217942561</v>
      </c>
      <c r="O293" s="12">
        <f t="shared" si="107"/>
        <v>222.39557463558023</v>
      </c>
      <c r="P293" s="12">
        <f t="shared" si="108"/>
        <v>203.32315842770893</v>
      </c>
      <c r="Q293">
        <v>0.67441860465116299</v>
      </c>
      <c r="R293" s="12"/>
      <c r="S293" s="12"/>
      <c r="T293" s="55">
        <v>17.462913629216899</v>
      </c>
      <c r="U293" s="55">
        <v>16.557323685959101</v>
      </c>
      <c r="V293" s="55">
        <v>21.004248470739299</v>
      </c>
      <c r="W293" s="55">
        <v>20.241725027990601</v>
      </c>
      <c r="Z293" s="12"/>
      <c r="AA293" s="12"/>
      <c r="AB293" s="12"/>
      <c r="AC293" s="12"/>
      <c r="AD293" s="55">
        <v>13.581628815381499</v>
      </c>
      <c r="AE293" s="55">
        <v>12.938848969168101</v>
      </c>
      <c r="AF293">
        <v>0.50957381099444099</v>
      </c>
      <c r="AG293" s="12"/>
      <c r="AH293" s="12"/>
      <c r="AI293" t="str">
        <v>20190426</v>
      </c>
      <c r="AJ293">
        <v>56.4</v>
      </c>
      <c r="AK293">
        <v>17.8</v>
      </c>
      <c r="AL293">
        <f t="shared" si="109"/>
        <v>3.1685393258426964</v>
      </c>
      <c r="BI293" t="str">
        <v>07/09/2023</v>
      </c>
      <c r="BJ293">
        <v>50.7</v>
      </c>
      <c r="BK293">
        <v>22.5</v>
      </c>
      <c r="BL293">
        <f t="shared" si="110"/>
        <v>2.2533333333333334</v>
      </c>
    </row>
    <row r="294" spans="1:64" x14ac:dyDescent="0.3">
      <c r="A294" s="11">
        <v>45161</v>
      </c>
      <c r="B294">
        <v>0.61659192825112097</v>
      </c>
      <c r="C294">
        <v>4387.55</v>
      </c>
      <c r="D294">
        <v>363.38</v>
      </c>
      <c r="E294">
        <v>93.23</v>
      </c>
      <c r="F294">
        <v>1897.45</v>
      </c>
      <c r="G294">
        <v>80.88</v>
      </c>
      <c r="H294">
        <v>47.69</v>
      </c>
      <c r="I294" s="12">
        <f t="shared" si="101"/>
        <v>160.71452250214583</v>
      </c>
      <c r="J294" s="12">
        <f t="shared" si="102"/>
        <v>95.688620845397224</v>
      </c>
      <c r="K294" s="12">
        <f t="shared" si="103"/>
        <v>164.62666202839515</v>
      </c>
      <c r="L294" s="12">
        <f t="shared" si="104"/>
        <v>149.73452625771992</v>
      </c>
      <c r="M294" s="12">
        <f t="shared" si="105"/>
        <v>215.90646084006974</v>
      </c>
      <c r="N294" s="12">
        <f t="shared" si="106"/>
        <v>128.1161217886368</v>
      </c>
      <c r="O294" s="12">
        <f t="shared" si="107"/>
        <v>219.34362362488824</v>
      </c>
      <c r="P294" s="12">
        <f t="shared" si="108"/>
        <v>202.50783894315009</v>
      </c>
      <c r="Q294">
        <v>0.67058823529411804</v>
      </c>
      <c r="R294" s="12"/>
      <c r="S294" s="12"/>
      <c r="T294" s="55">
        <v>17.500658823744899</v>
      </c>
      <c r="U294" s="55">
        <v>16.711076205813701</v>
      </c>
      <c r="V294" s="55">
        <v>20.9834539553982</v>
      </c>
      <c r="W294" s="55">
        <v>20.169424025692201</v>
      </c>
      <c r="Z294" s="12"/>
      <c r="AA294" s="12"/>
      <c r="AB294" s="12"/>
      <c r="AC294" s="12"/>
      <c r="AD294" s="55">
        <v>13.5947185442667</v>
      </c>
      <c r="AE294" s="55">
        <v>12.9803821911245</v>
      </c>
      <c r="AF294">
        <v>0.51462352209085205</v>
      </c>
      <c r="AG294" s="12"/>
      <c r="AH294" s="12"/>
      <c r="AI294" t="str">
        <v>20190419</v>
      </c>
      <c r="AJ294">
        <v>53.4</v>
      </c>
      <c r="AK294">
        <v>18.399999999999999</v>
      </c>
      <c r="AL294">
        <f t="shared" si="109"/>
        <v>2.9021739130434785</v>
      </c>
      <c r="BI294" t="str">
        <v>06/09/2023</v>
      </c>
      <c r="BJ294">
        <v>50.7</v>
      </c>
      <c r="BK294">
        <v>22.5</v>
      </c>
      <c r="BL294">
        <f t="shared" si="110"/>
        <v>2.2533333333333334</v>
      </c>
    </row>
    <row r="295" spans="1:64" x14ac:dyDescent="0.3">
      <c r="A295" s="11">
        <v>45160</v>
      </c>
      <c r="B295">
        <v>0.61538461538461497</v>
      </c>
      <c r="C295">
        <v>4399.7700000000004</v>
      </c>
      <c r="D295">
        <v>363.9</v>
      </c>
      <c r="E295">
        <v>92.52</v>
      </c>
      <c r="F295">
        <v>1894.88</v>
      </c>
      <c r="G295">
        <v>80.92</v>
      </c>
      <c r="H295">
        <v>47.79</v>
      </c>
      <c r="I295" s="12">
        <f t="shared" si="101"/>
        <v>162.41196044263916</v>
      </c>
      <c r="J295" s="12">
        <f t="shared" si="102"/>
        <v>96.08581117857932</v>
      </c>
      <c r="K295" s="12">
        <f t="shared" si="103"/>
        <v>165.00338166773946</v>
      </c>
      <c r="L295" s="12">
        <f t="shared" si="104"/>
        <v>149.83715421110625</v>
      </c>
      <c r="M295" s="12">
        <f t="shared" si="105"/>
        <v>217.88990841223637</v>
      </c>
      <c r="N295" s="12">
        <f t="shared" si="106"/>
        <v>128.47395392211695</v>
      </c>
      <c r="O295" s="12">
        <f t="shared" si="107"/>
        <v>219.54882463258616</v>
      </c>
      <c r="P295" s="12">
        <f t="shared" si="108"/>
        <v>202.3735592362905</v>
      </c>
      <c r="Q295">
        <v>0.65476190476190499</v>
      </c>
      <c r="R295" s="12"/>
      <c r="S295" s="12"/>
      <c r="T295" s="55">
        <v>17.420662397705701</v>
      </c>
      <c r="U295" s="55">
        <v>16.264234003171399</v>
      </c>
      <c r="V295" s="55">
        <v>20.838429546010399</v>
      </c>
      <c r="W295" s="55">
        <v>19.413767677296399</v>
      </c>
      <c r="Z295" s="12"/>
      <c r="AA295" s="12"/>
      <c r="AB295" s="12"/>
      <c r="AC295" s="12"/>
      <c r="AD295" s="55">
        <v>13.544988557786599</v>
      </c>
      <c r="AE295" s="55">
        <v>12.6887632990826</v>
      </c>
      <c r="AF295">
        <v>0.51312500000000005</v>
      </c>
      <c r="AG295" s="12"/>
      <c r="AH295" s="12"/>
      <c r="AI295" t="str">
        <v>20190412</v>
      </c>
      <c r="AJ295">
        <v>54.8</v>
      </c>
      <c r="AK295">
        <v>19.2</v>
      </c>
      <c r="AL295">
        <f t="shared" si="109"/>
        <v>2.8541666666666665</v>
      </c>
      <c r="BI295" t="str">
        <v>05/09/2023</v>
      </c>
      <c r="BJ295">
        <v>50.7</v>
      </c>
      <c r="BK295">
        <v>22.5</v>
      </c>
      <c r="BL295">
        <f t="shared" si="110"/>
        <v>2.2533333333333334</v>
      </c>
    </row>
    <row r="296" spans="1:64" x14ac:dyDescent="0.3">
      <c r="A296" s="11">
        <v>45157</v>
      </c>
      <c r="B296">
        <v>0.61622807017543901</v>
      </c>
      <c r="C296">
        <v>4369.71</v>
      </c>
      <c r="D296">
        <v>358.13</v>
      </c>
      <c r="E296">
        <v>93.77</v>
      </c>
      <c r="F296">
        <v>1889.4</v>
      </c>
      <c r="G296">
        <v>81.010000000000005</v>
      </c>
      <c r="H296">
        <v>47.62</v>
      </c>
      <c r="I296" s="12">
        <f t="shared" si="101"/>
        <v>159.19468917721255</v>
      </c>
      <c r="J296" s="12">
        <f t="shared" si="102"/>
        <v>95.705021628232956</v>
      </c>
      <c r="K296" s="12">
        <f t="shared" si="103"/>
        <v>163.69543078481198</v>
      </c>
      <c r="L296" s="12">
        <f t="shared" si="104"/>
        <v>149.34294161222107</v>
      </c>
      <c r="M296" s="12">
        <f t="shared" si="105"/>
        <v>211.65827451108518</v>
      </c>
      <c r="N296" s="12">
        <f t="shared" si="106"/>
        <v>126.79880523846485</v>
      </c>
      <c r="O296" s="12">
        <f t="shared" si="107"/>
        <v>215.83167613947245</v>
      </c>
      <c r="P296" s="12">
        <f t="shared" si="108"/>
        <v>199.86692039907788</v>
      </c>
      <c r="Q296">
        <v>0.65882352941176503</v>
      </c>
      <c r="R296" s="12"/>
      <c r="S296" s="12"/>
      <c r="T296" s="55">
        <v>17.498412642046802</v>
      </c>
      <c r="U296" s="55">
        <v>16.645985374341102</v>
      </c>
      <c r="V296" s="55">
        <v>20.921913392507498</v>
      </c>
      <c r="W296" s="55">
        <v>19.823892011731701</v>
      </c>
      <c r="Z296" s="12"/>
      <c r="AA296" s="12"/>
      <c r="AB296" s="12"/>
      <c r="AC296" s="12"/>
      <c r="AD296" s="55">
        <v>13.5921103274163</v>
      </c>
      <c r="AE296" s="55">
        <v>12.897399936481399</v>
      </c>
      <c r="AF296">
        <v>0.50555555555555598</v>
      </c>
      <c r="AG296" s="12"/>
      <c r="AH296" s="12"/>
      <c r="AI296" t="str">
        <v>20190405</v>
      </c>
      <c r="AJ296">
        <v>53.9</v>
      </c>
      <c r="AK296">
        <v>19.2</v>
      </c>
      <c r="AL296">
        <f t="shared" si="109"/>
        <v>2.8072916666666665</v>
      </c>
      <c r="BI296" t="str">
        <v>04/09/2023</v>
      </c>
      <c r="BJ296">
        <v>50.7</v>
      </c>
      <c r="BK296">
        <v>22.5</v>
      </c>
      <c r="BL296">
        <f t="shared" si="110"/>
        <v>2.2533333333333334</v>
      </c>
    </row>
    <row r="297" spans="1:64" x14ac:dyDescent="0.3">
      <c r="A297" s="11">
        <v>45156</v>
      </c>
      <c r="B297">
        <v>0.61269146608315095</v>
      </c>
      <c r="C297">
        <v>4370.3599999999997</v>
      </c>
      <c r="D297">
        <v>358.58</v>
      </c>
      <c r="E297">
        <v>93.44</v>
      </c>
      <c r="F297">
        <v>1889.49</v>
      </c>
      <c r="G297">
        <v>80.98</v>
      </c>
      <c r="H297">
        <v>47.74</v>
      </c>
      <c r="I297" s="12">
        <f t="shared" si="101"/>
        <v>159.78275478613955</v>
      </c>
      <c r="J297" s="12">
        <f t="shared" si="102"/>
        <v>95.714698122510427</v>
      </c>
      <c r="K297" s="12">
        <f t="shared" si="103"/>
        <v>163.78046412922234</v>
      </c>
      <c r="L297" s="12">
        <f t="shared" si="104"/>
        <v>148.99059580077804</v>
      </c>
      <c r="M297" s="12">
        <f t="shared" si="105"/>
        <v>212.67627676707451</v>
      </c>
      <c r="N297" s="12">
        <f t="shared" si="106"/>
        <v>126.95207678878647</v>
      </c>
      <c r="O297" s="12">
        <f t="shared" si="107"/>
        <v>216.18306266714819</v>
      </c>
      <c r="P297" s="12">
        <f t="shared" si="108"/>
        <v>199.61567107338209</v>
      </c>
      <c r="Q297">
        <v>0.65517241379310298</v>
      </c>
      <c r="R297" s="12"/>
      <c r="S297" s="12"/>
      <c r="T297" s="55">
        <v>17.5328596795291</v>
      </c>
      <c r="U297" s="55">
        <v>16.583439672991101</v>
      </c>
      <c r="V297" s="55">
        <v>20.842891157473701</v>
      </c>
      <c r="W297" s="55">
        <v>19.657592508636601</v>
      </c>
      <c r="Z297" s="12"/>
      <c r="AA297" s="12"/>
      <c r="AB297" s="12"/>
      <c r="AC297" s="12"/>
      <c r="AD297" s="55">
        <v>13.5872972316723</v>
      </c>
      <c r="AE297" s="55">
        <v>12.798499648739</v>
      </c>
      <c r="AF297">
        <v>0.50400987045033896</v>
      </c>
      <c r="AG297" s="12"/>
      <c r="AH297" s="12"/>
      <c r="AI297" t="str">
        <v>20190329</v>
      </c>
      <c r="AJ297">
        <v>53.4</v>
      </c>
      <c r="AK297">
        <v>19.399999999999999</v>
      </c>
      <c r="AL297">
        <f t="shared" si="109"/>
        <v>2.7525773195876289</v>
      </c>
      <c r="BI297" t="str">
        <v>01/09/2023</v>
      </c>
      <c r="BJ297">
        <v>49.3</v>
      </c>
      <c r="BK297">
        <v>21.9</v>
      </c>
      <c r="BL297">
        <f t="shared" si="110"/>
        <v>2.2511415525114153</v>
      </c>
    </row>
    <row r="298" spans="1:64" x14ac:dyDescent="0.3">
      <c r="A298" s="11">
        <v>45155</v>
      </c>
      <c r="B298">
        <v>0.61184210526315796</v>
      </c>
      <c r="C298">
        <v>4404.33</v>
      </c>
      <c r="D298">
        <v>362.54</v>
      </c>
      <c r="E298">
        <v>93.84</v>
      </c>
      <c r="F298">
        <v>1891.71</v>
      </c>
      <c r="G298">
        <v>80.89</v>
      </c>
      <c r="H298">
        <v>47.92</v>
      </c>
      <c r="I298" s="12">
        <f t="shared" si="101"/>
        <v>160.33596031308571</v>
      </c>
      <c r="J298" s="12">
        <f t="shared" si="102"/>
        <v>96.344727413128311</v>
      </c>
      <c r="K298" s="12">
        <f t="shared" si="103"/>
        <v>165.23877671664422</v>
      </c>
      <c r="L298" s="12">
        <f t="shared" si="104"/>
        <v>149.58243425123732</v>
      </c>
      <c r="M298" s="12">
        <f t="shared" si="105"/>
        <v>214.10227457438705</v>
      </c>
      <c r="N298" s="12">
        <f t="shared" si="106"/>
        <v>128.20196793226319</v>
      </c>
      <c r="O298" s="12">
        <f t="shared" si="107"/>
        <v>218.81664233995809</v>
      </c>
      <c r="P298" s="12">
        <f t="shared" si="108"/>
        <v>201.05657766071027</v>
      </c>
      <c r="Q298">
        <v>0.63636363636363602</v>
      </c>
      <c r="R298" s="12"/>
      <c r="S298" s="12"/>
      <c r="T298" s="55">
        <v>17.428859523368899</v>
      </c>
      <c r="U298" s="55">
        <v>16.477687980459901</v>
      </c>
      <c r="V298" s="55">
        <v>20.760157103496699</v>
      </c>
      <c r="W298" s="55">
        <v>19.5287904397589</v>
      </c>
      <c r="Z298" s="12"/>
      <c r="AA298" s="12"/>
      <c r="AB298" s="12"/>
      <c r="AC298" s="12"/>
      <c r="AD298" s="55">
        <v>13.3788086641774</v>
      </c>
      <c r="AE298" s="55">
        <v>12.621715039657699</v>
      </c>
      <c r="AF298">
        <v>0.50185414091470903</v>
      </c>
      <c r="AG298" s="12"/>
      <c r="AH298" s="12"/>
      <c r="AI298" t="str">
        <v>20190322</v>
      </c>
      <c r="AJ298">
        <v>52</v>
      </c>
      <c r="AK298">
        <v>20.6</v>
      </c>
      <c r="AL298">
        <f t="shared" si="109"/>
        <v>2.5242718446601939</v>
      </c>
      <c r="BI298" t="str">
        <v>31/08/2023</v>
      </c>
      <c r="BJ298">
        <v>49.3</v>
      </c>
      <c r="BK298">
        <v>21.9</v>
      </c>
      <c r="BL298">
        <f t="shared" si="110"/>
        <v>2.2511415525114153</v>
      </c>
    </row>
    <row r="299" spans="1:64" x14ac:dyDescent="0.3">
      <c r="A299" s="11">
        <v>45154</v>
      </c>
      <c r="B299">
        <v>0.61050328227571105</v>
      </c>
      <c r="C299">
        <v>4437.8599999999997</v>
      </c>
      <c r="D299">
        <v>366.42</v>
      </c>
      <c r="E299">
        <v>94.58</v>
      </c>
      <c r="F299">
        <v>1901.97</v>
      </c>
      <c r="G299">
        <v>80.930000000000007</v>
      </c>
      <c r="H299">
        <v>48.32</v>
      </c>
      <c r="I299" s="12">
        <f t="shared" si="101"/>
        <v>160.29290229023883</v>
      </c>
      <c r="J299" s="12">
        <f t="shared" si="102"/>
        <v>96.553382801184583</v>
      </c>
      <c r="K299" s="12">
        <f t="shared" si="103"/>
        <v>166.41385642498022</v>
      </c>
      <c r="L299" s="12">
        <f t="shared" si="104"/>
        <v>149.47440875134731</v>
      </c>
      <c r="M299" s="12">
        <f t="shared" si="105"/>
        <v>214.69588236041065</v>
      </c>
      <c r="N299" s="12">
        <f t="shared" si="106"/>
        <v>128.87139487765566</v>
      </c>
      <c r="O299" s="12">
        <f t="shared" si="107"/>
        <v>221.04805332937337</v>
      </c>
      <c r="P299" s="12">
        <f t="shared" si="108"/>
        <v>201.52225447144582</v>
      </c>
      <c r="Q299">
        <v>0.64772727272727304</v>
      </c>
      <c r="R299" s="12"/>
      <c r="S299" s="12"/>
      <c r="T299" s="55">
        <v>17.0193255908558</v>
      </c>
      <c r="U299" s="55">
        <v>16.087573561762401</v>
      </c>
      <c r="V299" s="55">
        <v>20.356916201375999</v>
      </c>
      <c r="W299" s="55">
        <v>19.1144461451171</v>
      </c>
      <c r="Z299" s="12"/>
      <c r="AA299" s="12"/>
      <c r="AB299" s="12"/>
      <c r="AC299" s="12"/>
      <c r="AD299" s="55">
        <v>13.1074970560054</v>
      </c>
      <c r="AE299" s="55">
        <v>12.3682507094187</v>
      </c>
      <c r="AF299">
        <v>0.50124378109452705</v>
      </c>
      <c r="AG299" s="12"/>
      <c r="AH299" s="12"/>
      <c r="AI299" t="str">
        <v>20190315</v>
      </c>
      <c r="AJ299">
        <v>53.9</v>
      </c>
      <c r="AK299">
        <v>20.6</v>
      </c>
      <c r="AL299">
        <f t="shared" si="109"/>
        <v>2.616504854368932</v>
      </c>
      <c r="BI299" t="str">
        <v>30/08/2023</v>
      </c>
      <c r="BJ299">
        <v>49.3</v>
      </c>
      <c r="BK299">
        <v>21.9</v>
      </c>
      <c r="BL299">
        <f t="shared" si="110"/>
        <v>2.2511415525114153</v>
      </c>
    </row>
    <row r="300" spans="1:64" x14ac:dyDescent="0.3">
      <c r="A300" s="11">
        <v>45153</v>
      </c>
      <c r="B300">
        <v>0.60745614035087703</v>
      </c>
      <c r="C300">
        <v>4489.72</v>
      </c>
      <c r="D300">
        <v>370.35</v>
      </c>
      <c r="E300">
        <v>95.16</v>
      </c>
      <c r="F300">
        <v>1907.23</v>
      </c>
      <c r="G300">
        <v>80.900000000000006</v>
      </c>
      <c r="H300">
        <v>48.95</v>
      </c>
      <c r="I300" s="12">
        <f t="shared" si="101"/>
        <v>161.17223119348921</v>
      </c>
      <c r="J300" s="12">
        <f t="shared" si="102"/>
        <v>97.409898812915941</v>
      </c>
      <c r="K300" s="12">
        <f t="shared" si="103"/>
        <v>168.42172291876088</v>
      </c>
      <c r="L300" s="12">
        <f t="shared" si="104"/>
        <v>149.27744550453463</v>
      </c>
      <c r="M300" s="12">
        <f t="shared" si="105"/>
        <v>215.66997429058392</v>
      </c>
      <c r="N300" s="12">
        <f t="shared" si="106"/>
        <v>129.89151833850471</v>
      </c>
      <c r="O300" s="12">
        <f t="shared" si="107"/>
        <v>223.50265149091797</v>
      </c>
      <c r="P300" s="12">
        <f t="shared" si="108"/>
        <v>201.06810352349225</v>
      </c>
      <c r="Q300">
        <v>0.64772727272727304</v>
      </c>
      <c r="R300" s="12"/>
      <c r="S300" s="12"/>
      <c r="T300" s="55">
        <v>17.035647389148998</v>
      </c>
      <c r="U300" s="55">
        <v>16.066903424438799</v>
      </c>
      <c r="V300" s="55">
        <v>20.304407141964901</v>
      </c>
      <c r="W300" s="55">
        <v>18.985088796116599</v>
      </c>
      <c r="Z300" s="12"/>
      <c r="AA300" s="12"/>
      <c r="AB300" s="12"/>
      <c r="AC300" s="12"/>
      <c r="AD300" s="55">
        <v>13.171218071950699</v>
      </c>
      <c r="AE300" s="55">
        <v>12.4089826804097</v>
      </c>
      <c r="AF300">
        <v>0.50753768844221103</v>
      </c>
      <c r="AG300" s="12"/>
      <c r="AH300" s="12"/>
      <c r="AI300" t="str">
        <v>20190308</v>
      </c>
      <c r="AJ300">
        <v>52.4</v>
      </c>
      <c r="AK300">
        <v>21.4</v>
      </c>
      <c r="AL300">
        <f t="shared" si="109"/>
        <v>2.4485981308411215</v>
      </c>
      <c r="BI300" t="str">
        <v>29/08/2023</v>
      </c>
      <c r="BJ300">
        <v>49.3</v>
      </c>
      <c r="BK300">
        <v>21.9</v>
      </c>
      <c r="BL300">
        <f t="shared" si="110"/>
        <v>2.2511415525114153</v>
      </c>
    </row>
    <row r="301" spans="1:64" x14ac:dyDescent="0.3">
      <c r="A301" s="11">
        <v>45150</v>
      </c>
      <c r="B301">
        <v>0.60907127429805596</v>
      </c>
      <c r="C301">
        <v>4464.05</v>
      </c>
      <c r="D301">
        <v>366.24</v>
      </c>
      <c r="E301">
        <v>95.37</v>
      </c>
      <c r="F301">
        <v>1913.67</v>
      </c>
      <c r="G301">
        <v>80.97</v>
      </c>
      <c r="H301">
        <v>49.17</v>
      </c>
      <c r="I301" s="12">
        <f t="shared" si="101"/>
        <v>159.90064784792347</v>
      </c>
      <c r="J301" s="12">
        <f t="shared" si="102"/>
        <v>96.529965899034067</v>
      </c>
      <c r="K301" s="12">
        <f t="shared" si="103"/>
        <v>167.31495102454664</v>
      </c>
      <c r="L301" s="12">
        <f t="shared" si="104"/>
        <v>147.76658294422924</v>
      </c>
      <c r="M301" s="12">
        <f t="shared" si="105"/>
        <v>212.81314935425354</v>
      </c>
      <c r="N301" s="12">
        <f t="shared" si="106"/>
        <v>128.02397993513651</v>
      </c>
      <c r="O301" s="12">
        <f t="shared" si="107"/>
        <v>220.83351035942783</v>
      </c>
      <c r="P301" s="12">
        <f t="shared" si="108"/>
        <v>197.96082677941442</v>
      </c>
      <c r="Q301">
        <v>0.64044943820224698</v>
      </c>
      <c r="R301" s="12"/>
      <c r="S301" s="12"/>
      <c r="T301" s="55">
        <v>16.779856194545701</v>
      </c>
      <c r="U301" s="55">
        <v>15.7371495160317</v>
      </c>
      <c r="V301" s="55">
        <v>20.0432632847245</v>
      </c>
      <c r="W301" s="55">
        <v>18.6337869979162</v>
      </c>
      <c r="Z301" s="12"/>
      <c r="AA301" s="12"/>
      <c r="AB301" s="12"/>
      <c r="AC301" s="12"/>
      <c r="AD301" s="55">
        <v>13.0174063222481</v>
      </c>
      <c r="AE301" s="55">
        <v>12.268291122340599</v>
      </c>
      <c r="AF301">
        <v>0.50093225605966396</v>
      </c>
      <c r="AG301" s="12"/>
      <c r="AH301" s="12"/>
      <c r="AI301" t="str">
        <v>20190301</v>
      </c>
      <c r="AJ301">
        <v>52.9</v>
      </c>
      <c r="AK301">
        <v>20.6</v>
      </c>
      <c r="AL301">
        <f t="shared" si="109"/>
        <v>2.5679611650485437</v>
      </c>
      <c r="BI301" t="str">
        <v>28/08/2023</v>
      </c>
      <c r="BJ301">
        <v>49.3</v>
      </c>
      <c r="BK301">
        <v>21.9</v>
      </c>
      <c r="BL301">
        <f t="shared" si="110"/>
        <v>2.2511415525114153</v>
      </c>
    </row>
    <row r="302" spans="1:64" x14ac:dyDescent="0.3">
      <c r="A302" s="11">
        <v>45149</v>
      </c>
      <c r="B302">
        <v>0.60434782608695603</v>
      </c>
      <c r="C302">
        <v>4468.83</v>
      </c>
      <c r="D302">
        <v>368.59</v>
      </c>
      <c r="E302">
        <v>95.59</v>
      </c>
      <c r="F302">
        <v>1912.27</v>
      </c>
      <c r="G302">
        <v>81.05</v>
      </c>
      <c r="H302">
        <v>49.61</v>
      </c>
      <c r="I302" s="12">
        <f t="shared" si="101"/>
        <v>159.70391422214263</v>
      </c>
      <c r="J302" s="12">
        <f t="shared" si="102"/>
        <v>96.704202249621659</v>
      </c>
      <c r="K302" s="12">
        <f t="shared" si="103"/>
        <v>167.32877006630832</v>
      </c>
      <c r="L302" s="12">
        <f t="shared" si="104"/>
        <v>146.62298983844926</v>
      </c>
      <c r="M302" s="12">
        <f t="shared" si="105"/>
        <v>213.68372929739962</v>
      </c>
      <c r="N302" s="12">
        <f t="shared" si="106"/>
        <v>128.94045801352925</v>
      </c>
      <c r="O302" s="12">
        <f t="shared" si="107"/>
        <v>222.02994150274503</v>
      </c>
      <c r="P302" s="12">
        <f t="shared" si="108"/>
        <v>197.46843295007332</v>
      </c>
      <c r="Q302">
        <v>0.66292134831460703</v>
      </c>
      <c r="R302" s="12"/>
      <c r="S302" s="12"/>
      <c r="T302" s="55">
        <v>16.8320941562888</v>
      </c>
      <c r="U302" s="55">
        <v>15.7676906510265</v>
      </c>
      <c r="V302" s="55">
        <v>20.059976386450401</v>
      </c>
      <c r="W302" s="55">
        <v>18.612319200318499</v>
      </c>
      <c r="Z302" s="12"/>
      <c r="AA302" s="12"/>
      <c r="AB302" s="12"/>
      <c r="AC302" s="12"/>
      <c r="AD302" s="55">
        <v>12.887164193404899</v>
      </c>
      <c r="AE302" s="55">
        <v>12.1700851792313</v>
      </c>
      <c r="AF302">
        <v>0.49501246882792999</v>
      </c>
      <c r="AG302" s="12"/>
      <c r="AH302" s="12"/>
      <c r="AI302" t="str">
        <v>20190222</v>
      </c>
      <c r="AJ302">
        <v>52.4</v>
      </c>
      <c r="AK302">
        <v>20.399999999999999</v>
      </c>
      <c r="AL302">
        <f t="shared" si="109"/>
        <v>2.5686274509803924</v>
      </c>
      <c r="BI302" t="str">
        <v>25/08/2023</v>
      </c>
      <c r="BJ302">
        <v>43.1</v>
      </c>
      <c r="BK302">
        <v>20.8</v>
      </c>
      <c r="BL302">
        <f t="shared" si="110"/>
        <v>2.0721153846153846</v>
      </c>
    </row>
    <row r="303" spans="1:64" x14ac:dyDescent="0.3">
      <c r="A303" s="11">
        <v>45148</v>
      </c>
      <c r="B303">
        <v>0.60348583877995599</v>
      </c>
      <c r="C303">
        <v>4467.71</v>
      </c>
      <c r="D303">
        <v>367.91</v>
      </c>
      <c r="E303">
        <v>97.19</v>
      </c>
      <c r="F303">
        <v>1914.26</v>
      </c>
      <c r="G303">
        <v>81.09</v>
      </c>
      <c r="H303">
        <v>49.44</v>
      </c>
      <c r="I303" s="12">
        <f t="shared" si="101"/>
        <v>157.07861429979278</v>
      </c>
      <c r="J303" s="12">
        <f t="shared" si="102"/>
        <v>96.57959005538325</v>
      </c>
      <c r="K303" s="12">
        <f t="shared" si="103"/>
        <v>167.20437556455948</v>
      </c>
      <c r="L303" s="12">
        <f t="shared" si="104"/>
        <v>147.09189284795144</v>
      </c>
      <c r="M303" s="12">
        <f t="shared" si="105"/>
        <v>209.84135011563467</v>
      </c>
      <c r="N303" s="12">
        <f t="shared" si="106"/>
        <v>128.56917026614045</v>
      </c>
      <c r="O303" s="12">
        <f t="shared" si="107"/>
        <v>221.5112602200112</v>
      </c>
      <c r="P303" s="12">
        <f t="shared" si="108"/>
        <v>197.78295397291433</v>
      </c>
      <c r="Q303">
        <v>0.651685393258427</v>
      </c>
      <c r="R303" s="12"/>
      <c r="S303" s="12"/>
      <c r="T303" s="55">
        <v>16.394103418224901</v>
      </c>
      <c r="U303" s="55">
        <v>15.3483676379928</v>
      </c>
      <c r="V303" s="55">
        <v>19.547982918936601</v>
      </c>
      <c r="W303" s="55">
        <v>18.137204718204799</v>
      </c>
      <c r="Z303" s="12"/>
      <c r="AA303" s="12"/>
      <c r="AB303" s="12"/>
      <c r="AC303" s="12"/>
      <c r="AD303" s="55">
        <v>12.6018614752949</v>
      </c>
      <c r="AE303" s="55">
        <v>11.8571017210135</v>
      </c>
      <c r="AF303">
        <v>0.48582230623818501</v>
      </c>
      <c r="AG303" s="12"/>
      <c r="AH303" s="12"/>
      <c r="AI303" t="str">
        <v>20190215</v>
      </c>
      <c r="AJ303">
        <v>51.9</v>
      </c>
      <c r="AK303">
        <v>20.7</v>
      </c>
      <c r="AL303">
        <f t="shared" si="109"/>
        <v>2.5072463768115942</v>
      </c>
      <c r="BI303" t="str">
        <v>24/08/2023</v>
      </c>
      <c r="BJ303">
        <v>43.1</v>
      </c>
      <c r="BK303">
        <v>20.8</v>
      </c>
      <c r="BL303">
        <f t="shared" si="110"/>
        <v>2.0721153846153846</v>
      </c>
    </row>
    <row r="304" spans="1:64" x14ac:dyDescent="0.3">
      <c r="A304" s="11">
        <v>45147</v>
      </c>
      <c r="B304">
        <v>0.6</v>
      </c>
      <c r="C304">
        <v>4499.38</v>
      </c>
      <c r="D304">
        <v>372</v>
      </c>
      <c r="E304">
        <v>96.69</v>
      </c>
      <c r="F304">
        <v>1925.3</v>
      </c>
      <c r="G304">
        <v>81.14</v>
      </c>
      <c r="H304">
        <v>49.4</v>
      </c>
      <c r="I304" s="12">
        <f t="shared" si="101"/>
        <v>159.02023758848841</v>
      </c>
      <c r="J304" s="12">
        <f t="shared" si="102"/>
        <v>96.705750081415303</v>
      </c>
      <c r="K304" s="12">
        <f t="shared" si="103"/>
        <v>168.28519203680634</v>
      </c>
      <c r="L304" s="12">
        <f t="shared" si="104"/>
        <v>148.25547059543854</v>
      </c>
      <c r="M304" s="12">
        <f t="shared" si="105"/>
        <v>213.28934064288859</v>
      </c>
      <c r="N304" s="12">
        <f t="shared" si="106"/>
        <v>129.24907888793734</v>
      </c>
      <c r="O304" s="12">
        <f t="shared" si="107"/>
        <v>223.83430322136533</v>
      </c>
      <c r="P304" s="12">
        <f t="shared" si="108"/>
        <v>200.14554002794577</v>
      </c>
      <c r="Q304">
        <v>0.64772727272727304</v>
      </c>
      <c r="R304" s="12"/>
      <c r="S304" s="12"/>
      <c r="T304" s="55">
        <v>15.9813291387745</v>
      </c>
      <c r="U304" s="55">
        <v>14.897590605663501</v>
      </c>
      <c r="V304" s="55">
        <v>19.047600141498201</v>
      </c>
      <c r="W304" s="55">
        <v>17.669579478327499</v>
      </c>
      <c r="Z304" s="12"/>
      <c r="AA304" s="12"/>
      <c r="AB304" s="12"/>
      <c r="AC304" s="12"/>
      <c r="AD304" s="55">
        <v>12.228362109156601</v>
      </c>
      <c r="AE304" s="55">
        <v>11.4456919228489</v>
      </c>
      <c r="AF304">
        <v>0.48430493273542602</v>
      </c>
      <c r="AG304" s="12"/>
      <c r="AH304" s="12"/>
      <c r="AI304" t="str">
        <v>20190208</v>
      </c>
      <c r="AJ304">
        <v>49.5</v>
      </c>
      <c r="AK304">
        <v>21.5</v>
      </c>
      <c r="AL304">
        <f t="shared" si="109"/>
        <v>2.3023255813953489</v>
      </c>
      <c r="BI304" t="str">
        <v>23/08/2023</v>
      </c>
      <c r="BJ304">
        <v>43.1</v>
      </c>
      <c r="BK304">
        <v>20.8</v>
      </c>
      <c r="BL304">
        <f t="shared" si="110"/>
        <v>2.0721153846153846</v>
      </c>
    </row>
    <row r="305" spans="1:64" x14ac:dyDescent="0.3">
      <c r="A305" s="11">
        <v>45146</v>
      </c>
      <c r="B305">
        <v>0.58849557522123896</v>
      </c>
      <c r="C305">
        <v>4518.4399999999996</v>
      </c>
      <c r="D305">
        <v>375.19</v>
      </c>
      <c r="E305">
        <v>95.58</v>
      </c>
      <c r="F305">
        <v>1936.6</v>
      </c>
      <c r="G305">
        <v>81.099999999999994</v>
      </c>
      <c r="H305">
        <v>49.79</v>
      </c>
      <c r="I305" s="12">
        <f t="shared" si="101"/>
        <v>161.57827671920208</v>
      </c>
      <c r="J305" s="12">
        <f t="shared" si="102"/>
        <v>96.54965839552959</v>
      </c>
      <c r="K305" s="12">
        <f t="shared" si="103"/>
        <v>169.08181904415207</v>
      </c>
      <c r="L305" s="12">
        <f t="shared" si="104"/>
        <v>147.72151225887785</v>
      </c>
      <c r="M305" s="12">
        <f t="shared" si="105"/>
        <v>217.66787514201377</v>
      </c>
      <c r="N305" s="12">
        <f t="shared" si="106"/>
        <v>129.59475869063692</v>
      </c>
      <c r="O305" s="12">
        <f t="shared" si="107"/>
        <v>225.8660991198727</v>
      </c>
      <c r="P305" s="12">
        <f t="shared" si="108"/>
        <v>200.27961934860144</v>
      </c>
      <c r="Q305">
        <v>0.64772727272727304</v>
      </c>
      <c r="R305" s="12"/>
      <c r="S305" s="12"/>
      <c r="T305" s="55">
        <v>15.7084310936468</v>
      </c>
      <c r="U305" s="55">
        <v>14.540059455397</v>
      </c>
      <c r="V305" s="55">
        <v>18.639662312282699</v>
      </c>
      <c r="W305" s="55">
        <v>17.1033334043296</v>
      </c>
      <c r="Z305" s="12"/>
      <c r="AA305" s="12"/>
      <c r="AB305" s="12"/>
      <c r="AC305" s="12"/>
      <c r="AD305" s="55">
        <v>12.163279558218701</v>
      </c>
      <c r="AE305" s="55">
        <v>11.3498618635466</v>
      </c>
      <c r="AF305">
        <v>0.48136246786632397</v>
      </c>
      <c r="AG305" s="12"/>
      <c r="AH305" s="12"/>
      <c r="AI305" t="str">
        <v>20190201</v>
      </c>
      <c r="AJ305">
        <v>48.6</v>
      </c>
      <c r="AK305">
        <v>20.6</v>
      </c>
      <c r="AL305">
        <f t="shared" si="109"/>
        <v>2.3592233009708736</v>
      </c>
      <c r="BI305" t="str">
        <v>22/08/2023</v>
      </c>
      <c r="BJ305">
        <v>43.1</v>
      </c>
      <c r="BK305">
        <v>20.8</v>
      </c>
      <c r="BL305">
        <f t="shared" si="110"/>
        <v>2.0721153846153846</v>
      </c>
    </row>
    <row r="306" spans="1:64" x14ac:dyDescent="0.3">
      <c r="A306" s="11">
        <v>45143</v>
      </c>
      <c r="B306">
        <v>0.580573951434879</v>
      </c>
      <c r="C306">
        <v>4478.03</v>
      </c>
      <c r="D306">
        <v>372.04</v>
      </c>
      <c r="E306">
        <v>96.53</v>
      </c>
      <c r="F306">
        <v>1942.87</v>
      </c>
      <c r="G306">
        <v>81.069999999999993</v>
      </c>
      <c r="H306">
        <v>49.53</v>
      </c>
      <c r="I306" s="12">
        <f t="shared" si="101"/>
        <v>158.58645483588128</v>
      </c>
      <c r="J306" s="12">
        <f t="shared" si="102"/>
        <v>95.381121199409066</v>
      </c>
      <c r="K306" s="12">
        <f t="shared" si="103"/>
        <v>167.6311380223612</v>
      </c>
      <c r="L306" s="12">
        <f t="shared" si="104"/>
        <v>147.16600274365337</v>
      </c>
      <c r="M306" s="12">
        <f t="shared" si="105"/>
        <v>213.75438891410099</v>
      </c>
      <c r="N306" s="12">
        <f t="shared" si="106"/>
        <v>128.09679274044368</v>
      </c>
      <c r="O306" s="12">
        <f t="shared" si="107"/>
        <v>224.05199916127361</v>
      </c>
      <c r="P306" s="12">
        <f t="shared" si="108"/>
        <v>199.63728882903533</v>
      </c>
      <c r="Q306">
        <v>0.67441860465116299</v>
      </c>
      <c r="R306" s="12"/>
      <c r="S306" s="12"/>
      <c r="T306" s="55">
        <v>15.3813292947039</v>
      </c>
      <c r="U306" s="55">
        <v>14.1531839056554</v>
      </c>
      <c r="V306" s="55">
        <v>18.074765152587101</v>
      </c>
      <c r="W306" s="55">
        <v>16.499717384391101</v>
      </c>
      <c r="Z306" s="12"/>
      <c r="AA306" s="12"/>
      <c r="AB306" s="12"/>
      <c r="AC306" s="12"/>
      <c r="AD306" s="55">
        <v>12.191698817796601</v>
      </c>
      <c r="AE306" s="55">
        <v>11.3298134544379</v>
      </c>
      <c r="AF306">
        <v>0.464627151051625</v>
      </c>
      <c r="AG306" s="12"/>
      <c r="AH306" s="12"/>
      <c r="AI306" t="str">
        <v>20190125</v>
      </c>
      <c r="AJ306">
        <v>45.8</v>
      </c>
      <c r="AK306">
        <v>20.6</v>
      </c>
      <c r="AL306">
        <f t="shared" si="109"/>
        <v>2.2233009708737863</v>
      </c>
      <c r="BI306" t="str">
        <v>21/08/2023</v>
      </c>
      <c r="BJ306">
        <v>43.1</v>
      </c>
      <c r="BK306">
        <v>20.8</v>
      </c>
      <c r="BL306">
        <f t="shared" si="110"/>
        <v>2.0721153846153846</v>
      </c>
    </row>
    <row r="307" spans="1:64" x14ac:dyDescent="0.3">
      <c r="A307" s="11">
        <v>45142</v>
      </c>
      <c r="B307">
        <v>0.578125</v>
      </c>
      <c r="C307">
        <v>4501.8900000000003</v>
      </c>
      <c r="D307">
        <v>373.79</v>
      </c>
      <c r="E307">
        <v>94.85</v>
      </c>
      <c r="F307">
        <v>1934.06</v>
      </c>
      <c r="G307">
        <v>80.91</v>
      </c>
      <c r="H307">
        <v>49.45</v>
      </c>
      <c r="I307" s="12">
        <f t="shared" si="101"/>
        <v>162.32183299452348</v>
      </c>
      <c r="J307" s="12">
        <f t="shared" si="102"/>
        <v>96.330475437377117</v>
      </c>
      <c r="K307" s="12">
        <f t="shared" si="103"/>
        <v>168.86001715085877</v>
      </c>
      <c r="L307" s="12">
        <f t="shared" si="104"/>
        <v>148.19115834996308</v>
      </c>
      <c r="M307" s="12">
        <f t="shared" si="105"/>
        <v>218.65084507390921</v>
      </c>
      <c r="N307" s="12">
        <f t="shared" si="106"/>
        <v>129.29104867757292</v>
      </c>
      <c r="O307" s="12">
        <f t="shared" si="107"/>
        <v>225.55402636569548</v>
      </c>
      <c r="P307" s="12">
        <f t="shared" si="108"/>
        <v>200.90289043788331</v>
      </c>
      <c r="Q307">
        <v>0.67441860465116299</v>
      </c>
      <c r="R307" s="12"/>
      <c r="S307" s="12"/>
      <c r="T307" s="55">
        <v>16.566987021076301</v>
      </c>
      <c r="U307" s="55">
        <v>15.1601593813132</v>
      </c>
      <c r="V307" s="55">
        <v>19.603827326047501</v>
      </c>
      <c r="W307" s="55">
        <v>17.832488129953902</v>
      </c>
      <c r="Z307" s="12"/>
      <c r="AA307" s="12"/>
      <c r="AB307" s="12"/>
      <c r="AC307" s="12"/>
      <c r="AD307" s="55">
        <v>12.6498462211886</v>
      </c>
      <c r="AE307" s="55">
        <v>11.713499523612301</v>
      </c>
      <c r="AF307">
        <v>0.46469833119383802</v>
      </c>
      <c r="AG307" s="12"/>
      <c r="AH307" s="12"/>
      <c r="AI307" t="str">
        <v>20190118</v>
      </c>
      <c r="AJ307">
        <v>45.4</v>
      </c>
      <c r="AK307">
        <v>21.3</v>
      </c>
      <c r="AL307">
        <f t="shared" si="109"/>
        <v>2.1314553990610325</v>
      </c>
      <c r="BI307" t="str">
        <v>18/08/2023</v>
      </c>
      <c r="BJ307">
        <v>44.3</v>
      </c>
      <c r="BK307">
        <v>18.600000000000001</v>
      </c>
      <c r="BL307">
        <f t="shared" si="110"/>
        <v>2.3817204301075265</v>
      </c>
    </row>
    <row r="308" spans="1:64" x14ac:dyDescent="0.3">
      <c r="A308" s="11">
        <v>45141</v>
      </c>
      <c r="B308">
        <v>0.56108597285067896</v>
      </c>
      <c r="C308">
        <v>4513.3900000000003</v>
      </c>
      <c r="D308">
        <v>374.39</v>
      </c>
      <c r="E308">
        <v>97.09</v>
      </c>
      <c r="F308">
        <v>1934.5</v>
      </c>
      <c r="G308">
        <v>80.88</v>
      </c>
      <c r="H308">
        <v>49.49</v>
      </c>
      <c r="I308" s="12">
        <f t="shared" si="101"/>
        <v>159.05743316876806</v>
      </c>
      <c r="J308" s="12">
        <f t="shared" si="102"/>
        <v>96.554532640795259</v>
      </c>
      <c r="K308" s="12">
        <f t="shared" si="103"/>
        <v>169.35434449682992</v>
      </c>
      <c r="L308" s="12">
        <f t="shared" si="104"/>
        <v>148.44942023427831</v>
      </c>
      <c r="M308" s="12">
        <f t="shared" si="105"/>
        <v>214.05534017301892</v>
      </c>
      <c r="N308" s="12">
        <f t="shared" si="106"/>
        <v>129.46908912528298</v>
      </c>
      <c r="O308" s="12">
        <f t="shared" si="107"/>
        <v>226.0000435057656</v>
      </c>
      <c r="P308" s="12">
        <f t="shared" si="108"/>
        <v>201.06260709695491</v>
      </c>
      <c r="Q308">
        <v>0.66265060240963902</v>
      </c>
      <c r="R308" s="12"/>
      <c r="S308" s="12"/>
      <c r="T308" s="55">
        <v>16.82110615149</v>
      </c>
      <c r="U308" s="55">
        <v>15.314064000675501</v>
      </c>
      <c r="V308" s="55">
        <v>19.748399071358801</v>
      </c>
      <c r="W308" s="55">
        <v>17.8836648291981</v>
      </c>
      <c r="Z308" s="12"/>
      <c r="AA308" s="12"/>
      <c r="AB308" s="12"/>
      <c r="AC308" s="12"/>
      <c r="AD308" s="55">
        <v>12.728372674049099</v>
      </c>
      <c r="AE308" s="55">
        <v>11.705880965703701</v>
      </c>
      <c r="AF308">
        <v>0.45296391752577297</v>
      </c>
      <c r="AG308" s="12"/>
      <c r="AH308" s="12"/>
      <c r="AI308" t="str">
        <v>20190111</v>
      </c>
      <c r="AJ308">
        <v>42.1</v>
      </c>
      <c r="AK308">
        <v>25.2</v>
      </c>
      <c r="AL308">
        <f t="shared" si="109"/>
        <v>1.6706349206349207</v>
      </c>
      <c r="BI308" t="str">
        <v>17/08/2023</v>
      </c>
      <c r="BJ308">
        <v>44.3</v>
      </c>
      <c r="BK308">
        <v>18.600000000000001</v>
      </c>
      <c r="BL308">
        <f t="shared" si="110"/>
        <v>2.3817204301075265</v>
      </c>
    </row>
    <row r="309" spans="1:64" x14ac:dyDescent="0.3">
      <c r="A309" s="11">
        <v>45140</v>
      </c>
      <c r="B309">
        <v>0.54337899543378998</v>
      </c>
      <c r="C309">
        <v>4576.7299999999996</v>
      </c>
      <c r="D309">
        <v>382.79</v>
      </c>
      <c r="E309">
        <v>98.14</v>
      </c>
      <c r="F309">
        <v>1944.36</v>
      </c>
      <c r="G309">
        <v>80.84</v>
      </c>
      <c r="H309">
        <v>50.52</v>
      </c>
      <c r="I309" s="12">
        <f t="shared" si="101"/>
        <v>159.55853856500326</v>
      </c>
      <c r="J309" s="12">
        <f t="shared" si="102"/>
        <v>97.408660288085713</v>
      </c>
      <c r="K309" s="12">
        <f t="shared" si="103"/>
        <v>171.81723807268844</v>
      </c>
      <c r="L309" s="12">
        <f t="shared" si="104"/>
        <v>147.48363987934758</v>
      </c>
      <c r="M309" s="12">
        <f t="shared" si="105"/>
        <v>216.48979946614608</v>
      </c>
      <c r="N309" s="12">
        <f t="shared" si="106"/>
        <v>131.69112259579956</v>
      </c>
      <c r="O309" s="12">
        <f t="shared" si="107"/>
        <v>231.18765201049936</v>
      </c>
      <c r="P309" s="12">
        <f t="shared" si="108"/>
        <v>201.37598473108937</v>
      </c>
      <c r="Q309">
        <v>0.67469879518072295</v>
      </c>
      <c r="R309" s="12"/>
      <c r="S309" s="12"/>
      <c r="T309" s="55">
        <v>17.616288179931399</v>
      </c>
      <c r="U309" s="55">
        <v>16.0427778982441</v>
      </c>
      <c r="V309" s="55">
        <v>20.752725692926798</v>
      </c>
      <c r="W309" s="55">
        <v>18.811449863360099</v>
      </c>
      <c r="Z309" s="12"/>
      <c r="AA309" s="12"/>
      <c r="AB309" s="12"/>
      <c r="AC309" s="12"/>
      <c r="AD309" s="55">
        <v>12.998769798308601</v>
      </c>
      <c r="AE309" s="55">
        <v>11.923109312047901</v>
      </c>
      <c r="AF309">
        <v>0.45626631853785898</v>
      </c>
      <c r="AG309" s="12"/>
      <c r="AH309" s="12"/>
      <c r="AI309" t="str">
        <v>20190104</v>
      </c>
      <c r="AJ309">
        <v>34.799999999999997</v>
      </c>
      <c r="AK309">
        <v>29.4</v>
      </c>
      <c r="AL309">
        <f t="shared" si="109"/>
        <v>1.1836734693877551</v>
      </c>
      <c r="BI309" t="str">
        <v>16/08/2023</v>
      </c>
      <c r="BJ309">
        <v>44.3</v>
      </c>
      <c r="BK309">
        <v>18.600000000000001</v>
      </c>
      <c r="BL309">
        <f t="shared" si="110"/>
        <v>2.3817204301075265</v>
      </c>
    </row>
    <row r="310" spans="1:64" x14ac:dyDescent="0.3">
      <c r="A310" s="11">
        <v>45138</v>
      </c>
      <c r="B310">
        <v>0.52900232018561499</v>
      </c>
      <c r="C310">
        <v>4588.96</v>
      </c>
      <c r="D310">
        <v>383.68</v>
      </c>
      <c r="E310">
        <v>100.05</v>
      </c>
      <c r="F310">
        <v>1965.1</v>
      </c>
      <c r="G310">
        <v>81.12</v>
      </c>
      <c r="H310">
        <v>51.15</v>
      </c>
      <c r="I310" s="12">
        <f t="shared" si="101"/>
        <v>156.9800837218088</v>
      </c>
      <c r="J310" s="12">
        <f t="shared" si="102"/>
        <v>96.646210754519117</v>
      </c>
      <c r="K310" s="12">
        <f t="shared" si="103"/>
        <v>171.68219549201785</v>
      </c>
      <c r="L310" s="12">
        <f t="shared" si="104"/>
        <v>146.0737906242137</v>
      </c>
      <c r="M310" s="12">
        <f t="shared" si="105"/>
        <v>212.91897506498836</v>
      </c>
      <c r="N310" s="12">
        <f t="shared" si="106"/>
        <v>130.61556495097335</v>
      </c>
      <c r="O310" s="12">
        <f t="shared" si="107"/>
        <v>230.92623539248549</v>
      </c>
      <c r="P310" s="12">
        <f t="shared" si="108"/>
        <v>199.38274068332015</v>
      </c>
      <c r="Q310">
        <v>0.66666666666666696</v>
      </c>
      <c r="R310" s="12"/>
      <c r="S310" s="12"/>
      <c r="T310" s="55">
        <v>16.958992509267901</v>
      </c>
      <c r="U310" s="55">
        <v>15.3195161929495</v>
      </c>
      <c r="V310" s="55">
        <v>19.727104476599902</v>
      </c>
      <c r="W310" s="55">
        <v>17.698523072667999</v>
      </c>
      <c r="Z310" s="12"/>
      <c r="AA310" s="12"/>
      <c r="AB310" s="12"/>
      <c r="AC310" s="12"/>
      <c r="AD310" s="55">
        <v>12.870070781141401</v>
      </c>
      <c r="AE310" s="55">
        <v>11.7412238334714</v>
      </c>
      <c r="AF310">
        <v>0.44832126398946698</v>
      </c>
      <c r="AG310" s="12"/>
      <c r="AH310" s="12"/>
      <c r="AI310" t="str">
        <v>20181228</v>
      </c>
      <c r="AJ310">
        <v>29.9</v>
      </c>
      <c r="AK310">
        <v>34.6</v>
      </c>
      <c r="AL310">
        <f t="shared" si="109"/>
        <v>0.86416184971098253</v>
      </c>
      <c r="BI310" t="str">
        <v>15/08/2023</v>
      </c>
      <c r="BJ310">
        <v>44.3</v>
      </c>
      <c r="BK310">
        <v>18.600000000000001</v>
      </c>
      <c r="BL310">
        <f t="shared" si="110"/>
        <v>2.3817204301075265</v>
      </c>
    </row>
    <row r="311" spans="1:64" x14ac:dyDescent="0.3">
      <c r="A311" s="11">
        <v>45136</v>
      </c>
      <c r="B311">
        <v>0.53935185185185197</v>
      </c>
      <c r="C311">
        <v>4582.2299999999996</v>
      </c>
      <c r="D311">
        <v>383.48</v>
      </c>
      <c r="E311">
        <v>99.81</v>
      </c>
      <c r="F311">
        <v>1959.67</v>
      </c>
      <c r="G311">
        <v>81.099999999999994</v>
      </c>
      <c r="H311">
        <v>51.14</v>
      </c>
      <c r="I311" s="12">
        <f t="shared" si="101"/>
        <v>157.12713138086372</v>
      </c>
      <c r="J311" s="12">
        <f t="shared" si="102"/>
        <v>96.772223430221729</v>
      </c>
      <c r="K311" s="12">
        <f t="shared" si="103"/>
        <v>171.4726373977079</v>
      </c>
      <c r="L311" s="12">
        <f t="shared" si="104"/>
        <v>145.88804952706172</v>
      </c>
      <c r="M311" s="12">
        <f t="shared" si="105"/>
        <v>213.32066408215596</v>
      </c>
      <c r="N311" s="12">
        <f t="shared" si="106"/>
        <v>130.91002546662023</v>
      </c>
      <c r="O311" s="12">
        <f t="shared" si="107"/>
        <v>230.86276418645767</v>
      </c>
      <c r="P311" s="12">
        <f t="shared" si="108"/>
        <v>199.31776350411201</v>
      </c>
      <c r="Q311">
        <v>0.67073170731707299</v>
      </c>
      <c r="R311" s="12"/>
      <c r="S311" s="12"/>
      <c r="T311" s="55">
        <v>17.6074424744019</v>
      </c>
      <c r="U311" s="55">
        <v>15.928490138771799</v>
      </c>
      <c r="V311" s="55">
        <v>20.701360101106498</v>
      </c>
      <c r="W311" s="55">
        <v>18.624333458586001</v>
      </c>
      <c r="Z311" s="12"/>
      <c r="AA311" s="12"/>
      <c r="AB311" s="12"/>
      <c r="AC311" s="12"/>
      <c r="AD311" s="55">
        <v>13.0405795800345</v>
      </c>
      <c r="AE311" s="55">
        <v>11.865692831810399</v>
      </c>
      <c r="AF311">
        <v>0.44144736842105298</v>
      </c>
      <c r="AG311" s="12"/>
      <c r="AH311" s="12"/>
      <c r="AI311" t="str">
        <v>20181221</v>
      </c>
      <c r="AJ311" t="e">
        <v>#N/A</v>
      </c>
      <c r="AK311" t="e">
        <v>#N/A</v>
      </c>
      <c r="AL311" t="str">
        <f t="shared" si="109"/>
        <v/>
      </c>
      <c r="BI311" t="str">
        <v>14/08/2023</v>
      </c>
      <c r="BJ311">
        <v>44.3</v>
      </c>
      <c r="BK311">
        <v>18.600000000000001</v>
      </c>
      <c r="BL311">
        <f t="shared" si="110"/>
        <v>2.3817204301075265</v>
      </c>
    </row>
    <row r="312" spans="1:64" x14ac:dyDescent="0.3">
      <c r="A312" s="11">
        <v>45135</v>
      </c>
      <c r="B312">
        <v>0.51536643026004703</v>
      </c>
      <c r="C312">
        <v>4537.41</v>
      </c>
      <c r="D312">
        <v>376.62</v>
      </c>
      <c r="E312">
        <v>99.3</v>
      </c>
      <c r="F312">
        <v>1945.51</v>
      </c>
      <c r="G312">
        <v>80.989999999999995</v>
      </c>
      <c r="H312">
        <v>50.53</v>
      </c>
      <c r="I312" s="12">
        <f t="shared" si="101"/>
        <v>156.38556195961914</v>
      </c>
      <c r="J312" s="12">
        <f t="shared" si="102"/>
        <v>96.521308117511211</v>
      </c>
      <c r="K312" s="12">
        <f t="shared" si="103"/>
        <v>170.02408498510755</v>
      </c>
      <c r="L312" s="12">
        <f t="shared" si="104"/>
        <v>146.20885434842384</v>
      </c>
      <c r="M312" s="12">
        <f t="shared" si="105"/>
        <v>210.5667262189794</v>
      </c>
      <c r="N312" s="12">
        <f t="shared" si="106"/>
        <v>129.49383570478992</v>
      </c>
      <c r="O312" s="12">
        <f t="shared" si="107"/>
        <v>227.0357466366406</v>
      </c>
      <c r="P312" s="12">
        <f t="shared" si="108"/>
        <v>198.10090696166586</v>
      </c>
      <c r="Q312">
        <v>0.67500000000000004</v>
      </c>
      <c r="R312" s="12"/>
      <c r="S312" s="12"/>
      <c r="T312" s="55">
        <v>17.915618637709301</v>
      </c>
      <c r="U312" s="55">
        <v>16.200056265561798</v>
      </c>
      <c r="V312" s="55">
        <v>21.192970596821802</v>
      </c>
      <c r="W312" s="55">
        <v>19.046710566253999</v>
      </c>
      <c r="Z312" s="12"/>
      <c r="AA312" s="12"/>
      <c r="AB312" s="12"/>
      <c r="AC312" s="12"/>
      <c r="AD312" s="55">
        <v>13.1899480196833</v>
      </c>
      <c r="AE312" s="55">
        <v>11.977838078666901</v>
      </c>
      <c r="AF312">
        <v>0.43812045003309102</v>
      </c>
      <c r="AG312" s="12"/>
      <c r="AH312" s="12"/>
      <c r="AI312" t="str">
        <v>20181214</v>
      </c>
      <c r="AJ312">
        <v>39.299999999999997</v>
      </c>
      <c r="AK312">
        <v>21.4</v>
      </c>
      <c r="AL312">
        <f t="shared" si="109"/>
        <v>1.8364485981308412</v>
      </c>
      <c r="BI312" t="str">
        <v>11/08/2023</v>
      </c>
      <c r="BJ312">
        <v>47.1</v>
      </c>
      <c r="BK312">
        <v>20</v>
      </c>
      <c r="BL312">
        <f t="shared" si="110"/>
        <v>2.355</v>
      </c>
    </row>
    <row r="313" spans="1:64" x14ac:dyDescent="0.3">
      <c r="A313" s="11">
        <v>45134</v>
      </c>
      <c r="B313">
        <v>0.50363196125908005</v>
      </c>
      <c r="C313">
        <v>4566.75</v>
      </c>
      <c r="D313">
        <v>377.52</v>
      </c>
      <c r="E313">
        <v>101.27</v>
      </c>
      <c r="F313">
        <v>1972.2</v>
      </c>
      <c r="G313">
        <v>81.11</v>
      </c>
      <c r="H313">
        <v>50.81</v>
      </c>
      <c r="I313" s="12">
        <f t="shared" si="101"/>
        <v>154.37433494917821</v>
      </c>
      <c r="J313" s="12">
        <f t="shared" si="102"/>
        <v>95.840037838639674</v>
      </c>
      <c r="K313" s="12">
        <f t="shared" si="103"/>
        <v>170.86907149456073</v>
      </c>
      <c r="L313" s="12">
        <f t="shared" si="104"/>
        <v>146.342607693416</v>
      </c>
      <c r="M313" s="12">
        <f t="shared" si="105"/>
        <v>207.0328884892069</v>
      </c>
      <c r="N313" s="12">
        <f t="shared" si="106"/>
        <v>128.0660110255796</v>
      </c>
      <c r="O313" s="12">
        <f t="shared" si="107"/>
        <v>227.24128804853356</v>
      </c>
      <c r="P313" s="12">
        <f t="shared" si="108"/>
        <v>197.48342633410743</v>
      </c>
      <c r="Q313">
        <v>0.662337662337662</v>
      </c>
      <c r="R313" s="12"/>
      <c r="S313" s="12"/>
      <c r="T313" s="55">
        <v>17.6769786511253</v>
      </c>
      <c r="U313" s="55">
        <v>15.8618585297121</v>
      </c>
      <c r="V313" s="55">
        <v>21.1234186000788</v>
      </c>
      <c r="W313" s="55">
        <v>18.8850673113004</v>
      </c>
      <c r="Z313" s="12"/>
      <c r="AA313" s="12"/>
      <c r="AB313" s="12"/>
      <c r="AC313" s="12"/>
      <c r="AD313" s="55">
        <v>13.2513345635486</v>
      </c>
      <c r="AE313" s="55">
        <v>11.9913238692215</v>
      </c>
      <c r="AF313">
        <v>0.43</v>
      </c>
      <c r="AG313" s="12"/>
      <c r="AH313" s="12"/>
      <c r="AI313" t="str">
        <v>20181207</v>
      </c>
      <c r="AJ313">
        <v>45.4</v>
      </c>
      <c r="AK313">
        <v>20.399999999999999</v>
      </c>
      <c r="AL313">
        <f t="shared" si="109"/>
        <v>2.2254901960784315</v>
      </c>
      <c r="BI313" t="str">
        <v>10/08/2023</v>
      </c>
      <c r="BJ313">
        <v>47.1</v>
      </c>
      <c r="BK313">
        <v>20</v>
      </c>
      <c r="BL313">
        <f t="shared" si="110"/>
        <v>2.355</v>
      </c>
    </row>
    <row r="314" spans="1:64" x14ac:dyDescent="0.3">
      <c r="A314" s="11">
        <v>45133</v>
      </c>
      <c r="B314">
        <v>0.49019607843137297</v>
      </c>
      <c r="C314">
        <v>4567.46</v>
      </c>
      <c r="D314">
        <v>378.78</v>
      </c>
      <c r="E314">
        <v>101.17</v>
      </c>
      <c r="F314">
        <v>1964.91</v>
      </c>
      <c r="G314">
        <v>81.03</v>
      </c>
      <c r="H314">
        <v>50.67</v>
      </c>
      <c r="I314" s="12">
        <f t="shared" si="101"/>
        <v>154.55112331386027</v>
      </c>
      <c r="J314" s="12">
        <f t="shared" si="102"/>
        <v>96.211949076321858</v>
      </c>
      <c r="K314" s="12">
        <f t="shared" si="103"/>
        <v>171.06455313594361</v>
      </c>
      <c r="L314" s="12">
        <f t="shared" si="104"/>
        <v>146.77094748562752</v>
      </c>
      <c r="M314" s="12">
        <f t="shared" si="105"/>
        <v>207.9300869565748</v>
      </c>
      <c r="N314" s="12">
        <f t="shared" si="106"/>
        <v>128.97354144727171</v>
      </c>
      <c r="O314" s="12">
        <f t="shared" si="107"/>
        <v>228.22579887981408</v>
      </c>
      <c r="P314" s="12">
        <f t="shared" si="108"/>
        <v>198.69335867533059</v>
      </c>
      <c r="Q314">
        <v>0.65333333333333299</v>
      </c>
      <c r="R314" s="12"/>
      <c r="S314" s="12"/>
      <c r="T314" s="55">
        <v>17.427975830813601</v>
      </c>
      <c r="U314" s="55">
        <v>15.4659524344376</v>
      </c>
      <c r="V314" s="55">
        <v>20.981212347148599</v>
      </c>
      <c r="W314" s="55">
        <v>18.511370267478299</v>
      </c>
      <c r="Z314" s="12"/>
      <c r="AA314" s="12"/>
      <c r="AB314" s="12"/>
      <c r="AC314" s="12"/>
      <c r="AD314" s="55">
        <v>12.9344956653515</v>
      </c>
      <c r="AE314" s="55">
        <v>11.572139033199701</v>
      </c>
      <c r="AF314">
        <v>0.42599999999999999</v>
      </c>
      <c r="AG314" s="12"/>
      <c r="AH314" s="12"/>
      <c r="AI314" t="str">
        <v>20181130</v>
      </c>
      <c r="AJ314">
        <v>46.7</v>
      </c>
      <c r="AK314">
        <v>21.5</v>
      </c>
      <c r="AL314">
        <f t="shared" si="109"/>
        <v>2.172093023255814</v>
      </c>
      <c r="BI314" t="str">
        <v>09/08/2023</v>
      </c>
      <c r="BJ314">
        <v>47.1</v>
      </c>
      <c r="BK314">
        <v>20</v>
      </c>
      <c r="BL314">
        <f t="shared" si="110"/>
        <v>2.355</v>
      </c>
    </row>
    <row r="315" spans="1:64" x14ac:dyDescent="0.3">
      <c r="A315" s="11">
        <v>45132</v>
      </c>
      <c r="B315">
        <v>0.48019801980198001</v>
      </c>
      <c r="C315">
        <v>4554.6400000000003</v>
      </c>
      <c r="D315">
        <v>376.23</v>
      </c>
      <c r="E315">
        <v>101.36</v>
      </c>
      <c r="F315">
        <v>1954.7</v>
      </c>
      <c r="G315">
        <v>81.040000000000006</v>
      </c>
      <c r="H315">
        <v>50.49</v>
      </c>
      <c r="I315" s="12">
        <f t="shared" si="101"/>
        <v>153.8297818183888</v>
      </c>
      <c r="J315" s="12">
        <f t="shared" si="102"/>
        <v>96.444244287165859</v>
      </c>
      <c r="K315" s="12">
        <f t="shared" si="103"/>
        <v>170.56341940868606</v>
      </c>
      <c r="L315" s="12">
        <f t="shared" si="104"/>
        <v>146.8811598165766</v>
      </c>
      <c r="M315" s="12">
        <f t="shared" si="105"/>
        <v>206.14645104268544</v>
      </c>
      <c r="N315" s="12">
        <f t="shared" si="106"/>
        <v>128.77336826930073</v>
      </c>
      <c r="O315" s="12">
        <f t="shared" si="107"/>
        <v>226.66157003753921</v>
      </c>
      <c r="P315" s="12">
        <f t="shared" si="108"/>
        <v>198.05705946719507</v>
      </c>
      <c r="Q315">
        <v>0.64</v>
      </c>
      <c r="R315" s="12"/>
      <c r="S315" s="12"/>
      <c r="T315" s="55">
        <v>18.105506242509801</v>
      </c>
      <c r="U315" s="55">
        <v>16.121818739684699</v>
      </c>
      <c r="V315" s="55">
        <v>21.927557967221599</v>
      </c>
      <c r="W315" s="55">
        <v>19.353141499735301</v>
      </c>
      <c r="Z315" s="12"/>
      <c r="AA315" s="12"/>
      <c r="AB315" s="12"/>
      <c r="AC315" s="12"/>
      <c r="AD315" s="55">
        <v>13.3150634018318</v>
      </c>
      <c r="AE315" s="55">
        <v>11.948418896018</v>
      </c>
      <c r="AF315">
        <v>0.42866801893171103</v>
      </c>
      <c r="AG315" s="12"/>
      <c r="AH315" s="12"/>
      <c r="AI315" t="str">
        <v>20181123</v>
      </c>
      <c r="AJ315">
        <v>38.299999999999997</v>
      </c>
      <c r="AK315">
        <v>20.6</v>
      </c>
      <c r="AL315">
        <f t="shared" si="109"/>
        <v>1.8592233009708736</v>
      </c>
      <c r="BI315" t="str">
        <v>08/08/2023</v>
      </c>
      <c r="BJ315">
        <v>47.1</v>
      </c>
      <c r="BK315">
        <v>20</v>
      </c>
      <c r="BL315">
        <f t="shared" si="110"/>
        <v>2.355</v>
      </c>
    </row>
    <row r="316" spans="1:64" x14ac:dyDescent="0.3">
      <c r="A316" s="11">
        <v>45129</v>
      </c>
      <c r="B316">
        <v>0.47188264058679702</v>
      </c>
      <c r="C316">
        <v>4536.34</v>
      </c>
      <c r="D316">
        <v>375.63</v>
      </c>
      <c r="E316">
        <v>101.73</v>
      </c>
      <c r="F316">
        <v>1961.87</v>
      </c>
      <c r="G316">
        <v>81.14</v>
      </c>
      <c r="H316">
        <v>50.35</v>
      </c>
      <c r="I316" s="12">
        <f t="shared" si="101"/>
        <v>152.65871124405655</v>
      </c>
      <c r="J316" s="12">
        <f t="shared" si="102"/>
        <v>95.708365105618341</v>
      </c>
      <c r="K316" s="12">
        <f t="shared" si="103"/>
        <v>169.66984858403558</v>
      </c>
      <c r="L316" s="12">
        <f t="shared" si="104"/>
        <v>146.6972670307041</v>
      </c>
      <c r="M316" s="12">
        <f t="shared" si="105"/>
        <v>205.07301785324785</v>
      </c>
      <c r="N316" s="12">
        <f t="shared" si="106"/>
        <v>128.1005849051075</v>
      </c>
      <c r="O316" s="12">
        <f t="shared" si="107"/>
        <v>226.02198336496241</v>
      </c>
      <c r="P316" s="12">
        <f t="shared" si="108"/>
        <v>198.2916820993382</v>
      </c>
      <c r="Q316">
        <v>0.62337662337662303</v>
      </c>
      <c r="R316" s="12"/>
      <c r="S316" s="12"/>
      <c r="T316" s="55">
        <v>18.1597415050114</v>
      </c>
      <c r="U316" s="55">
        <v>16.139573461687501</v>
      </c>
      <c r="V316" s="55">
        <v>22.112471239716999</v>
      </c>
      <c r="W316" s="55">
        <v>19.534810913679099</v>
      </c>
      <c r="Z316" s="12"/>
      <c r="AA316" s="12"/>
      <c r="AB316" s="12"/>
      <c r="AC316" s="12"/>
      <c r="AD316" s="55">
        <v>13.358772821337199</v>
      </c>
      <c r="AE316" s="55">
        <v>11.965054480755599</v>
      </c>
      <c r="AF316">
        <v>0.42676431424766997</v>
      </c>
      <c r="AG316" s="12"/>
      <c r="AH316" s="12"/>
      <c r="AI316" t="str">
        <v>20181116</v>
      </c>
      <c r="AJ316">
        <v>39.6</v>
      </c>
      <c r="AK316">
        <v>19.8</v>
      </c>
      <c r="AL316">
        <f t="shared" si="109"/>
        <v>2</v>
      </c>
      <c r="BI316" t="str">
        <v>07/08/2023</v>
      </c>
      <c r="BJ316">
        <v>47.1</v>
      </c>
      <c r="BK316">
        <v>20</v>
      </c>
      <c r="BL316">
        <f t="shared" si="110"/>
        <v>2.355</v>
      </c>
    </row>
    <row r="317" spans="1:64" x14ac:dyDescent="0.3">
      <c r="A317" s="11">
        <v>45128</v>
      </c>
      <c r="B317">
        <v>0.47394540942927998</v>
      </c>
      <c r="C317">
        <v>4534.87</v>
      </c>
      <c r="D317">
        <v>376.76</v>
      </c>
      <c r="E317">
        <v>101.7</v>
      </c>
      <c r="F317">
        <v>1969.5</v>
      </c>
      <c r="G317">
        <v>81.13</v>
      </c>
      <c r="H317">
        <v>50.33</v>
      </c>
      <c r="I317" s="12">
        <f t="shared" si="101"/>
        <v>152.6542583840355</v>
      </c>
      <c r="J317" s="12">
        <f t="shared" si="102"/>
        <v>95.308238765439484</v>
      </c>
      <c r="K317" s="12">
        <f t="shared" si="103"/>
        <v>169.63576946027021</v>
      </c>
      <c r="L317" s="12">
        <f t="shared" si="104"/>
        <v>146.70800935539953</v>
      </c>
      <c r="M317" s="12">
        <f t="shared" si="105"/>
        <v>205.7508108306458</v>
      </c>
      <c r="N317" s="12">
        <f t="shared" si="106"/>
        <v>127.98861753227469</v>
      </c>
      <c r="O317" s="12">
        <f t="shared" si="107"/>
        <v>226.72995121734365</v>
      </c>
      <c r="P317" s="12">
        <f t="shared" si="108"/>
        <v>198.96750190729108</v>
      </c>
      <c r="Q317">
        <v>0.61333333333333295</v>
      </c>
      <c r="R317" s="12"/>
      <c r="S317" s="12"/>
      <c r="T317" s="55">
        <v>18.7810752391864</v>
      </c>
      <c r="U317" s="55">
        <v>16.848510992242499</v>
      </c>
      <c r="V317" s="55">
        <v>22.723672599253302</v>
      </c>
      <c r="W317" s="55">
        <v>20.228571899010799</v>
      </c>
      <c r="Z317" s="12"/>
      <c r="AA317" s="12"/>
      <c r="AB317" s="12"/>
      <c r="AC317" s="12"/>
      <c r="AD317" s="55">
        <v>13.805430477865899</v>
      </c>
      <c r="AE317" s="55">
        <v>12.4768911752933</v>
      </c>
      <c r="AF317">
        <v>0.42703429724277098</v>
      </c>
      <c r="AG317" s="12"/>
      <c r="AH317" s="12"/>
      <c r="AI317" t="str">
        <v>20181109</v>
      </c>
      <c r="AJ317">
        <v>42.9</v>
      </c>
      <c r="AK317">
        <v>19</v>
      </c>
      <c r="AL317">
        <f t="shared" si="109"/>
        <v>2.2578947368421054</v>
      </c>
      <c r="BI317" t="str">
        <v>04/08/2023</v>
      </c>
      <c r="BJ317">
        <v>52.2</v>
      </c>
      <c r="BK317">
        <v>19.399999999999999</v>
      </c>
      <c r="BL317">
        <f t="shared" si="110"/>
        <v>2.6907216494845363</v>
      </c>
    </row>
    <row r="318" spans="1:64" x14ac:dyDescent="0.3">
      <c r="A318" s="11">
        <v>45127</v>
      </c>
      <c r="B318">
        <v>0.48249999999999998</v>
      </c>
      <c r="C318">
        <v>4565.72</v>
      </c>
      <c r="D318">
        <v>385.65</v>
      </c>
      <c r="E318">
        <v>102.95</v>
      </c>
      <c r="F318">
        <v>1976.54</v>
      </c>
      <c r="G318">
        <v>81.23</v>
      </c>
      <c r="H318">
        <v>50.58</v>
      </c>
      <c r="I318" s="12">
        <f t="shared" si="101"/>
        <v>151.83662706497537</v>
      </c>
      <c r="J318" s="12">
        <f t="shared" si="102"/>
        <v>95.613733773303125</v>
      </c>
      <c r="K318" s="12">
        <f t="shared" si="103"/>
        <v>170.57835180862503</v>
      </c>
      <c r="L318" s="12">
        <f t="shared" si="104"/>
        <v>146.97465224848926</v>
      </c>
      <c r="M318" s="12">
        <f t="shared" si="105"/>
        <v>208.02034897752603</v>
      </c>
      <c r="N318" s="12">
        <f t="shared" si="106"/>
        <v>130.532727871839</v>
      </c>
      <c r="O318" s="12">
        <f t="shared" si="107"/>
        <v>231.78777318213332</v>
      </c>
      <c r="P318" s="12">
        <f t="shared" si="108"/>
        <v>202.63712344528747</v>
      </c>
      <c r="Q318">
        <v>0.62666666666666704</v>
      </c>
      <c r="R318" s="12"/>
      <c r="S318" s="12"/>
      <c r="T318" s="55">
        <v>18.968297143576201</v>
      </c>
      <c r="U318" s="55">
        <v>17.071112314442502</v>
      </c>
      <c r="V318" s="55">
        <v>23.2714903030339</v>
      </c>
      <c r="W318" s="55">
        <v>20.879251081967901</v>
      </c>
      <c r="Z318" s="12"/>
      <c r="AA318" s="12"/>
      <c r="AB318" s="12"/>
      <c r="AC318" s="12"/>
      <c r="AD318" s="55">
        <v>14.0575320351237</v>
      </c>
      <c r="AE318" s="55">
        <v>12.7879162762822</v>
      </c>
      <c r="AF318">
        <v>0.42219215155615702</v>
      </c>
      <c r="AG318" s="12"/>
      <c r="AH318" s="12"/>
      <c r="AI318" t="str">
        <v>20181102</v>
      </c>
      <c r="AJ318">
        <v>42.5</v>
      </c>
      <c r="AK318">
        <v>19.8</v>
      </c>
      <c r="AL318">
        <f t="shared" si="109"/>
        <v>2.1464646464646462</v>
      </c>
      <c r="BI318" t="str">
        <v>03/08/2023</v>
      </c>
      <c r="BJ318">
        <v>52.2</v>
      </c>
      <c r="BK318">
        <v>19.399999999999999</v>
      </c>
      <c r="BL318">
        <f t="shared" si="110"/>
        <v>2.6907216494845363</v>
      </c>
    </row>
    <row r="319" spans="1:64" x14ac:dyDescent="0.3">
      <c r="A319" s="11">
        <v>45126</v>
      </c>
      <c r="B319">
        <v>0.47582697201017798</v>
      </c>
      <c r="C319">
        <v>4554.9799999999996</v>
      </c>
      <c r="D319">
        <v>385.74</v>
      </c>
      <c r="E319">
        <v>101.8</v>
      </c>
      <c r="F319">
        <v>1978.83</v>
      </c>
      <c r="G319">
        <v>81.2</v>
      </c>
      <c r="H319">
        <v>50.54</v>
      </c>
      <c r="I319" s="12">
        <f t="shared" si="101"/>
        <v>153.20610599629205</v>
      </c>
      <c r="J319" s="12">
        <f t="shared" si="102"/>
        <v>95.278818402514489</v>
      </c>
      <c r="K319" s="12">
        <f t="shared" si="103"/>
        <v>170.23984677083962</v>
      </c>
      <c r="L319" s="12">
        <f t="shared" si="104"/>
        <v>146.74479024699457</v>
      </c>
      <c r="M319" s="12">
        <f t="shared" si="105"/>
        <v>210.44679588248093</v>
      </c>
      <c r="N319" s="12">
        <f t="shared" si="106"/>
        <v>130.41223587213699</v>
      </c>
      <c r="O319" s="12">
        <f t="shared" si="107"/>
        <v>231.92757353560492</v>
      </c>
      <c r="P319" s="12">
        <f t="shared" si="108"/>
        <v>202.84499292771949</v>
      </c>
      <c r="Q319">
        <v>0.602739726027397</v>
      </c>
      <c r="R319" s="12"/>
      <c r="S319" s="12"/>
      <c r="T319" s="55">
        <v>19.091633386219499</v>
      </c>
      <c r="U319" s="55">
        <v>17.2083531511439</v>
      </c>
      <c r="V319" s="55">
        <v>23.071069744894601</v>
      </c>
      <c r="W319" s="55">
        <v>20.641621439838602</v>
      </c>
      <c r="Z319" s="12"/>
      <c r="AA319" s="12"/>
      <c r="AB319" s="12"/>
      <c r="AC319" s="12"/>
      <c r="AD319" s="55">
        <v>14.107999252301401</v>
      </c>
      <c r="AE319" s="55">
        <v>12.835167405031299</v>
      </c>
      <c r="AF319">
        <v>0.41644021739130399</v>
      </c>
      <c r="AG319" s="12"/>
      <c r="AH319" s="12"/>
      <c r="AI319" t="str">
        <v>20181026</v>
      </c>
      <c r="AJ319">
        <v>44.3</v>
      </c>
      <c r="AK319">
        <v>19.8</v>
      </c>
      <c r="AL319">
        <f t="shared" si="109"/>
        <v>2.237373737373737</v>
      </c>
      <c r="BI319" t="str">
        <v>02/08/2023</v>
      </c>
      <c r="BJ319">
        <v>52.2</v>
      </c>
      <c r="BK319">
        <v>19.399999999999999</v>
      </c>
      <c r="BL319">
        <f t="shared" si="110"/>
        <v>2.6907216494845363</v>
      </c>
    </row>
    <row r="320" spans="1:64" x14ac:dyDescent="0.3">
      <c r="A320" s="11">
        <v>45125</v>
      </c>
      <c r="B320">
        <v>0.46475195822454302</v>
      </c>
      <c r="C320">
        <v>4522.79</v>
      </c>
      <c r="D320">
        <v>382.61</v>
      </c>
      <c r="E320">
        <v>101.34</v>
      </c>
      <c r="F320">
        <v>1955.07</v>
      </c>
      <c r="G320">
        <v>81.2</v>
      </c>
      <c r="H320">
        <v>50.42</v>
      </c>
      <c r="I320" s="12">
        <f t="shared" si="101"/>
        <v>152.81213900844403</v>
      </c>
      <c r="J320" s="12">
        <f t="shared" si="102"/>
        <v>95.761045104724985</v>
      </c>
      <c r="K320" s="12">
        <f t="shared" si="103"/>
        <v>169.03676340547833</v>
      </c>
      <c r="L320" s="12">
        <f t="shared" si="104"/>
        <v>146.0528967381002</v>
      </c>
      <c r="M320" s="12">
        <f t="shared" si="105"/>
        <v>209.68323879789057</v>
      </c>
      <c r="N320" s="12">
        <f t="shared" si="106"/>
        <v>130.93234676170982</v>
      </c>
      <c r="O320" s="12">
        <f t="shared" si="107"/>
        <v>230.04564968750404</v>
      </c>
      <c r="P320" s="12">
        <f t="shared" si="108"/>
        <v>201.67514679492461</v>
      </c>
      <c r="Q320">
        <v>0.63013698630137005</v>
      </c>
      <c r="R320" s="12"/>
      <c r="S320" s="12"/>
      <c r="T320" s="55">
        <v>19.034665982016101</v>
      </c>
      <c r="U320" s="55">
        <v>17.117295931681301</v>
      </c>
      <c r="V320" s="55">
        <v>23.141917623244101</v>
      </c>
      <c r="W320" s="55">
        <v>20.711374337463401</v>
      </c>
      <c r="Z320" s="12"/>
      <c r="AA320" s="12"/>
      <c r="AB320" s="12"/>
      <c r="AC320" s="12"/>
      <c r="AD320" s="55">
        <v>13.918879239953601</v>
      </c>
      <c r="AE320" s="55">
        <v>12.552019606755399</v>
      </c>
      <c r="AF320">
        <v>0.41343490304709102</v>
      </c>
      <c r="AG320" s="12"/>
      <c r="AH320" s="12"/>
      <c r="AI320" t="str">
        <v>20181019</v>
      </c>
      <c r="AJ320">
        <v>50.5</v>
      </c>
      <c r="AK320">
        <v>19</v>
      </c>
      <c r="AL320">
        <f t="shared" si="109"/>
        <v>2.6578947368421053</v>
      </c>
      <c r="BI320" t="str">
        <v>01/08/2023</v>
      </c>
      <c r="BJ320">
        <v>52.2</v>
      </c>
      <c r="BK320">
        <v>19.399999999999999</v>
      </c>
      <c r="BL320">
        <f t="shared" si="110"/>
        <v>2.6907216494845363</v>
      </c>
    </row>
    <row r="321" spans="1:64" x14ac:dyDescent="0.3">
      <c r="A321" s="11">
        <v>45122</v>
      </c>
      <c r="B321">
        <v>0.471052631578947</v>
      </c>
      <c r="C321">
        <v>4505.42</v>
      </c>
      <c r="D321">
        <v>379.07</v>
      </c>
      <c r="E321">
        <v>101.29</v>
      </c>
      <c r="F321">
        <v>1955.27</v>
      </c>
      <c r="G321">
        <v>81.17</v>
      </c>
      <c r="H321">
        <v>50.41</v>
      </c>
      <c r="I321" s="12">
        <f t="shared" si="101"/>
        <v>152.30014790156324</v>
      </c>
      <c r="J321" s="12">
        <f t="shared" si="102"/>
        <v>95.383550956952163</v>
      </c>
      <c r="K321" s="12">
        <f t="shared" si="103"/>
        <v>168.4495882722718</v>
      </c>
      <c r="L321" s="12">
        <f t="shared" si="104"/>
        <v>145.52072988838293</v>
      </c>
      <c r="M321" s="12">
        <f t="shared" si="105"/>
        <v>207.84484852868695</v>
      </c>
      <c r="N321" s="12">
        <f t="shared" si="106"/>
        <v>129.70778435843667</v>
      </c>
      <c r="O321" s="12">
        <f t="shared" si="107"/>
        <v>228.00070003175674</v>
      </c>
      <c r="P321" s="12">
        <f t="shared" si="108"/>
        <v>199.84847750385907</v>
      </c>
      <c r="Q321">
        <v>0.64383561643835596</v>
      </c>
      <c r="R321" s="12"/>
      <c r="S321" s="12"/>
      <c r="T321" s="55">
        <v>18.930679531239502</v>
      </c>
      <c r="U321" s="55">
        <v>16.939773071414699</v>
      </c>
      <c r="V321" s="55">
        <v>22.953493310515</v>
      </c>
      <c r="W321" s="55">
        <v>20.4420242510494</v>
      </c>
      <c r="Z321" s="12"/>
      <c r="AA321" s="12"/>
      <c r="AB321" s="12"/>
      <c r="AC321" s="12"/>
      <c r="AD321" s="55">
        <v>13.846824007869101</v>
      </c>
      <c r="AE321" s="55">
        <v>12.4158911229122</v>
      </c>
      <c r="AF321">
        <v>0.42236024844720499</v>
      </c>
      <c r="AG321" s="12"/>
      <c r="AH321" s="12"/>
      <c r="AI321" t="str">
        <v>20181012</v>
      </c>
      <c r="AJ321">
        <v>51.9</v>
      </c>
      <c r="AK321">
        <v>18.3</v>
      </c>
      <c r="AL321">
        <f t="shared" si="109"/>
        <v>2.8360655737704916</v>
      </c>
      <c r="BI321" t="str">
        <v>31/07/2023</v>
      </c>
      <c r="BJ321">
        <v>52.2</v>
      </c>
      <c r="BK321">
        <v>19.399999999999999</v>
      </c>
      <c r="BL321">
        <f t="shared" si="110"/>
        <v>2.6907216494845363</v>
      </c>
    </row>
    <row r="322" spans="1:64" x14ac:dyDescent="0.3">
      <c r="A322" s="11">
        <v>45121</v>
      </c>
      <c r="B322">
        <v>0.450276243093923</v>
      </c>
      <c r="C322">
        <v>4510.04</v>
      </c>
      <c r="D322">
        <v>379.15</v>
      </c>
      <c r="E322">
        <v>101.89</v>
      </c>
      <c r="F322">
        <v>1960.51</v>
      </c>
      <c r="G322">
        <v>81.38</v>
      </c>
      <c r="H322">
        <v>50.74</v>
      </c>
      <c r="I322" s="12">
        <f t="shared" ref="I322:I385" si="111">I323*(1+((C322/C323)-(E322/E323)))</f>
        <v>151.5628971144117</v>
      </c>
      <c r="J322" s="12">
        <f t="shared" ref="J322:J385" si="112">J323*(1+((C322/C323)-(F322/F323)))</f>
        <v>95.226580151424386</v>
      </c>
      <c r="K322" s="12">
        <f t="shared" si="103"/>
        <v>168.18787021122199</v>
      </c>
      <c r="L322" s="12">
        <f t="shared" si="104"/>
        <v>144.72771414538394</v>
      </c>
      <c r="M322" s="12">
        <f t="shared" si="105"/>
        <v>206.67142907737394</v>
      </c>
      <c r="N322" s="12">
        <f t="shared" si="106"/>
        <v>129.38925703797386</v>
      </c>
      <c r="O322" s="12">
        <f t="shared" si="107"/>
        <v>227.46173211417275</v>
      </c>
      <c r="P322" s="12">
        <f t="shared" si="108"/>
        <v>198.5987459809802</v>
      </c>
      <c r="Q322">
        <v>0.58461538461538498</v>
      </c>
      <c r="R322" s="12"/>
      <c r="S322" s="12"/>
      <c r="T322" s="55">
        <v>19.1166188630283</v>
      </c>
      <c r="U322" s="55">
        <v>17.165289460310301</v>
      </c>
      <c r="V322" s="55">
        <v>23.462207281979499</v>
      </c>
      <c r="W322" s="55">
        <v>21.143952225625799</v>
      </c>
      <c r="Z322" s="12"/>
      <c r="AA322" s="12"/>
      <c r="AB322" s="12"/>
      <c r="AC322" s="12"/>
      <c r="AD322" s="55">
        <v>14.1377382283841</v>
      </c>
      <c r="AE322" s="55">
        <v>12.794362695275099</v>
      </c>
      <c r="AF322">
        <v>0.42275862068965497</v>
      </c>
      <c r="AG322" s="12"/>
      <c r="AH322" s="12"/>
      <c r="AI322" t="str">
        <v>20181005</v>
      </c>
      <c r="AJ322">
        <v>56.3</v>
      </c>
      <c r="AK322">
        <v>18.5</v>
      </c>
      <c r="AL322">
        <f t="shared" si="109"/>
        <v>3.0432432432432432</v>
      </c>
      <c r="BI322" t="str">
        <v>28/07/2023</v>
      </c>
      <c r="BJ322">
        <v>57.1</v>
      </c>
      <c r="BK322">
        <v>18.600000000000001</v>
      </c>
      <c r="BL322">
        <f t="shared" si="110"/>
        <v>3.0698924731182795</v>
      </c>
    </row>
    <row r="323" spans="1:64" x14ac:dyDescent="0.3">
      <c r="A323" s="11">
        <v>45120</v>
      </c>
      <c r="B323">
        <v>0.44383561643835601</v>
      </c>
      <c r="C323">
        <v>4472.16</v>
      </c>
      <c r="D323">
        <v>372.82</v>
      </c>
      <c r="E323">
        <v>100.83</v>
      </c>
      <c r="F323">
        <v>1957.44</v>
      </c>
      <c r="G323">
        <v>81.150000000000006</v>
      </c>
      <c r="H323">
        <v>49.97</v>
      </c>
      <c r="I323" s="12">
        <f t="shared" si="111"/>
        <v>151.87310769703339</v>
      </c>
      <c r="J323" s="12">
        <f t="shared" si="112"/>
        <v>94.573849887327967</v>
      </c>
      <c r="K323" s="12">
        <f t="shared" ref="K323:K386" si="113">K324*(1+((C323/C324)-(G323/G324)))</f>
        <v>167.24528874043742</v>
      </c>
      <c r="L323" s="12">
        <f t="shared" ref="L323:L386" si="114">L324*(1+((C323/C324)-(H323/H324)))</f>
        <v>145.73900667163358</v>
      </c>
      <c r="M323" s="12">
        <f t="shared" ref="M323:M386" si="115">M324*(1+((D323/D324)-(E323/E324)))</f>
        <v>205.3436853019779</v>
      </c>
      <c r="N323" s="12">
        <f t="shared" ref="N323:N386" si="116">N324*(1+((D323/D324)-(F323/F324)))</f>
        <v>127.42558696774256</v>
      </c>
      <c r="O323" s="12">
        <f t="shared" ref="O323:O386" si="117">O324*(1+((D323/D324)-(G323/G324)))</f>
        <v>224.28928459426521</v>
      </c>
      <c r="P323" s="12">
        <f t="shared" ref="P323:P386" si="118">P324*(1+((D323/D324)-(H323/H324)))</f>
        <v>198.28754214808527</v>
      </c>
      <c r="Q323">
        <v>0.56923076923076898</v>
      </c>
      <c r="R323" s="12"/>
      <c r="S323" s="12"/>
      <c r="T323" s="55">
        <v>19.057045216924799</v>
      </c>
      <c r="U323" s="55">
        <v>17.039137041282899</v>
      </c>
      <c r="V323" s="55">
        <v>23.1716946930873</v>
      </c>
      <c r="W323" s="55">
        <v>20.717621355870001</v>
      </c>
      <c r="Z323" s="12"/>
      <c r="AA323" s="12"/>
      <c r="AB323" s="12"/>
      <c r="AC323" s="12"/>
      <c r="AD323" s="55">
        <v>14.164818319931101</v>
      </c>
      <c r="AE323" s="55">
        <v>12.8049828150621</v>
      </c>
      <c r="AF323">
        <v>0.426195426195426</v>
      </c>
      <c r="AG323" s="12"/>
      <c r="AH323" s="12"/>
      <c r="AI323" t="str">
        <v>20180928</v>
      </c>
      <c r="AJ323">
        <v>61.8</v>
      </c>
      <c r="AK323">
        <v>18.600000000000001</v>
      </c>
      <c r="AL323">
        <f t="shared" si="109"/>
        <v>3.32258064516129</v>
      </c>
      <c r="BI323" t="str">
        <v>27/07/2023</v>
      </c>
      <c r="BJ323">
        <v>57.1</v>
      </c>
      <c r="BK323">
        <v>18.600000000000001</v>
      </c>
      <c r="BL323">
        <f t="shared" si="110"/>
        <v>3.0698924731182795</v>
      </c>
    </row>
    <row r="324" spans="1:64" x14ac:dyDescent="0.3">
      <c r="A324" s="11">
        <v>45119</v>
      </c>
      <c r="B324">
        <v>0.450549450549451</v>
      </c>
      <c r="C324">
        <v>4439.26</v>
      </c>
      <c r="D324">
        <v>368.17</v>
      </c>
      <c r="E324">
        <v>99.72</v>
      </c>
      <c r="F324">
        <v>1932.37</v>
      </c>
      <c r="G324">
        <v>80.91</v>
      </c>
      <c r="H324">
        <v>49.01</v>
      </c>
      <c r="I324" s="12">
        <f t="shared" si="111"/>
        <v>152.44018857777453</v>
      </c>
      <c r="J324" s="12">
        <f t="shared" si="112"/>
        <v>95.102865354600624</v>
      </c>
      <c r="K324" s="12">
        <f t="shared" si="113"/>
        <v>166.50519209410547</v>
      </c>
      <c r="L324" s="12">
        <f t="shared" si="114"/>
        <v>147.53550134269395</v>
      </c>
      <c r="M324" s="12">
        <f t="shared" si="115"/>
        <v>205.03636290597902</v>
      </c>
      <c r="N324" s="12">
        <f t="shared" si="116"/>
        <v>127.46939447978501</v>
      </c>
      <c r="O324" s="12">
        <f t="shared" si="117"/>
        <v>222.14254871188945</v>
      </c>
      <c r="P324" s="12">
        <f t="shared" si="118"/>
        <v>199.6768546013453</v>
      </c>
      <c r="Q324">
        <v>0.6</v>
      </c>
      <c r="R324" s="12"/>
      <c r="S324" s="12"/>
      <c r="T324" s="55">
        <v>19.009373107882499</v>
      </c>
      <c r="U324" s="55">
        <v>16.921445970592501</v>
      </c>
      <c r="V324" s="55">
        <v>23.016995403998902</v>
      </c>
      <c r="W324" s="55">
        <v>20.4708595873138</v>
      </c>
      <c r="Z324" s="12"/>
      <c r="AA324" s="12"/>
      <c r="AB324" s="12"/>
      <c r="AC324" s="12"/>
      <c r="AD324" s="55">
        <v>14.106896201499101</v>
      </c>
      <c r="AE324" s="55">
        <v>12.689385133906701</v>
      </c>
      <c r="AF324">
        <v>0.42739160357880202</v>
      </c>
      <c r="AG324" s="12"/>
      <c r="AH324" s="12"/>
      <c r="AI324" t="str">
        <v>20180921</v>
      </c>
      <c r="AJ324">
        <v>60.6</v>
      </c>
      <c r="AK324">
        <v>18.3</v>
      </c>
      <c r="AL324">
        <f t="shared" si="109"/>
        <v>3.3114754098360657</v>
      </c>
      <c r="BI324" t="str">
        <v>26/07/2023</v>
      </c>
      <c r="BJ324">
        <v>57.1</v>
      </c>
      <c r="BK324">
        <v>18.600000000000001</v>
      </c>
      <c r="BL324">
        <f t="shared" si="110"/>
        <v>3.0698924731182795</v>
      </c>
    </row>
    <row r="325" spans="1:64" x14ac:dyDescent="0.3">
      <c r="A325" s="11">
        <v>45118</v>
      </c>
      <c r="B325">
        <v>0.45961002785515298</v>
      </c>
      <c r="C325">
        <v>4409.53</v>
      </c>
      <c r="D325">
        <v>366.36</v>
      </c>
      <c r="E325">
        <v>99.21</v>
      </c>
      <c r="F325">
        <v>1925.37</v>
      </c>
      <c r="G325">
        <v>80.92</v>
      </c>
      <c r="H325">
        <v>48.56</v>
      </c>
      <c r="I325" s="12">
        <f t="shared" si="111"/>
        <v>152.19643011610802</v>
      </c>
      <c r="J325" s="12">
        <f t="shared" si="112"/>
        <v>94.808338480028326</v>
      </c>
      <c r="K325" s="12">
        <f t="shared" si="113"/>
        <v>165.36979713316413</v>
      </c>
      <c r="L325" s="12">
        <f t="shared" si="114"/>
        <v>147.90892273563296</v>
      </c>
      <c r="M325" s="12">
        <f t="shared" si="115"/>
        <v>205.0774019986257</v>
      </c>
      <c r="N325" s="12">
        <f t="shared" si="116"/>
        <v>127.30328522540107</v>
      </c>
      <c r="O325" s="12">
        <f t="shared" si="117"/>
        <v>221.02327039759814</v>
      </c>
      <c r="P325" s="12">
        <f t="shared" si="118"/>
        <v>200.54448839863457</v>
      </c>
      <c r="Q325">
        <v>0.609375</v>
      </c>
      <c r="R325" s="12"/>
      <c r="S325" s="12"/>
      <c r="T325" s="55">
        <v>18.997288947334599</v>
      </c>
      <c r="U325" s="55">
        <v>16.846506442939798</v>
      </c>
      <c r="V325" s="55">
        <v>23.116235181513499</v>
      </c>
      <c r="W325" s="55">
        <v>20.58621890021</v>
      </c>
      <c r="Z325" s="12"/>
      <c r="AA325" s="12"/>
      <c r="AB325" s="12"/>
      <c r="AC325" s="12"/>
      <c r="AD325" s="55">
        <v>14.2662652054152</v>
      </c>
      <c r="AE325" s="55">
        <v>12.8983138421306</v>
      </c>
      <c r="AF325">
        <v>0.43096234309623399</v>
      </c>
      <c r="AG325" s="12"/>
      <c r="AH325" s="12"/>
      <c r="AI325" t="str">
        <v>20180914</v>
      </c>
      <c r="AJ325">
        <v>59</v>
      </c>
      <c r="AK325">
        <v>18.100000000000001</v>
      </c>
      <c r="AL325">
        <f t="shared" si="109"/>
        <v>3.2596685082872927</v>
      </c>
      <c r="BI325" t="str">
        <v>25/07/2023</v>
      </c>
      <c r="BJ325">
        <v>57.1</v>
      </c>
      <c r="BK325">
        <v>18.600000000000001</v>
      </c>
      <c r="BL325">
        <f t="shared" si="110"/>
        <v>3.0698924731182795</v>
      </c>
    </row>
    <row r="326" spans="1:64" x14ac:dyDescent="0.3">
      <c r="A326" s="11">
        <v>45115</v>
      </c>
      <c r="B326">
        <v>0.48158640226628902</v>
      </c>
      <c r="C326">
        <v>4398.95</v>
      </c>
      <c r="D326">
        <v>366.24</v>
      </c>
      <c r="E326">
        <v>99.08</v>
      </c>
      <c r="F326">
        <v>1925.57</v>
      </c>
      <c r="G326">
        <v>80.8</v>
      </c>
      <c r="H326">
        <v>48.47</v>
      </c>
      <c r="I326" s="12">
        <f t="shared" si="111"/>
        <v>152.03025369818354</v>
      </c>
      <c r="J326" s="12">
        <f t="shared" si="112"/>
        <v>94.571061129630522</v>
      </c>
      <c r="K326" s="12">
        <f t="shared" si="113"/>
        <v>165.21780156543841</v>
      </c>
      <c r="L326" s="12">
        <f t="shared" si="114"/>
        <v>147.8278686039952</v>
      </c>
      <c r="M326" s="12">
        <f t="shared" si="115"/>
        <v>205.27948262263098</v>
      </c>
      <c r="N326" s="12">
        <f t="shared" si="116"/>
        <v>127.24837508975945</v>
      </c>
      <c r="O326" s="12">
        <f t="shared" si="117"/>
        <v>221.27940009003197</v>
      </c>
      <c r="P326" s="12">
        <f t="shared" si="118"/>
        <v>200.85162360201127</v>
      </c>
      <c r="Q326">
        <v>0.61904761904761896</v>
      </c>
      <c r="R326" s="12"/>
      <c r="S326" s="12"/>
      <c r="T326" s="55">
        <v>19.083575697477901</v>
      </c>
      <c r="U326" s="55">
        <v>16.918931500837299</v>
      </c>
      <c r="V326" s="55">
        <v>23.1215312910434</v>
      </c>
      <c r="W326" s="55">
        <v>20.5652717594885</v>
      </c>
      <c r="Z326" s="12"/>
      <c r="AA326" s="12"/>
      <c r="AB326" s="12"/>
      <c r="AC326" s="12"/>
      <c r="AD326" s="55">
        <v>14.3713556069562</v>
      </c>
      <c r="AE326" s="55">
        <v>13.0291508229828</v>
      </c>
      <c r="AF326">
        <v>0.435028248587571</v>
      </c>
      <c r="AG326" s="12"/>
      <c r="AH326" s="12"/>
      <c r="AI326" t="str">
        <v>20180907</v>
      </c>
      <c r="AJ326">
        <v>57.7</v>
      </c>
      <c r="AK326">
        <v>18.3</v>
      </c>
      <c r="AL326">
        <f t="shared" si="109"/>
        <v>3.1530054644808745</v>
      </c>
      <c r="BI326" t="str">
        <v>24/07/2023</v>
      </c>
      <c r="BJ326">
        <v>57.1</v>
      </c>
      <c r="BK326">
        <v>18.600000000000001</v>
      </c>
      <c r="BL326">
        <f t="shared" si="110"/>
        <v>3.0698924731182795</v>
      </c>
    </row>
    <row r="327" spans="1:64" x14ac:dyDescent="0.3">
      <c r="A327" s="11">
        <v>45114</v>
      </c>
      <c r="B327">
        <v>0.49137931034482801</v>
      </c>
      <c r="C327">
        <v>4411.59</v>
      </c>
      <c r="D327">
        <v>367.46</v>
      </c>
      <c r="E327">
        <v>99.68</v>
      </c>
      <c r="F327">
        <v>1911.01</v>
      </c>
      <c r="G327">
        <v>80.709999999999994</v>
      </c>
      <c r="H327">
        <v>48.03</v>
      </c>
      <c r="I327" s="12">
        <f t="shared" si="111"/>
        <v>151.55224556274007</v>
      </c>
      <c r="J327" s="12">
        <f t="shared" si="112"/>
        <v>95.573067121372176</v>
      </c>
      <c r="K327" s="12">
        <f t="shared" si="113"/>
        <v>165.87804321790765</v>
      </c>
      <c r="L327" s="12">
        <f t="shared" si="114"/>
        <v>149.62730470616233</v>
      </c>
      <c r="M327" s="12">
        <f t="shared" si="115"/>
        <v>204.72688945801769</v>
      </c>
      <c r="N327" s="12">
        <f t="shared" si="116"/>
        <v>128.65575285125405</v>
      </c>
      <c r="O327" s="12">
        <f t="shared" si="117"/>
        <v>222.26518903797074</v>
      </c>
      <c r="P327" s="12">
        <f t="shared" si="118"/>
        <v>203.39014213685977</v>
      </c>
      <c r="Q327">
        <v>0.59016393442622905</v>
      </c>
      <c r="R327" s="12"/>
      <c r="S327" s="12"/>
      <c r="T327" s="55">
        <v>19.074103053936302</v>
      </c>
      <c r="U327" s="55">
        <v>16.843988959888598</v>
      </c>
      <c r="V327" s="55">
        <v>23.079857056324901</v>
      </c>
      <c r="W327" s="55">
        <v>20.460585093366799</v>
      </c>
      <c r="Z327" s="12"/>
      <c r="AA327" s="12"/>
      <c r="AB327" s="12"/>
      <c r="AC327" s="12"/>
      <c r="AD327" s="55">
        <v>14.523443964609999</v>
      </c>
      <c r="AE327" s="55">
        <v>13.239463677227</v>
      </c>
      <c r="AF327">
        <v>0.43421998562185499</v>
      </c>
      <c r="AG327" s="12"/>
      <c r="AH327" s="12"/>
      <c r="AI327" t="str">
        <v>20180831</v>
      </c>
      <c r="AJ327">
        <v>60</v>
      </c>
      <c r="AK327">
        <v>18.100000000000001</v>
      </c>
      <c r="AL327">
        <f t="shared" si="109"/>
        <v>3.3149171270718227</v>
      </c>
      <c r="BI327" t="str">
        <v>21/07/2023</v>
      </c>
      <c r="BJ327">
        <v>55.6</v>
      </c>
      <c r="BK327">
        <v>19.399999999999999</v>
      </c>
      <c r="BL327">
        <f t="shared" si="110"/>
        <v>2.8659793814432994</v>
      </c>
    </row>
    <row r="328" spans="1:64" x14ac:dyDescent="0.3">
      <c r="A328" s="11">
        <v>45113</v>
      </c>
      <c r="B328">
        <v>0.502941176470588</v>
      </c>
      <c r="C328">
        <v>4446.82</v>
      </c>
      <c r="D328">
        <v>370.28</v>
      </c>
      <c r="E328">
        <v>101.11</v>
      </c>
      <c r="F328">
        <v>1915.63</v>
      </c>
      <c r="G328">
        <v>80.760000000000005</v>
      </c>
      <c r="H328">
        <v>48.92</v>
      </c>
      <c r="I328" s="12">
        <f t="shared" si="111"/>
        <v>150.61534325004982</v>
      </c>
      <c r="J328" s="12">
        <f t="shared" si="112"/>
        <v>96.102667413379635</v>
      </c>
      <c r="K328" s="12">
        <f t="shared" si="113"/>
        <v>167.09842939253457</v>
      </c>
      <c r="L328" s="12">
        <f t="shared" si="114"/>
        <v>148.10618711743348</v>
      </c>
      <c r="M328" s="12">
        <f t="shared" si="115"/>
        <v>203.39927103327409</v>
      </c>
      <c r="N328" s="12">
        <f t="shared" si="116"/>
        <v>129.32879529864155</v>
      </c>
      <c r="O328" s="12">
        <f t="shared" si="117"/>
        <v>223.83127827217916</v>
      </c>
      <c r="P328" s="12">
        <f t="shared" si="118"/>
        <v>201.26137843029366</v>
      </c>
      <c r="Q328">
        <v>0.61666666666666703</v>
      </c>
      <c r="R328" s="12"/>
      <c r="S328" s="12"/>
      <c r="T328" s="55">
        <v>19.0883855613998</v>
      </c>
      <c r="U328" s="55">
        <v>16.804859842675398</v>
      </c>
      <c r="V328" s="55">
        <v>23.2616145065175</v>
      </c>
      <c r="W328" s="55">
        <v>20.7555757448965</v>
      </c>
      <c r="Z328" s="12"/>
      <c r="AA328" s="12"/>
      <c r="AB328" s="12"/>
      <c r="AC328" s="12"/>
      <c r="AD328" s="55">
        <v>14.4483137660586</v>
      </c>
      <c r="AE328" s="55">
        <v>13.089425549974701</v>
      </c>
      <c r="AF328">
        <v>0.444204463642909</v>
      </c>
      <c r="AG328" s="12"/>
      <c r="AH328" s="12"/>
      <c r="AI328" t="str">
        <v>20180824</v>
      </c>
      <c r="AJ328">
        <v>59.6</v>
      </c>
      <c r="AK328">
        <v>18.3</v>
      </c>
      <c r="AL328">
        <f t="shared" ref="AL328:AL391" si="119">IFERROR(AJ328/AK328,"")</f>
        <v>3.2568306010928962</v>
      </c>
      <c r="BI328" t="str">
        <v>20/07/2023</v>
      </c>
      <c r="BJ328">
        <v>55.6</v>
      </c>
      <c r="BK328">
        <v>19.399999999999999</v>
      </c>
      <c r="BL328">
        <f t="shared" ref="BL328:BL391" si="120">IFERROR(BJ328/BK328,"")</f>
        <v>2.8659793814432994</v>
      </c>
    </row>
    <row r="329" spans="1:64" x14ac:dyDescent="0.3">
      <c r="A329" s="11">
        <v>45111</v>
      </c>
      <c r="B329">
        <v>0.48837209302325602</v>
      </c>
      <c r="C329">
        <v>4455.59</v>
      </c>
      <c r="D329">
        <v>370.29</v>
      </c>
      <c r="E329">
        <v>102.08</v>
      </c>
      <c r="F329">
        <v>1921.78</v>
      </c>
      <c r="G329">
        <v>80.78</v>
      </c>
      <c r="H329">
        <v>49.42</v>
      </c>
      <c r="I329" s="12">
        <f t="shared" si="111"/>
        <v>149.48908691770831</v>
      </c>
      <c r="J329" s="12">
        <f t="shared" si="112"/>
        <v>95.984429548053427</v>
      </c>
      <c r="K329" s="12">
        <f t="shared" si="113"/>
        <v>167.3864559414591</v>
      </c>
      <c r="L329" s="12">
        <f t="shared" si="114"/>
        <v>146.90901855709899</v>
      </c>
      <c r="M329" s="12">
        <f t="shared" si="115"/>
        <v>201.49008293564589</v>
      </c>
      <c r="N329" s="12">
        <f t="shared" si="116"/>
        <v>128.91971341011424</v>
      </c>
      <c r="O329" s="12">
        <f t="shared" si="117"/>
        <v>223.78191641769794</v>
      </c>
      <c r="P329" s="12">
        <f t="shared" si="118"/>
        <v>199.25086634879972</v>
      </c>
      <c r="Q329">
        <v>0.55932203389830504</v>
      </c>
      <c r="R329" s="12"/>
      <c r="S329" s="12"/>
      <c r="T329" s="55">
        <v>19.1642960825721</v>
      </c>
      <c r="U329" s="55">
        <v>16.852369303753399</v>
      </c>
      <c r="V329" s="55">
        <v>23.3931313026631</v>
      </c>
      <c r="W329" s="55">
        <v>20.974145305014801</v>
      </c>
      <c r="Z329" s="12"/>
      <c r="AA329" s="12"/>
      <c r="AB329" s="12"/>
      <c r="AC329" s="12"/>
      <c r="AD329" s="55">
        <v>14.4503446140459</v>
      </c>
      <c r="AE329" s="55">
        <v>13.068659803093</v>
      </c>
      <c r="AF329">
        <v>0.443403028118241</v>
      </c>
      <c r="AG329" s="12"/>
      <c r="AH329" s="12"/>
      <c r="AI329" t="str">
        <v>20180817</v>
      </c>
      <c r="AJ329">
        <v>57.7</v>
      </c>
      <c r="AK329">
        <v>18.3</v>
      </c>
      <c r="AL329">
        <f t="shared" si="119"/>
        <v>3.1530054644808745</v>
      </c>
      <c r="BI329" t="str">
        <v>19/07/2023</v>
      </c>
      <c r="BJ329">
        <v>55.6</v>
      </c>
      <c r="BK329">
        <v>19.399999999999999</v>
      </c>
      <c r="BL329">
        <f t="shared" si="120"/>
        <v>2.8659793814432994</v>
      </c>
    </row>
    <row r="330" spans="1:64" x14ac:dyDescent="0.3">
      <c r="A330" s="11">
        <v>45107</v>
      </c>
      <c r="B330">
        <v>0.48285714285714298</v>
      </c>
      <c r="C330">
        <v>4450.38</v>
      </c>
      <c r="D330">
        <v>369.42</v>
      </c>
      <c r="E330">
        <v>102.94</v>
      </c>
      <c r="F330">
        <v>1919.38</v>
      </c>
      <c r="G330">
        <v>81.08</v>
      </c>
      <c r="H330">
        <v>49.22</v>
      </c>
      <c r="I330" s="12">
        <f t="shared" si="111"/>
        <v>148.07862795543215</v>
      </c>
      <c r="J330" s="12">
        <f t="shared" si="112"/>
        <v>95.992081770732156</v>
      </c>
      <c r="K330" s="12">
        <f t="shared" si="113"/>
        <v>166.5751125636296</v>
      </c>
      <c r="L330" s="12">
        <f t="shared" si="114"/>
        <v>147.33521547646021</v>
      </c>
      <c r="M330" s="12">
        <f t="shared" si="115"/>
        <v>199.35510454795408</v>
      </c>
      <c r="N330" s="12">
        <f t="shared" si="116"/>
        <v>128.77746077060016</v>
      </c>
      <c r="O330" s="12">
        <f t="shared" si="117"/>
        <v>222.43505163274989</v>
      </c>
      <c r="P330" s="12">
        <f t="shared" si="118"/>
        <v>199.59183823252255</v>
      </c>
      <c r="Q330">
        <v>0.57142857142857095</v>
      </c>
      <c r="R330" s="12"/>
      <c r="S330" s="12"/>
      <c r="T330" s="55">
        <v>19.085288669384301</v>
      </c>
      <c r="U330" s="55">
        <v>16.629489975190602</v>
      </c>
      <c r="V330" s="55">
        <v>23.178305590429101</v>
      </c>
      <c r="W330" s="55">
        <v>20.5328392171625</v>
      </c>
      <c r="Z330" s="12"/>
      <c r="AA330" s="12"/>
      <c r="AB330" s="12"/>
      <c r="AC330" s="12"/>
      <c r="AD330" s="55">
        <v>14.397449371226999</v>
      </c>
      <c r="AE330" s="55">
        <v>12.944998578840901</v>
      </c>
      <c r="AF330">
        <v>0.447218259629101</v>
      </c>
      <c r="AG330" s="12"/>
      <c r="AH330" s="12"/>
      <c r="AI330" t="str">
        <v>20180810</v>
      </c>
      <c r="AJ330">
        <v>57.3</v>
      </c>
      <c r="AK330">
        <v>18.399999999999999</v>
      </c>
      <c r="AL330">
        <f t="shared" si="119"/>
        <v>3.1141304347826089</v>
      </c>
      <c r="BI330" t="str">
        <v>18/07/2023</v>
      </c>
      <c r="BJ330">
        <v>55.6</v>
      </c>
      <c r="BK330">
        <v>19.399999999999999</v>
      </c>
      <c r="BL330">
        <f t="shared" si="120"/>
        <v>2.8659793814432994</v>
      </c>
    </row>
    <row r="331" spans="1:64" x14ac:dyDescent="0.3">
      <c r="A331" s="11">
        <v>45107</v>
      </c>
      <c r="B331">
        <v>0.47727272727272702</v>
      </c>
      <c r="C331">
        <v>4396.4399999999996</v>
      </c>
      <c r="D331">
        <v>363.81</v>
      </c>
      <c r="E331">
        <v>101.74</v>
      </c>
      <c r="F331">
        <v>1908.53</v>
      </c>
      <c r="G331">
        <v>81.05</v>
      </c>
      <c r="H331">
        <v>48.73</v>
      </c>
      <c r="I331" s="12">
        <f t="shared" si="111"/>
        <v>148.00843544706723</v>
      </c>
      <c r="J331" s="12">
        <f t="shared" si="112"/>
        <v>95.364202524476823</v>
      </c>
      <c r="K331" s="12">
        <f t="shared" si="113"/>
        <v>164.61636291130628</v>
      </c>
      <c r="L331" s="12">
        <f t="shared" si="114"/>
        <v>147.0097930823606</v>
      </c>
      <c r="M331" s="12">
        <f t="shared" si="115"/>
        <v>198.63498006472508</v>
      </c>
      <c r="N331" s="12">
        <f t="shared" si="116"/>
        <v>127.53588196638225</v>
      </c>
      <c r="O331" s="12">
        <f t="shared" si="117"/>
        <v>219.13704027300264</v>
      </c>
      <c r="P331" s="12">
        <f t="shared" si="118"/>
        <v>198.52679566771275</v>
      </c>
      <c r="Q331">
        <v>0.56451612903225801</v>
      </c>
      <c r="R331" s="12"/>
      <c r="S331" s="12"/>
      <c r="T331" s="55">
        <v>19.021422908235198</v>
      </c>
      <c r="U331" s="55">
        <v>16.415245158900198</v>
      </c>
      <c r="V331" s="55">
        <v>22.976028130568199</v>
      </c>
      <c r="W331" s="55">
        <v>20.087014612318999</v>
      </c>
      <c r="Z331" s="12"/>
      <c r="AA331" s="12"/>
      <c r="AB331" s="12"/>
      <c r="AC331" s="12"/>
      <c r="AD331" s="55">
        <v>14.4271104342809</v>
      </c>
      <c r="AE331" s="55">
        <v>12.9598114297658</v>
      </c>
      <c r="AF331">
        <v>0.44562899786780402</v>
      </c>
      <c r="AG331" s="12"/>
      <c r="AH331" s="12"/>
      <c r="AI331" t="str">
        <v>20180803</v>
      </c>
      <c r="AJ331">
        <v>54.9</v>
      </c>
      <c r="AK331">
        <v>18.600000000000001</v>
      </c>
      <c r="AL331">
        <f t="shared" si="119"/>
        <v>2.9516129032258061</v>
      </c>
      <c r="BI331" t="str">
        <v>17/07/2023</v>
      </c>
      <c r="BJ331">
        <v>55.6</v>
      </c>
      <c r="BK331">
        <v>19.399999999999999</v>
      </c>
      <c r="BL331">
        <f t="shared" si="120"/>
        <v>2.8659793814432994</v>
      </c>
    </row>
    <row r="332" spans="1:64" x14ac:dyDescent="0.3">
      <c r="A332" s="11">
        <v>45106</v>
      </c>
      <c r="B332">
        <v>0.487179487179487</v>
      </c>
      <c r="C332">
        <v>4376.8599999999997</v>
      </c>
      <c r="D332">
        <v>364.54</v>
      </c>
      <c r="E332">
        <v>103.61</v>
      </c>
      <c r="F332">
        <v>1907.51</v>
      </c>
      <c r="G332">
        <v>81.25</v>
      </c>
      <c r="H332">
        <v>48.83</v>
      </c>
      <c r="I332" s="12">
        <f t="shared" si="111"/>
        <v>144.74841488855344</v>
      </c>
      <c r="J332" s="12">
        <f t="shared" si="112"/>
        <v>94.990055866916805</v>
      </c>
      <c r="K332" s="12">
        <f t="shared" si="113"/>
        <v>163.48260042726085</v>
      </c>
      <c r="L332" s="12">
        <f t="shared" si="114"/>
        <v>146.05728806688239</v>
      </c>
      <c r="M332" s="12">
        <f t="shared" si="115"/>
        <v>195.4980328629934</v>
      </c>
      <c r="N332" s="12">
        <f t="shared" si="116"/>
        <v>127.86029578942689</v>
      </c>
      <c r="O332" s="12">
        <f t="shared" si="117"/>
        <v>219.03649929276165</v>
      </c>
      <c r="P332" s="12">
        <f t="shared" si="118"/>
        <v>198.517783430577</v>
      </c>
      <c r="Q332">
        <v>0.58730158730158699</v>
      </c>
      <c r="R332" s="12"/>
      <c r="S332" s="12"/>
      <c r="T332" s="55">
        <v>19.202560019312202</v>
      </c>
      <c r="U332" s="55">
        <v>16.669932708538301</v>
      </c>
      <c r="V332" s="55">
        <v>23.264965340472902</v>
      </c>
      <c r="W332" s="55">
        <v>20.580651513223799</v>
      </c>
      <c r="Z332" s="12"/>
      <c r="AA332" s="12"/>
      <c r="AB332" s="12"/>
      <c r="AC332" s="12"/>
      <c r="AD332" s="55">
        <v>14.520940898147099</v>
      </c>
      <c r="AE332" s="55">
        <v>13.1003172003318</v>
      </c>
      <c r="AF332">
        <v>0.44539007092198601</v>
      </c>
      <c r="AG332" s="12"/>
      <c r="AH332" s="12"/>
      <c r="AI332" t="str">
        <v>20180727</v>
      </c>
      <c r="AJ332">
        <v>54.5</v>
      </c>
      <c r="AK332">
        <v>18.8</v>
      </c>
      <c r="AL332">
        <f t="shared" si="119"/>
        <v>2.8989361702127661</v>
      </c>
      <c r="BI332" t="str">
        <v>14/07/2023</v>
      </c>
      <c r="BJ332">
        <v>54.2</v>
      </c>
      <c r="BK332">
        <v>18</v>
      </c>
      <c r="BL332">
        <f t="shared" si="120"/>
        <v>3.0111111111111111</v>
      </c>
    </row>
    <row r="333" spans="1:64" x14ac:dyDescent="0.3">
      <c r="A333" s="11">
        <v>45105</v>
      </c>
      <c r="B333">
        <v>0.49710982658959502</v>
      </c>
      <c r="C333">
        <v>4378.41</v>
      </c>
      <c r="D333">
        <v>363.83</v>
      </c>
      <c r="E333">
        <v>103.17</v>
      </c>
      <c r="F333">
        <v>1913.73</v>
      </c>
      <c r="G333">
        <v>81.16</v>
      </c>
      <c r="H333">
        <v>48.88</v>
      </c>
      <c r="I333" s="12">
        <f t="shared" si="111"/>
        <v>145.42008341650546</v>
      </c>
      <c r="J333" s="12">
        <f t="shared" si="112"/>
        <v>94.715741323700883</v>
      </c>
      <c r="K333" s="12">
        <f t="shared" si="113"/>
        <v>163.72211449217215</v>
      </c>
      <c r="L333" s="12">
        <f t="shared" si="114"/>
        <v>145.95965514736415</v>
      </c>
      <c r="M333" s="12">
        <f t="shared" si="115"/>
        <v>195.95133586951798</v>
      </c>
      <c r="N333" s="12">
        <f t="shared" si="116"/>
        <v>127.19865189076538</v>
      </c>
      <c r="O333" s="12">
        <f t="shared" si="117"/>
        <v>218.85210759501706</v>
      </c>
      <c r="P333" s="12">
        <f t="shared" si="118"/>
        <v>197.92906833528082</v>
      </c>
      <c r="Q333">
        <v>0.60655737704918</v>
      </c>
      <c r="R333" s="12"/>
      <c r="S333" s="12"/>
      <c r="T333" s="55">
        <v>19.347624465932</v>
      </c>
      <c r="U333" s="55">
        <v>16.869399952900601</v>
      </c>
      <c r="V333" s="55">
        <v>23.390957061603</v>
      </c>
      <c r="W333" s="55">
        <v>20.767587789122299</v>
      </c>
      <c r="Z333" s="12"/>
      <c r="AA333" s="12"/>
      <c r="AB333" s="12"/>
      <c r="AC333" s="12"/>
      <c r="AD333" s="55">
        <v>14.6225170943409</v>
      </c>
      <c r="AE333" s="55">
        <v>13.272349743698999</v>
      </c>
      <c r="AF333">
        <v>0.45369705671213201</v>
      </c>
      <c r="AG333" s="12"/>
      <c r="AH333" s="12"/>
      <c r="AI333" t="str">
        <v>20180720</v>
      </c>
      <c r="AJ333">
        <v>54.9</v>
      </c>
      <c r="AK333">
        <v>18.600000000000001</v>
      </c>
      <c r="AL333">
        <f t="shared" si="119"/>
        <v>2.9516129032258061</v>
      </c>
      <c r="BI333" t="str">
        <v>13/07/2023</v>
      </c>
      <c r="BJ333">
        <v>54.2</v>
      </c>
      <c r="BK333">
        <v>18</v>
      </c>
      <c r="BL333">
        <f t="shared" si="120"/>
        <v>3.0111111111111111</v>
      </c>
    </row>
    <row r="334" spans="1:64" x14ac:dyDescent="0.3">
      <c r="A334" s="11">
        <v>45104</v>
      </c>
      <c r="B334">
        <v>0.49253731343283602</v>
      </c>
      <c r="C334">
        <v>4328.82</v>
      </c>
      <c r="D334">
        <v>357.68</v>
      </c>
      <c r="E334">
        <v>103.44</v>
      </c>
      <c r="F334">
        <v>1923.21</v>
      </c>
      <c r="G334">
        <v>81.28</v>
      </c>
      <c r="H334">
        <v>48.45</v>
      </c>
      <c r="I334" s="12">
        <f t="shared" si="111"/>
        <v>143.40297903447254</v>
      </c>
      <c r="J334" s="12">
        <f t="shared" si="112"/>
        <v>93.188838781878616</v>
      </c>
      <c r="K334" s="12">
        <f t="shared" si="113"/>
        <v>161.63186602818536</v>
      </c>
      <c r="L334" s="12">
        <f t="shared" si="114"/>
        <v>145.58395409267533</v>
      </c>
      <c r="M334" s="12">
        <f t="shared" si="115"/>
        <v>192.14600927550936</v>
      </c>
      <c r="N334" s="12">
        <f t="shared" si="116"/>
        <v>124.44549457195895</v>
      </c>
      <c r="O334" s="12">
        <f t="shared" si="117"/>
        <v>214.84091640540038</v>
      </c>
      <c r="P334" s="12">
        <f t="shared" si="118"/>
        <v>196.2960790912272</v>
      </c>
      <c r="Q334">
        <v>0.59322033898305104</v>
      </c>
      <c r="R334" s="12"/>
      <c r="S334" s="12"/>
      <c r="T334" s="55">
        <v>19.417801202004799</v>
      </c>
      <c r="U334" s="55">
        <v>16.9186456801311</v>
      </c>
      <c r="V334" s="55">
        <v>23.314994050319999</v>
      </c>
      <c r="W334" s="55">
        <v>20.533937046742</v>
      </c>
      <c r="Z334" s="12"/>
      <c r="AA334" s="12"/>
      <c r="AB334" s="12"/>
      <c r="AC334" s="12"/>
      <c r="AD334" s="55">
        <v>14.645614172999</v>
      </c>
      <c r="AE334" s="55">
        <v>13.2823683256112</v>
      </c>
      <c r="AF334">
        <v>0.45743145743145702</v>
      </c>
      <c r="AG334" s="12"/>
      <c r="AH334" s="12"/>
      <c r="AI334" t="str">
        <v>20180713</v>
      </c>
      <c r="AJ334">
        <v>55.3</v>
      </c>
      <c r="AK334">
        <v>18.5</v>
      </c>
      <c r="AL334">
        <f t="shared" si="119"/>
        <v>2.9891891891891889</v>
      </c>
      <c r="BI334" t="str">
        <v>12/07/2023</v>
      </c>
      <c r="BJ334">
        <v>54.2</v>
      </c>
      <c r="BK334">
        <v>18</v>
      </c>
      <c r="BL334">
        <f t="shared" si="120"/>
        <v>3.0111111111111111</v>
      </c>
    </row>
    <row r="335" spans="1:64" x14ac:dyDescent="0.3">
      <c r="A335" s="11">
        <v>45101</v>
      </c>
      <c r="B335">
        <v>0.49411764705882399</v>
      </c>
      <c r="C335">
        <v>4348.33</v>
      </c>
      <c r="D335">
        <v>362.54</v>
      </c>
      <c r="E335">
        <v>103.33</v>
      </c>
      <c r="F335">
        <v>1921.7</v>
      </c>
      <c r="G335">
        <v>81.22</v>
      </c>
      <c r="H335">
        <v>48.32</v>
      </c>
      <c r="I335" s="12">
        <f t="shared" si="111"/>
        <v>144.20350031700534</v>
      </c>
      <c r="J335" s="12">
        <f t="shared" si="112"/>
        <v>93.682785256929407</v>
      </c>
      <c r="K335" s="12">
        <f t="shared" si="113"/>
        <v>162.48091235659774</v>
      </c>
      <c r="L335" s="12">
        <f t="shared" si="114"/>
        <v>146.63638946335305</v>
      </c>
      <c r="M335" s="12">
        <f t="shared" si="115"/>
        <v>194.96717806467481</v>
      </c>
      <c r="N335" s="12">
        <f t="shared" si="116"/>
        <v>126.23694578457369</v>
      </c>
      <c r="O335" s="12">
        <f t="shared" si="117"/>
        <v>217.9232559828487</v>
      </c>
      <c r="P335" s="12">
        <f t="shared" si="118"/>
        <v>199.50731181027899</v>
      </c>
      <c r="Q335">
        <v>0.59677419354838701</v>
      </c>
      <c r="R335" s="12"/>
      <c r="S335" s="12"/>
      <c r="T335" s="55">
        <v>19.3675655271363</v>
      </c>
      <c r="U335" s="55">
        <v>16.6971421570777</v>
      </c>
      <c r="V335" s="55">
        <v>23.295388468917899</v>
      </c>
      <c r="W335" s="55">
        <v>20.393196250070499</v>
      </c>
      <c r="Z335" s="12"/>
      <c r="AA335" s="12"/>
      <c r="AB335" s="12"/>
      <c r="AC335" s="12"/>
      <c r="AD335" s="55">
        <v>14.648723799695199</v>
      </c>
      <c r="AE335" s="55">
        <v>13.2333709570837</v>
      </c>
      <c r="AF335">
        <v>0.47004933051444697</v>
      </c>
      <c r="AG335" s="12"/>
      <c r="AH335" s="12"/>
      <c r="AI335" t="str">
        <v>20180706</v>
      </c>
      <c r="AJ335">
        <v>52.4</v>
      </c>
      <c r="AK335">
        <v>18.5</v>
      </c>
      <c r="AL335">
        <f t="shared" si="119"/>
        <v>2.8324324324324324</v>
      </c>
      <c r="BI335" t="str">
        <v>11/07/2023</v>
      </c>
      <c r="BJ335">
        <v>54.2</v>
      </c>
      <c r="BK335">
        <v>18</v>
      </c>
      <c r="BL335">
        <f t="shared" si="120"/>
        <v>3.0111111111111111</v>
      </c>
    </row>
    <row r="336" spans="1:64" x14ac:dyDescent="0.3">
      <c r="A336" s="11">
        <v>45100</v>
      </c>
      <c r="B336">
        <v>0.51183431952662695</v>
      </c>
      <c r="C336">
        <v>4381.8900000000003</v>
      </c>
      <c r="D336">
        <v>366.17</v>
      </c>
      <c r="E336">
        <v>102.31</v>
      </c>
      <c r="F336">
        <v>1913.84</v>
      </c>
      <c r="G336">
        <v>81.150000000000006</v>
      </c>
      <c r="H336">
        <v>49.06</v>
      </c>
      <c r="I336" s="12">
        <f t="shared" si="111"/>
        <v>146.79120848482387</v>
      </c>
      <c r="J336" s="12">
        <f t="shared" si="112"/>
        <v>94.798153984979763</v>
      </c>
      <c r="K336" s="12">
        <f t="shared" si="113"/>
        <v>163.877376335988</v>
      </c>
      <c r="L336" s="12">
        <f t="shared" si="114"/>
        <v>145.55567128082657</v>
      </c>
      <c r="M336" s="12">
        <f t="shared" si="115"/>
        <v>198.92237717613673</v>
      </c>
      <c r="N336" s="12">
        <f t="shared" si="116"/>
        <v>128.03199981936177</v>
      </c>
      <c r="O336" s="12">
        <f t="shared" si="117"/>
        <v>220.29718468210771</v>
      </c>
      <c r="P336" s="12">
        <f t="shared" si="118"/>
        <v>198.48113596480195</v>
      </c>
      <c r="Q336">
        <v>0.59375</v>
      </c>
      <c r="R336" s="12"/>
      <c r="S336" s="12"/>
      <c r="T336" s="55">
        <v>19.402408618260701</v>
      </c>
      <c r="U336" s="55">
        <v>16.648301544187898</v>
      </c>
      <c r="V336" s="55">
        <v>23.212039935254101</v>
      </c>
      <c r="W336" s="55">
        <v>20.078991194066401</v>
      </c>
      <c r="Z336" s="12"/>
      <c r="AA336" s="12"/>
      <c r="AB336" s="12"/>
      <c r="AC336" s="12"/>
      <c r="AD336" s="55">
        <v>14.731848093183499</v>
      </c>
      <c r="AE336" s="55">
        <v>13.389824915483301</v>
      </c>
      <c r="AF336">
        <v>0.47208480565371003</v>
      </c>
      <c r="AG336" s="12"/>
      <c r="AH336" s="12"/>
      <c r="AI336" t="str">
        <v>20180629</v>
      </c>
      <c r="AJ336">
        <v>47.1</v>
      </c>
      <c r="AK336">
        <v>18.600000000000001</v>
      </c>
      <c r="AL336">
        <f t="shared" si="119"/>
        <v>2.532258064516129</v>
      </c>
      <c r="BI336" t="str">
        <v>10/07/2023</v>
      </c>
      <c r="BJ336">
        <v>54.2</v>
      </c>
      <c r="BK336">
        <v>18</v>
      </c>
      <c r="BL336">
        <f t="shared" si="120"/>
        <v>3.0111111111111111</v>
      </c>
    </row>
    <row r="337" spans="1:64" x14ac:dyDescent="0.3">
      <c r="A337" s="11">
        <v>45099</v>
      </c>
      <c r="B337">
        <v>0.51038575667655806</v>
      </c>
      <c r="C337">
        <v>4365.6899999999996</v>
      </c>
      <c r="D337">
        <v>361.9</v>
      </c>
      <c r="E337">
        <v>103.56</v>
      </c>
      <c r="F337">
        <v>1932.6</v>
      </c>
      <c r="G337">
        <v>81.239999999999995</v>
      </c>
      <c r="H337">
        <v>49.33</v>
      </c>
      <c r="I337" s="12">
        <f t="shared" si="111"/>
        <v>144.51067809811988</v>
      </c>
      <c r="J337" s="12">
        <f t="shared" si="112"/>
        <v>93.543004805220917</v>
      </c>
      <c r="K337" s="12">
        <f t="shared" si="113"/>
        <v>163.09150649239234</v>
      </c>
      <c r="L337" s="12">
        <f t="shared" si="114"/>
        <v>144.23103950723436</v>
      </c>
      <c r="M337" s="12">
        <f t="shared" si="115"/>
        <v>194.28496280700801</v>
      </c>
      <c r="N337" s="12">
        <f t="shared" si="116"/>
        <v>125.33651648731372</v>
      </c>
      <c r="O337" s="12">
        <f t="shared" si="117"/>
        <v>217.49011198854089</v>
      </c>
      <c r="P337" s="12">
        <f t="shared" si="118"/>
        <v>195.11114078185221</v>
      </c>
      <c r="Q337">
        <v>0.578125</v>
      </c>
      <c r="R337" s="12"/>
      <c r="S337" s="12"/>
      <c r="T337" s="55">
        <v>19.4491998893049</v>
      </c>
      <c r="U337" s="55">
        <v>16.628967045198198</v>
      </c>
      <c r="V337" s="55">
        <v>23.1904498258411</v>
      </c>
      <c r="W337" s="55">
        <v>19.886168700202099</v>
      </c>
      <c r="Z337" s="12"/>
      <c r="AA337" s="12"/>
      <c r="AB337" s="12"/>
      <c r="AC337" s="12"/>
      <c r="AD337" s="55">
        <v>14.822906558882201</v>
      </c>
      <c r="AE337" s="55">
        <v>13.5651134631876</v>
      </c>
      <c r="AF337">
        <v>0.474719101123595</v>
      </c>
      <c r="AG337" s="12"/>
      <c r="AH337" s="12"/>
      <c r="AI337" t="str">
        <v>20180622</v>
      </c>
      <c r="AJ337">
        <v>47.6</v>
      </c>
      <c r="AK337">
        <v>18.399999999999999</v>
      </c>
      <c r="AL337">
        <f t="shared" si="119"/>
        <v>2.5869565217391308</v>
      </c>
      <c r="BI337" t="str">
        <v>07/07/2023</v>
      </c>
      <c r="BJ337">
        <v>51.4</v>
      </c>
      <c r="BK337">
        <v>18.100000000000001</v>
      </c>
      <c r="BL337">
        <f t="shared" si="120"/>
        <v>2.8397790055248615</v>
      </c>
    </row>
    <row r="338" spans="1:64" x14ac:dyDescent="0.3">
      <c r="A338" s="11">
        <v>45098</v>
      </c>
      <c r="B338">
        <v>0.50602409638554202</v>
      </c>
      <c r="C338">
        <v>4388.71</v>
      </c>
      <c r="D338">
        <v>366.9</v>
      </c>
      <c r="E338">
        <v>103.31</v>
      </c>
      <c r="F338">
        <v>1936.29</v>
      </c>
      <c r="G338">
        <v>81.239999999999995</v>
      </c>
      <c r="H338">
        <v>49.3</v>
      </c>
      <c r="I338" s="12">
        <f t="shared" si="111"/>
        <v>145.62693452439649</v>
      </c>
      <c r="J338" s="12">
        <f t="shared" si="112"/>
        <v>93.856445049687039</v>
      </c>
      <c r="K338" s="12">
        <f t="shared" si="113"/>
        <v>163.95147742011625</v>
      </c>
      <c r="L338" s="12">
        <f t="shared" si="114"/>
        <v>145.08031009777645</v>
      </c>
      <c r="M338" s="12">
        <f t="shared" si="115"/>
        <v>197.45361805400427</v>
      </c>
      <c r="N338" s="12">
        <f t="shared" si="116"/>
        <v>126.8231354029833</v>
      </c>
      <c r="O338" s="12">
        <f t="shared" si="117"/>
        <v>220.49494912571333</v>
      </c>
      <c r="P338" s="12">
        <f t="shared" si="118"/>
        <v>197.92889828920417</v>
      </c>
      <c r="Q338">
        <v>0.58064516129032295</v>
      </c>
      <c r="R338" s="12"/>
      <c r="S338" s="12"/>
      <c r="T338" s="55">
        <v>19.563658518587001</v>
      </c>
      <c r="U338" s="55">
        <v>16.7876398328786</v>
      </c>
      <c r="V338" s="55">
        <v>23.366229577558599</v>
      </c>
      <c r="W338" s="55">
        <v>20.196240228417999</v>
      </c>
      <c r="Z338" s="12"/>
      <c r="AA338" s="12"/>
      <c r="AB338" s="12"/>
      <c r="AC338" s="12"/>
      <c r="AD338" s="55">
        <v>14.856769094294901</v>
      </c>
      <c r="AE338" s="55">
        <v>13.606101549350701</v>
      </c>
      <c r="AF338">
        <v>0.47323943661971801</v>
      </c>
      <c r="AG338" s="12"/>
      <c r="AH338" s="12"/>
      <c r="AI338" t="str">
        <v>20180615</v>
      </c>
      <c r="AJ338">
        <v>52</v>
      </c>
      <c r="AK338">
        <v>17.600000000000001</v>
      </c>
      <c r="AL338">
        <f t="shared" si="119"/>
        <v>2.9545454545454541</v>
      </c>
      <c r="BI338" t="str">
        <v>06/07/2023</v>
      </c>
      <c r="BJ338">
        <v>51.4</v>
      </c>
      <c r="BK338">
        <v>18.100000000000001</v>
      </c>
      <c r="BL338">
        <f t="shared" si="120"/>
        <v>2.8397790055248615</v>
      </c>
    </row>
    <row r="339" spans="1:64" x14ac:dyDescent="0.3">
      <c r="A339" s="11">
        <v>45094</v>
      </c>
      <c r="B339">
        <v>0.50145772594752203</v>
      </c>
      <c r="C339">
        <v>4409.59</v>
      </c>
      <c r="D339">
        <v>367.93</v>
      </c>
      <c r="E339">
        <v>102.6</v>
      </c>
      <c r="F339">
        <v>1957.85</v>
      </c>
      <c r="G339">
        <v>81.209999999999994</v>
      </c>
      <c r="H339">
        <v>50.07</v>
      </c>
      <c r="I339" s="12">
        <f t="shared" si="111"/>
        <v>147.34426316002504</v>
      </c>
      <c r="J339" s="12">
        <f t="shared" si="112"/>
        <v>93.270988143026472</v>
      </c>
      <c r="K339" s="12">
        <f t="shared" si="113"/>
        <v>164.79266930287508</v>
      </c>
      <c r="L339" s="12">
        <f t="shared" si="114"/>
        <v>143.55243331120766</v>
      </c>
      <c r="M339" s="12">
        <f t="shared" si="115"/>
        <v>199.39160949203651</v>
      </c>
      <c r="N339" s="12">
        <f t="shared" si="116"/>
        <v>125.79006761302085</v>
      </c>
      <c r="O339" s="12">
        <f t="shared" si="117"/>
        <v>221.19588752341124</v>
      </c>
      <c r="P339" s="12">
        <f t="shared" si="118"/>
        <v>195.47007540310364</v>
      </c>
      <c r="Q339">
        <v>0.61538461538461497</v>
      </c>
      <c r="R339" s="12"/>
      <c r="S339" s="12"/>
      <c r="T339" s="55">
        <v>19.500243238739799</v>
      </c>
      <c r="U339" s="55">
        <v>16.450156223947101</v>
      </c>
      <c r="V339" s="55">
        <v>23.265680097236999</v>
      </c>
      <c r="W339" s="55">
        <v>19.747085939111098</v>
      </c>
      <c r="Z339" s="12"/>
      <c r="AA339" s="12"/>
      <c r="AB339" s="12"/>
      <c r="AC339" s="12"/>
      <c r="AD339" s="55">
        <v>14.819210621642499</v>
      </c>
      <c r="AE339" s="55">
        <v>13.444083489398601</v>
      </c>
      <c r="AF339">
        <v>0.46861924686192502</v>
      </c>
      <c r="AG339" s="12"/>
      <c r="AH339" s="12"/>
      <c r="AI339" t="str">
        <v>20180608</v>
      </c>
      <c r="AJ339">
        <v>55.5</v>
      </c>
      <c r="AK339">
        <v>17.8</v>
      </c>
      <c r="AL339">
        <f t="shared" si="119"/>
        <v>3.1179775280898876</v>
      </c>
      <c r="BI339" t="str">
        <v>05/07/2023</v>
      </c>
      <c r="BJ339">
        <v>51.4</v>
      </c>
      <c r="BK339">
        <v>18.100000000000001</v>
      </c>
      <c r="BL339">
        <f t="shared" si="120"/>
        <v>2.8397790055248615</v>
      </c>
    </row>
    <row r="340" spans="1:64" x14ac:dyDescent="0.3">
      <c r="A340" s="11">
        <v>45093</v>
      </c>
      <c r="B340">
        <v>0.51162790697674398</v>
      </c>
      <c r="C340">
        <v>4425.84</v>
      </c>
      <c r="D340">
        <v>370.26</v>
      </c>
      <c r="E340">
        <v>103</v>
      </c>
      <c r="F340">
        <v>1958.03</v>
      </c>
      <c r="G340">
        <v>81.319999999999993</v>
      </c>
      <c r="H340">
        <v>50.2</v>
      </c>
      <c r="I340" s="12">
        <f t="shared" si="111"/>
        <v>147.31305109730633</v>
      </c>
      <c r="J340" s="12">
        <f t="shared" si="112"/>
        <v>93.606068876617982</v>
      </c>
      <c r="K340" s="12">
        <f t="shared" si="113"/>
        <v>165.17570161833709</v>
      </c>
      <c r="L340" s="12">
        <f t="shared" si="114"/>
        <v>143.70792211626735</v>
      </c>
      <c r="M340" s="12">
        <f t="shared" si="115"/>
        <v>199.87317996059357</v>
      </c>
      <c r="N340" s="12">
        <f t="shared" si="116"/>
        <v>126.57495207400856</v>
      </c>
      <c r="O340" s="12">
        <f t="shared" si="117"/>
        <v>222.29406343508626</v>
      </c>
      <c r="P340" s="12">
        <f t="shared" si="118"/>
        <v>196.19663743063509</v>
      </c>
      <c r="Q340">
        <v>0.63076923076923097</v>
      </c>
      <c r="R340" s="12"/>
      <c r="S340" s="12"/>
      <c r="T340" s="55">
        <v>19.592129146049899</v>
      </c>
      <c r="U340" s="55">
        <v>16.5325178050931</v>
      </c>
      <c r="V340" s="55">
        <v>23.243382750010799</v>
      </c>
      <c r="W340" s="55">
        <v>19.496332881482999</v>
      </c>
      <c r="Z340" s="12"/>
      <c r="AA340" s="12"/>
      <c r="AB340" s="12"/>
      <c r="AC340" s="12"/>
      <c r="AD340" s="55">
        <v>14.8542386586163</v>
      </c>
      <c r="AE340" s="55">
        <v>13.484606507794499</v>
      </c>
      <c r="AF340">
        <v>0.46485734168406401</v>
      </c>
      <c r="AG340" s="12"/>
      <c r="AH340" s="12"/>
      <c r="AI340" t="str">
        <v>20180601</v>
      </c>
      <c r="AJ340">
        <v>52.9</v>
      </c>
      <c r="AK340">
        <v>17.7</v>
      </c>
      <c r="AL340">
        <f t="shared" si="119"/>
        <v>2.9887005649717513</v>
      </c>
      <c r="BI340" t="str">
        <v>04/07/2023</v>
      </c>
      <c r="BJ340">
        <v>51.4</v>
      </c>
      <c r="BK340">
        <v>18.100000000000001</v>
      </c>
      <c r="BL340">
        <f t="shared" si="120"/>
        <v>2.8397790055248615</v>
      </c>
    </row>
    <row r="341" spans="1:64" x14ac:dyDescent="0.3">
      <c r="A341" s="11">
        <v>45092</v>
      </c>
      <c r="B341">
        <v>0.54022988505747105</v>
      </c>
      <c r="C341">
        <v>4372.59</v>
      </c>
      <c r="D341">
        <v>365.9</v>
      </c>
      <c r="E341">
        <v>102.02</v>
      </c>
      <c r="F341">
        <v>1942.05</v>
      </c>
      <c r="G341">
        <v>81.150000000000006</v>
      </c>
      <c r="H341">
        <v>49.68</v>
      </c>
      <c r="I341" s="12">
        <f t="shared" si="111"/>
        <v>146.93510793789639</v>
      </c>
      <c r="J341" s="12">
        <f t="shared" si="112"/>
        <v>93.237805784492096</v>
      </c>
      <c r="K341" s="12">
        <f t="shared" si="113"/>
        <v>163.52681965516348</v>
      </c>
      <c r="L341" s="12">
        <f t="shared" si="114"/>
        <v>143.46243661785851</v>
      </c>
      <c r="M341" s="12">
        <f t="shared" si="115"/>
        <v>199.41256398215353</v>
      </c>
      <c r="N341" s="12">
        <f t="shared" si="116"/>
        <v>126.10993360218497</v>
      </c>
      <c r="O341" s="12">
        <f t="shared" si="117"/>
        <v>220.13215915219294</v>
      </c>
      <c r="P341" s="12">
        <f t="shared" si="118"/>
        <v>195.9127920680798</v>
      </c>
      <c r="Q341">
        <v>0.65625</v>
      </c>
      <c r="R341" s="12"/>
      <c r="S341" s="12"/>
      <c r="T341" s="55">
        <v>19.714138872800198</v>
      </c>
      <c r="U341" s="55">
        <v>16.704032660568298</v>
      </c>
      <c r="V341" s="55">
        <v>23.457549764561701</v>
      </c>
      <c r="W341" s="55">
        <v>19.886191889602799</v>
      </c>
      <c r="Z341" s="12"/>
      <c r="AA341" s="12"/>
      <c r="AB341" s="12"/>
      <c r="AC341" s="12"/>
      <c r="AD341" s="55">
        <v>14.857701284328799</v>
      </c>
      <c r="AE341" s="55">
        <v>13.432122003181201</v>
      </c>
      <c r="AF341">
        <v>0.46542185338865799</v>
      </c>
      <c r="AG341" s="12"/>
      <c r="AH341" s="12"/>
      <c r="AI341" t="str">
        <v>20180525</v>
      </c>
      <c r="AJ341">
        <v>50</v>
      </c>
      <c r="AK341">
        <v>19.2</v>
      </c>
      <c r="AL341">
        <f t="shared" si="119"/>
        <v>2.604166666666667</v>
      </c>
      <c r="BI341" t="str">
        <v>03/07/2023</v>
      </c>
      <c r="BJ341">
        <v>51.4</v>
      </c>
      <c r="BK341">
        <v>18.100000000000001</v>
      </c>
      <c r="BL341">
        <f t="shared" si="120"/>
        <v>2.8397790055248615</v>
      </c>
    </row>
    <row r="342" spans="1:64" x14ac:dyDescent="0.3">
      <c r="A342" s="11">
        <v>45091</v>
      </c>
      <c r="B342">
        <v>0.53823529411764703</v>
      </c>
      <c r="C342">
        <v>4369.01</v>
      </c>
      <c r="D342">
        <v>363.26</v>
      </c>
      <c r="E342">
        <v>101.21</v>
      </c>
      <c r="F342">
        <v>1943.67</v>
      </c>
      <c r="G342">
        <v>81.2</v>
      </c>
      <c r="H342">
        <v>49.49</v>
      </c>
      <c r="I342" s="12">
        <f t="shared" si="111"/>
        <v>147.99829127594205</v>
      </c>
      <c r="J342" s="12">
        <f t="shared" si="112"/>
        <v>93.083948961798825</v>
      </c>
      <c r="K342" s="12">
        <f t="shared" si="113"/>
        <v>163.2924670179529</v>
      </c>
      <c r="L342" s="12">
        <f t="shared" si="114"/>
        <v>143.89696975500297</v>
      </c>
      <c r="M342" s="12">
        <f t="shared" si="115"/>
        <v>199.55936780710178</v>
      </c>
      <c r="N342" s="12">
        <f t="shared" si="116"/>
        <v>125.09652704895372</v>
      </c>
      <c r="O342" s="12">
        <f t="shared" si="117"/>
        <v>218.41036788089087</v>
      </c>
      <c r="P342" s="12">
        <f t="shared" si="118"/>
        <v>195.24342683315763</v>
      </c>
      <c r="Q342">
        <v>0.63076923076923097</v>
      </c>
      <c r="R342" s="12"/>
      <c r="S342" s="12"/>
      <c r="T342" s="55">
        <v>19.765755206816799</v>
      </c>
      <c r="U342" s="55">
        <v>16.669055979938701</v>
      </c>
      <c r="V342" s="55">
        <v>23.5066934333558</v>
      </c>
      <c r="W342" s="55">
        <v>19.832218086232</v>
      </c>
      <c r="Z342" s="12"/>
      <c r="AA342" s="12"/>
      <c r="AB342" s="12"/>
      <c r="AC342" s="12"/>
      <c r="AD342" s="55">
        <v>14.8584726001744</v>
      </c>
      <c r="AE342" s="55">
        <v>13.348990772687999</v>
      </c>
      <c r="AF342">
        <v>0.465360391882435</v>
      </c>
      <c r="AG342" s="12"/>
      <c r="AH342" s="12"/>
      <c r="AI342" t="str">
        <v>20180518</v>
      </c>
      <c r="AJ342">
        <v>49.1</v>
      </c>
      <c r="AK342">
        <v>19.2</v>
      </c>
      <c r="AL342">
        <f t="shared" si="119"/>
        <v>2.557291666666667</v>
      </c>
      <c r="BI342" t="str">
        <v>30/06/2023</v>
      </c>
      <c r="BJ342">
        <v>54.9</v>
      </c>
      <c r="BK342">
        <v>18.3</v>
      </c>
      <c r="BL342">
        <f t="shared" si="120"/>
        <v>3</v>
      </c>
    </row>
    <row r="343" spans="1:64" x14ac:dyDescent="0.3">
      <c r="A343" s="11">
        <v>45090</v>
      </c>
      <c r="B343">
        <v>0.55246913580246904</v>
      </c>
      <c r="C343">
        <v>4338.93</v>
      </c>
      <c r="D343">
        <v>360.49</v>
      </c>
      <c r="E343">
        <v>102.22</v>
      </c>
      <c r="F343">
        <v>1957.65</v>
      </c>
      <c r="G343">
        <v>81.349999999999994</v>
      </c>
      <c r="H343">
        <v>49</v>
      </c>
      <c r="I343" s="12">
        <f t="shared" si="111"/>
        <v>145.55110641518883</v>
      </c>
      <c r="J343" s="12">
        <f t="shared" si="112"/>
        <v>91.79208550928783</v>
      </c>
      <c r="K343" s="12">
        <f t="shared" si="113"/>
        <v>161.8718041129315</v>
      </c>
      <c r="L343" s="12">
        <f t="shared" si="114"/>
        <v>144.33971961043073</v>
      </c>
      <c r="M343" s="12">
        <f t="shared" si="115"/>
        <v>196.11468489668542</v>
      </c>
      <c r="N343" s="12">
        <f t="shared" si="116"/>
        <v>123.26903878195635</v>
      </c>
      <c r="O343" s="12">
        <f t="shared" si="117"/>
        <v>216.34902249053818</v>
      </c>
      <c r="P343" s="12">
        <f t="shared" si="118"/>
        <v>195.69666310608415</v>
      </c>
      <c r="Q343">
        <v>0.63934426229508201</v>
      </c>
      <c r="R343" s="12"/>
      <c r="S343" s="12"/>
      <c r="T343" s="55">
        <v>19.753762142554599</v>
      </c>
      <c r="U343" s="55">
        <v>16.394672221193801</v>
      </c>
      <c r="V343" s="55">
        <v>23.4273999314916</v>
      </c>
      <c r="W343" s="55">
        <v>19.287043988506301</v>
      </c>
      <c r="Z343" s="12"/>
      <c r="AA343" s="12"/>
      <c r="AB343" s="12"/>
      <c r="AC343" s="12"/>
      <c r="AD343" s="55">
        <v>14.8743932880347</v>
      </c>
      <c r="AE343" s="55">
        <v>13.310369847102899</v>
      </c>
      <c r="AF343">
        <v>0.46539548022598898</v>
      </c>
      <c r="AG343" s="12"/>
      <c r="AH343" s="12"/>
      <c r="AI343" t="str">
        <v>20180511</v>
      </c>
      <c r="AJ343">
        <v>46.6</v>
      </c>
      <c r="AK343">
        <v>19.399999999999999</v>
      </c>
      <c r="AL343">
        <f t="shared" si="119"/>
        <v>2.4020618556701034</v>
      </c>
      <c r="BI343" t="str">
        <v>29/06/2023</v>
      </c>
      <c r="BJ343">
        <v>54.9</v>
      </c>
      <c r="BK343">
        <v>18.3</v>
      </c>
      <c r="BL343">
        <f t="shared" si="120"/>
        <v>3</v>
      </c>
    </row>
    <row r="344" spans="1:64" x14ac:dyDescent="0.3">
      <c r="A344" s="11">
        <v>45087</v>
      </c>
      <c r="B344">
        <v>0.54415954415954404</v>
      </c>
      <c r="C344">
        <v>4298.8599999999997</v>
      </c>
      <c r="D344">
        <v>354.5</v>
      </c>
      <c r="E344">
        <v>101.92</v>
      </c>
      <c r="F344">
        <v>1960.99</v>
      </c>
      <c r="G344">
        <v>81.28</v>
      </c>
      <c r="H344">
        <v>48.84</v>
      </c>
      <c r="I344" s="12">
        <f t="shared" si="111"/>
        <v>144.62872360767312</v>
      </c>
      <c r="J344" s="12">
        <f t="shared" si="112"/>
        <v>90.79117659965685</v>
      </c>
      <c r="K344" s="12">
        <f t="shared" si="113"/>
        <v>160.51387990762132</v>
      </c>
      <c r="L344" s="12">
        <f t="shared" si="114"/>
        <v>143.47241843292653</v>
      </c>
      <c r="M344" s="12">
        <f t="shared" si="115"/>
        <v>193.41584663056344</v>
      </c>
      <c r="N344" s="12">
        <f t="shared" si="116"/>
        <v>121.01807126270175</v>
      </c>
      <c r="O344" s="12">
        <f t="shared" si="117"/>
        <v>212.93444457458875</v>
      </c>
      <c r="P344" s="12">
        <f t="shared" si="118"/>
        <v>193.06689224694051</v>
      </c>
      <c r="Q344">
        <v>0.65671641791044799</v>
      </c>
      <c r="R344" s="12"/>
      <c r="S344" s="12"/>
      <c r="T344" s="55">
        <v>19.8992053201153</v>
      </c>
      <c r="U344" s="55">
        <v>16.662926063197499</v>
      </c>
      <c r="V344" s="55">
        <v>23.6415291626979</v>
      </c>
      <c r="W344" s="55">
        <v>19.776305760343799</v>
      </c>
      <c r="Z344" s="12"/>
      <c r="AA344" s="12"/>
      <c r="AB344" s="12"/>
      <c r="AC344" s="12"/>
      <c r="AD344" s="55">
        <v>14.8801083463248</v>
      </c>
      <c r="AE344" s="55">
        <v>13.202120357281199</v>
      </c>
      <c r="AF344">
        <v>0.47050847457627099</v>
      </c>
      <c r="AG344" s="12"/>
      <c r="AH344" s="12"/>
      <c r="AI344" t="str">
        <v>20180504</v>
      </c>
      <c r="AJ344">
        <v>43.1</v>
      </c>
      <c r="AK344">
        <v>20.6</v>
      </c>
      <c r="AL344">
        <f t="shared" si="119"/>
        <v>2.0922330097087376</v>
      </c>
      <c r="BI344" t="str">
        <v>28/06/2023</v>
      </c>
      <c r="BJ344">
        <v>54.9</v>
      </c>
      <c r="BK344">
        <v>18.3</v>
      </c>
      <c r="BL344">
        <f t="shared" si="120"/>
        <v>3</v>
      </c>
    </row>
    <row r="345" spans="1:64" x14ac:dyDescent="0.3">
      <c r="A345" s="11">
        <v>45086</v>
      </c>
      <c r="B345">
        <v>0.55300859598853902</v>
      </c>
      <c r="C345">
        <v>4293.93</v>
      </c>
      <c r="D345">
        <v>353.15</v>
      </c>
      <c r="E345">
        <v>102.06</v>
      </c>
      <c r="F345">
        <v>1968.1</v>
      </c>
      <c r="G345">
        <v>81.430000000000007</v>
      </c>
      <c r="H345">
        <v>48.82</v>
      </c>
      <c r="I345" s="12">
        <f t="shared" si="111"/>
        <v>144.26519342896543</v>
      </c>
      <c r="J345" s="12">
        <f t="shared" si="112"/>
        <v>90.360990183700054</v>
      </c>
      <c r="K345" s="12">
        <f t="shared" si="113"/>
        <v>160.03534138008999</v>
      </c>
      <c r="L345" s="12">
        <f t="shared" si="114"/>
        <v>143.36654737095969</v>
      </c>
      <c r="M345" s="12">
        <f t="shared" si="115"/>
        <v>192.41634371877186</v>
      </c>
      <c r="N345" s="12">
        <f t="shared" si="116"/>
        <v>120.12489944763038</v>
      </c>
      <c r="O345" s="12">
        <f t="shared" si="117"/>
        <v>211.73500575119229</v>
      </c>
      <c r="P345" s="12">
        <f t="shared" si="118"/>
        <v>192.41018281572681</v>
      </c>
      <c r="Q345">
        <v>0.63235294117647101</v>
      </c>
      <c r="R345" s="12"/>
      <c r="S345" s="12"/>
      <c r="T345" s="55">
        <v>19.886435309303401</v>
      </c>
      <c r="U345" s="55">
        <v>16.365235769775801</v>
      </c>
      <c r="V345" s="55">
        <v>23.659391454425901</v>
      </c>
      <c r="W345" s="55">
        <v>19.5853986796395</v>
      </c>
      <c r="Z345" s="12"/>
      <c r="AA345" s="12"/>
      <c r="AB345" s="12"/>
      <c r="AC345" s="12"/>
      <c r="AD345" s="55">
        <v>14.888242034547799</v>
      </c>
      <c r="AE345" s="55">
        <v>13.1204297066704</v>
      </c>
      <c r="AF345">
        <v>0.47314751869476501</v>
      </c>
      <c r="AG345" s="12"/>
      <c r="AH345" s="12"/>
      <c r="AI345" t="str">
        <v>20180427</v>
      </c>
      <c r="AJ345">
        <v>43.6</v>
      </c>
      <c r="AK345">
        <v>20.8</v>
      </c>
      <c r="AL345">
        <f t="shared" si="119"/>
        <v>2.0961538461538463</v>
      </c>
      <c r="BI345" t="str">
        <v>27/06/2023</v>
      </c>
      <c r="BJ345">
        <v>54.9</v>
      </c>
      <c r="BK345">
        <v>18.3</v>
      </c>
      <c r="BL345">
        <f t="shared" si="120"/>
        <v>3</v>
      </c>
    </row>
    <row r="346" spans="1:64" x14ac:dyDescent="0.3">
      <c r="A346" s="11">
        <v>45085</v>
      </c>
      <c r="B346">
        <v>0.55211267605633796</v>
      </c>
      <c r="C346">
        <v>4267.5200000000004</v>
      </c>
      <c r="D346">
        <v>348.82</v>
      </c>
      <c r="E346">
        <v>100.88</v>
      </c>
      <c r="F346">
        <v>1939.99</v>
      </c>
      <c r="G346">
        <v>81.3</v>
      </c>
      <c r="H346">
        <v>48.38</v>
      </c>
      <c r="I346" s="12">
        <f t="shared" si="111"/>
        <v>145.06427415037598</v>
      </c>
      <c r="J346" s="12">
        <f t="shared" si="112"/>
        <v>91.117369994526783</v>
      </c>
      <c r="K346" s="12">
        <f t="shared" si="113"/>
        <v>159.30420040878127</v>
      </c>
      <c r="L346" s="12">
        <f t="shared" si="114"/>
        <v>143.78439361684278</v>
      </c>
      <c r="M346" s="12">
        <f t="shared" si="115"/>
        <v>192.27863121841574</v>
      </c>
      <c r="N346" s="12">
        <f t="shared" si="116"/>
        <v>120.3748561941304</v>
      </c>
      <c r="O346" s="12">
        <f t="shared" si="117"/>
        <v>209.46974482649276</v>
      </c>
      <c r="P346" s="12">
        <f t="shared" si="118"/>
        <v>191.77376014523657</v>
      </c>
      <c r="Q346">
        <v>0.61428571428571399</v>
      </c>
      <c r="R346" s="12"/>
      <c r="S346" s="12"/>
      <c r="T346" s="55">
        <v>20.187950027818101</v>
      </c>
      <c r="U346" s="55">
        <v>17.462546473559001</v>
      </c>
      <c r="V346" s="55">
        <v>24.071331752556699</v>
      </c>
      <c r="W346" s="55">
        <v>21.1703525274099</v>
      </c>
      <c r="Z346" s="12"/>
      <c r="AA346" s="12"/>
      <c r="AB346" s="12"/>
      <c r="AC346" s="12"/>
      <c r="AD346" s="55">
        <v>15.0158385612958</v>
      </c>
      <c r="AE346" s="55">
        <v>13.571958604626699</v>
      </c>
      <c r="AF346">
        <v>0.474829931972789</v>
      </c>
      <c r="AG346" s="12"/>
      <c r="AH346" s="12"/>
      <c r="AI346" t="str">
        <v>20180420</v>
      </c>
      <c r="AJ346">
        <v>48</v>
      </c>
      <c r="AK346">
        <v>19.600000000000001</v>
      </c>
      <c r="AL346">
        <f t="shared" si="119"/>
        <v>2.4489795918367343</v>
      </c>
      <c r="BI346" t="str">
        <v>26/06/2023</v>
      </c>
      <c r="BJ346">
        <v>54.9</v>
      </c>
      <c r="BK346">
        <v>18.3</v>
      </c>
      <c r="BL346">
        <f t="shared" si="120"/>
        <v>3</v>
      </c>
    </row>
    <row r="347" spans="1:64" x14ac:dyDescent="0.3">
      <c r="A347" s="11">
        <v>45084</v>
      </c>
      <c r="B347">
        <v>0.55428571428571405</v>
      </c>
      <c r="C347">
        <v>4283.8500000000004</v>
      </c>
      <c r="D347">
        <v>354.84</v>
      </c>
      <c r="E347">
        <v>102.4</v>
      </c>
      <c r="F347">
        <v>1963.41</v>
      </c>
      <c r="G347">
        <v>81.36</v>
      </c>
      <c r="H347">
        <v>49.53</v>
      </c>
      <c r="I347" s="12">
        <f t="shared" si="111"/>
        <v>143.48142176337075</v>
      </c>
      <c r="J347" s="12">
        <f t="shared" si="112"/>
        <v>90.383793850751999</v>
      </c>
      <c r="K347" s="12">
        <f t="shared" si="113"/>
        <v>159.79549620369716</v>
      </c>
      <c r="L347" s="12">
        <f t="shared" si="114"/>
        <v>141.04719507482707</v>
      </c>
      <c r="M347" s="12">
        <f t="shared" si="115"/>
        <v>192.68744515932335</v>
      </c>
      <c r="N347" s="12">
        <f t="shared" si="116"/>
        <v>120.98427405891016</v>
      </c>
      <c r="O347" s="12">
        <f t="shared" si="117"/>
        <v>212.92507802972028</v>
      </c>
      <c r="P347" s="12">
        <f t="shared" si="118"/>
        <v>190.58207734265136</v>
      </c>
      <c r="Q347">
        <v>0.60869565217391297</v>
      </c>
      <c r="R347" s="12"/>
      <c r="S347" s="12"/>
      <c r="T347" s="55">
        <v>20.2849882107257</v>
      </c>
      <c r="U347" s="55">
        <v>17.7065103090533</v>
      </c>
      <c r="V347" s="55">
        <v>24.176639276379099</v>
      </c>
      <c r="W347" s="55">
        <v>21.475115815503798</v>
      </c>
      <c r="Z347" s="12"/>
      <c r="AA347" s="12"/>
      <c r="AB347" s="12"/>
      <c r="AC347" s="12"/>
      <c r="AD347" s="55">
        <v>15.039280127569199</v>
      </c>
      <c r="AE347" s="55">
        <v>13.5662117111392</v>
      </c>
      <c r="AF347">
        <v>0.47950819672131101</v>
      </c>
      <c r="AG347" s="12"/>
      <c r="AH347" s="12"/>
      <c r="AI347" t="str">
        <v>20180413</v>
      </c>
      <c r="AJ347">
        <v>43.6</v>
      </c>
      <c r="AK347">
        <v>19.8</v>
      </c>
      <c r="AL347">
        <f t="shared" si="119"/>
        <v>2.202020202020202</v>
      </c>
      <c r="BI347" t="str">
        <v>23/06/2023</v>
      </c>
      <c r="BJ347">
        <v>50</v>
      </c>
      <c r="BK347">
        <v>18.600000000000001</v>
      </c>
      <c r="BL347">
        <f t="shared" si="120"/>
        <v>2.6881720430107525</v>
      </c>
    </row>
    <row r="348" spans="1:64" x14ac:dyDescent="0.3">
      <c r="A348" s="11">
        <v>45083</v>
      </c>
      <c r="B348">
        <v>0.55714285714285705</v>
      </c>
      <c r="C348">
        <v>4273.79</v>
      </c>
      <c r="D348">
        <v>354.9</v>
      </c>
      <c r="E348">
        <v>101.8</v>
      </c>
      <c r="F348">
        <v>1961.79</v>
      </c>
      <c r="G348">
        <v>81.400000000000006</v>
      </c>
      <c r="H348">
        <v>49.1</v>
      </c>
      <c r="I348" s="12">
        <f t="shared" si="111"/>
        <v>143.99115433854311</v>
      </c>
      <c r="J348" s="12">
        <f t="shared" si="112"/>
        <v>90.24588855252631</v>
      </c>
      <c r="K348" s="12">
        <f t="shared" si="113"/>
        <v>159.34212275298765</v>
      </c>
      <c r="L348" s="12">
        <f t="shared" si="114"/>
        <v>141.95624808773547</v>
      </c>
      <c r="M348" s="12">
        <f t="shared" si="115"/>
        <v>193.86282994002485</v>
      </c>
      <c r="N348" s="12">
        <f t="shared" si="116"/>
        <v>121.1047536900592</v>
      </c>
      <c r="O348" s="12">
        <f t="shared" si="117"/>
        <v>212.85646613528581</v>
      </c>
      <c r="P348" s="12">
        <f t="shared" si="118"/>
        <v>192.29866972035626</v>
      </c>
      <c r="Q348">
        <v>0.61194029850746301</v>
      </c>
      <c r="R348" s="12"/>
      <c r="S348" s="12"/>
      <c r="T348" s="55">
        <v>20.233747003941101</v>
      </c>
      <c r="U348" s="55">
        <v>17.1266915037153</v>
      </c>
      <c r="V348" s="55">
        <v>24.078848334065899</v>
      </c>
      <c r="W348" s="55">
        <v>20.642610483319199</v>
      </c>
      <c r="Z348" s="12"/>
      <c r="AA348" s="12"/>
      <c r="AB348" s="12"/>
      <c r="AC348" s="12"/>
      <c r="AD348" s="55">
        <v>15.01491806197</v>
      </c>
      <c r="AE348" s="55">
        <v>13.2667342562148</v>
      </c>
      <c r="AF348">
        <v>0.48107364074329001</v>
      </c>
      <c r="AG348" s="12"/>
      <c r="AH348" s="12"/>
      <c r="AI348" t="str">
        <v>20180406</v>
      </c>
      <c r="AJ348">
        <v>42.2</v>
      </c>
      <c r="AK348">
        <v>18.600000000000001</v>
      </c>
      <c r="AL348">
        <f t="shared" si="119"/>
        <v>2.268817204301075</v>
      </c>
      <c r="BI348" t="str">
        <v>22/06/2023</v>
      </c>
      <c r="BJ348">
        <v>50</v>
      </c>
      <c r="BK348">
        <v>18.600000000000001</v>
      </c>
      <c r="BL348">
        <f t="shared" si="120"/>
        <v>2.6881720430107525</v>
      </c>
    </row>
    <row r="349" spans="1:64" x14ac:dyDescent="0.3">
      <c r="A349" s="11">
        <v>45080</v>
      </c>
      <c r="B349">
        <v>0.57178841309823702</v>
      </c>
      <c r="C349">
        <v>4282.37</v>
      </c>
      <c r="D349">
        <v>354.65</v>
      </c>
      <c r="E349">
        <v>101.99</v>
      </c>
      <c r="F349">
        <v>1948.02</v>
      </c>
      <c r="G349">
        <v>81.38</v>
      </c>
      <c r="H349">
        <v>49.33</v>
      </c>
      <c r="I349" s="12">
        <f t="shared" si="111"/>
        <v>144.01140748498636</v>
      </c>
      <c r="J349" s="12">
        <f t="shared" si="112"/>
        <v>91.072120270831746</v>
      </c>
      <c r="K349" s="12">
        <f t="shared" si="113"/>
        <v>159.70134282845959</v>
      </c>
      <c r="L349" s="12">
        <f t="shared" si="114"/>
        <v>141.57979961224029</v>
      </c>
      <c r="M349" s="12">
        <f t="shared" si="115"/>
        <v>193.36629467112732</v>
      </c>
      <c r="N349" s="12">
        <f t="shared" si="116"/>
        <v>121.88037548521912</v>
      </c>
      <c r="O349" s="12">
        <f t="shared" si="117"/>
        <v>212.75877587642177</v>
      </c>
      <c r="P349" s="12">
        <f t="shared" si="118"/>
        <v>191.27203666161284</v>
      </c>
      <c r="Q349">
        <v>0.69230769230769196</v>
      </c>
      <c r="R349" s="12"/>
      <c r="S349" s="12"/>
      <c r="T349" s="55">
        <v>20.545030505117499</v>
      </c>
      <c r="U349" s="55">
        <v>17.518662311201901</v>
      </c>
      <c r="V349" s="55">
        <v>24.333268814324999</v>
      </c>
      <c r="W349" s="55">
        <v>20.957877776268202</v>
      </c>
      <c r="Z349" s="12"/>
      <c r="AA349" s="12"/>
      <c r="AB349" s="12"/>
      <c r="AC349" s="12"/>
      <c r="AD349" s="55">
        <v>15.2645934126545</v>
      </c>
      <c r="AE349" s="55">
        <v>13.7503568075148</v>
      </c>
      <c r="AF349">
        <v>0.491738268341044</v>
      </c>
      <c r="AG349" s="12"/>
      <c r="AH349" s="12"/>
      <c r="AI349" t="str">
        <v>20180330</v>
      </c>
      <c r="AJ349">
        <v>47.6</v>
      </c>
      <c r="AK349">
        <v>18.100000000000001</v>
      </c>
      <c r="AL349">
        <f t="shared" si="119"/>
        <v>2.6298342541436464</v>
      </c>
      <c r="BI349" t="str">
        <v>21/06/2023</v>
      </c>
      <c r="BJ349">
        <v>50</v>
      </c>
      <c r="BK349">
        <v>18.600000000000001</v>
      </c>
      <c r="BL349">
        <f t="shared" si="120"/>
        <v>2.6881720430107525</v>
      </c>
    </row>
    <row r="350" spans="1:64" x14ac:dyDescent="0.3">
      <c r="A350" s="11">
        <v>45079</v>
      </c>
      <c r="B350">
        <v>0.577114427860697</v>
      </c>
      <c r="C350">
        <v>4221.0200000000004</v>
      </c>
      <c r="D350">
        <v>352.01</v>
      </c>
      <c r="E350">
        <v>103.12</v>
      </c>
      <c r="F350">
        <v>1977.65</v>
      </c>
      <c r="G350">
        <v>81.61</v>
      </c>
      <c r="H350">
        <v>48.61</v>
      </c>
      <c r="I350" s="12">
        <f t="shared" si="111"/>
        <v>140.43145733744336</v>
      </c>
      <c r="J350" s="12">
        <f t="shared" si="112"/>
        <v>88.461031031690354</v>
      </c>
      <c r="K350" s="12">
        <f t="shared" si="113"/>
        <v>156.97736427641681</v>
      </c>
      <c r="L350" s="12">
        <f t="shared" si="114"/>
        <v>141.61907985751819</v>
      </c>
      <c r="M350" s="12">
        <f t="shared" si="115"/>
        <v>189.86184486442954</v>
      </c>
      <c r="N350" s="12">
        <f t="shared" si="116"/>
        <v>119.20048449579178</v>
      </c>
      <c r="O350" s="12">
        <f t="shared" si="117"/>
        <v>210.58593565951011</v>
      </c>
      <c r="P350" s="12">
        <f t="shared" si="118"/>
        <v>192.68091569986115</v>
      </c>
      <c r="Q350">
        <v>0.68831168831168799</v>
      </c>
      <c r="R350" s="12"/>
      <c r="S350" s="12"/>
      <c r="T350" s="55">
        <v>20.513515819031301</v>
      </c>
      <c r="U350" s="55">
        <v>17.476496602030501</v>
      </c>
      <c r="V350" s="55">
        <v>23.965741981684399</v>
      </c>
      <c r="W350" s="55">
        <v>20.639802904559101</v>
      </c>
      <c r="Z350" s="12"/>
      <c r="AA350" s="12"/>
      <c r="AB350" s="12"/>
      <c r="AC350" s="12"/>
      <c r="AD350" s="55">
        <v>15.3553375581509</v>
      </c>
      <c r="AE350" s="55">
        <v>13.7837626359489</v>
      </c>
      <c r="AF350">
        <v>0.48809523809523803</v>
      </c>
      <c r="AG350" s="12"/>
      <c r="AH350" s="12"/>
      <c r="AI350" t="str">
        <v>20180323</v>
      </c>
      <c r="AJ350">
        <v>49.5</v>
      </c>
      <c r="AK350">
        <v>17.5</v>
      </c>
      <c r="AL350">
        <f t="shared" si="119"/>
        <v>2.8285714285714287</v>
      </c>
      <c r="BI350" t="str">
        <v>20/06/2023</v>
      </c>
      <c r="BJ350">
        <v>50</v>
      </c>
      <c r="BK350">
        <v>18.600000000000001</v>
      </c>
      <c r="BL350">
        <f t="shared" si="120"/>
        <v>2.6881720430107525</v>
      </c>
    </row>
    <row r="351" spans="1:64" x14ac:dyDescent="0.3">
      <c r="A351" s="11">
        <v>45077</v>
      </c>
      <c r="B351">
        <v>0.58064516129032295</v>
      </c>
      <c r="C351">
        <v>4179.83</v>
      </c>
      <c r="D351">
        <v>347.99</v>
      </c>
      <c r="E351">
        <v>102.99</v>
      </c>
      <c r="F351">
        <v>1962.67</v>
      </c>
      <c r="G351">
        <v>81.680000000000007</v>
      </c>
      <c r="H351">
        <v>47.82</v>
      </c>
      <c r="I351" s="12">
        <f t="shared" si="111"/>
        <v>139.235120044978</v>
      </c>
      <c r="J351" s="12">
        <f t="shared" si="112"/>
        <v>88.264905713717596</v>
      </c>
      <c r="K351" s="12">
        <f t="shared" si="113"/>
        <v>155.31372585206506</v>
      </c>
      <c r="L351" s="12">
        <f t="shared" si="114"/>
        <v>142.56942147876774</v>
      </c>
      <c r="M351" s="12">
        <f t="shared" si="115"/>
        <v>187.92810271997908</v>
      </c>
      <c r="N351" s="12">
        <f t="shared" si="116"/>
        <v>118.73509088117952</v>
      </c>
      <c r="O351" s="12">
        <f t="shared" si="117"/>
        <v>208.00479191769338</v>
      </c>
      <c r="P351" s="12">
        <f t="shared" si="118"/>
        <v>193.64297822559135</v>
      </c>
      <c r="Q351">
        <v>0.67532467532467499</v>
      </c>
      <c r="R351" s="12"/>
      <c r="S351" s="12"/>
      <c r="T351" s="55">
        <v>19.725957580391999</v>
      </c>
      <c r="U351" s="55">
        <v>16.8231163409034</v>
      </c>
      <c r="V351" s="55">
        <v>22.759455568099401</v>
      </c>
      <c r="W351" s="55">
        <v>19.656531410308599</v>
      </c>
      <c r="Z351" s="12"/>
      <c r="AA351" s="12"/>
      <c r="AB351" s="12"/>
      <c r="AC351" s="12"/>
      <c r="AD351" s="55">
        <v>14.9521328118014</v>
      </c>
      <c r="AE351" s="55">
        <v>13.410122717354101</v>
      </c>
      <c r="AF351">
        <v>0.49479843953185998</v>
      </c>
      <c r="AG351" s="12"/>
      <c r="AH351" s="12"/>
      <c r="AI351" t="str">
        <v>20180316</v>
      </c>
      <c r="AJ351">
        <v>55.5</v>
      </c>
      <c r="AK351">
        <v>16.8</v>
      </c>
      <c r="AL351">
        <f t="shared" si="119"/>
        <v>3.3035714285714284</v>
      </c>
      <c r="BI351" t="str">
        <v>19/06/2023</v>
      </c>
      <c r="BJ351">
        <v>50</v>
      </c>
      <c r="BK351">
        <v>18.600000000000001</v>
      </c>
      <c r="BL351">
        <f t="shared" si="120"/>
        <v>2.6881720430107525</v>
      </c>
    </row>
    <row r="352" spans="1:64" x14ac:dyDescent="0.3">
      <c r="A352" s="11">
        <v>45077</v>
      </c>
      <c r="B352">
        <v>0.58040201005025105</v>
      </c>
      <c r="C352">
        <v>4205.5200000000004</v>
      </c>
      <c r="D352">
        <v>349.98</v>
      </c>
      <c r="E352">
        <v>102.1</v>
      </c>
      <c r="F352">
        <v>1959.52</v>
      </c>
      <c r="G352">
        <v>81.599999999999994</v>
      </c>
      <c r="H352">
        <v>48.33</v>
      </c>
      <c r="I352" s="12">
        <f t="shared" si="111"/>
        <v>141.33042591192992</v>
      </c>
      <c r="J352" s="12">
        <f t="shared" si="112"/>
        <v>88.951269247941738</v>
      </c>
      <c r="K352" s="12">
        <f t="shared" si="113"/>
        <v>156.42261048169973</v>
      </c>
      <c r="L352" s="12">
        <f t="shared" si="114"/>
        <v>141.93867245835116</v>
      </c>
      <c r="M352" s="12">
        <f t="shared" si="115"/>
        <v>190.67438268373894</v>
      </c>
      <c r="N352" s="12">
        <f t="shared" si="116"/>
        <v>119.6074569275649</v>
      </c>
      <c r="O352" s="12">
        <f t="shared" si="117"/>
        <v>209.40074762830235</v>
      </c>
      <c r="P352" s="12">
        <f t="shared" si="118"/>
        <v>192.70519521796226</v>
      </c>
      <c r="Q352">
        <v>0.67105263157894701</v>
      </c>
      <c r="R352" s="12"/>
      <c r="S352" s="12"/>
      <c r="T352" s="55">
        <v>20.9070331415883</v>
      </c>
      <c r="U352" s="55">
        <v>17.877374658912998</v>
      </c>
      <c r="V352" s="55">
        <v>24.1449957666679</v>
      </c>
      <c r="W352" s="55">
        <v>20.8845307369388</v>
      </c>
      <c r="Z352" s="12"/>
      <c r="AA352" s="12"/>
      <c r="AB352" s="12"/>
      <c r="AC352" s="12"/>
      <c r="AD352" s="55">
        <v>15.8628031508312</v>
      </c>
      <c r="AE352" s="55">
        <v>14.2556811171278</v>
      </c>
      <c r="AF352">
        <v>0.49183540169823597</v>
      </c>
      <c r="AG352" s="12"/>
      <c r="AH352" s="12"/>
      <c r="AI352" t="str">
        <v>20180309</v>
      </c>
      <c r="AJ352">
        <v>54.9</v>
      </c>
      <c r="AK352">
        <v>15.7</v>
      </c>
      <c r="AL352">
        <f t="shared" si="119"/>
        <v>3.4968152866242037</v>
      </c>
      <c r="BI352" t="str">
        <v>16/06/2023</v>
      </c>
      <c r="BJ352">
        <v>54.3</v>
      </c>
      <c r="BK352">
        <v>20</v>
      </c>
      <c r="BL352">
        <f t="shared" si="120"/>
        <v>2.7149999999999999</v>
      </c>
    </row>
    <row r="353" spans="1:64" x14ac:dyDescent="0.3">
      <c r="A353" s="11">
        <v>45073</v>
      </c>
      <c r="B353">
        <v>0.60183066361556103</v>
      </c>
      <c r="C353">
        <v>4205.45</v>
      </c>
      <c r="D353">
        <v>348.4</v>
      </c>
      <c r="E353">
        <v>101.09</v>
      </c>
      <c r="F353">
        <v>1946.71</v>
      </c>
      <c r="G353">
        <v>81.44</v>
      </c>
      <c r="H353">
        <v>48.85</v>
      </c>
      <c r="I353" s="12">
        <f t="shared" si="111"/>
        <v>142.75432204128725</v>
      </c>
      <c r="J353" s="12">
        <f t="shared" si="112"/>
        <v>89.538975136008062</v>
      </c>
      <c r="K353" s="12">
        <f t="shared" si="113"/>
        <v>156.72791512418246</v>
      </c>
      <c r="L353" s="12">
        <f t="shared" si="114"/>
        <v>140.44136024098179</v>
      </c>
      <c r="M353" s="12">
        <f t="shared" si="115"/>
        <v>191.72042462373588</v>
      </c>
      <c r="N353" s="12">
        <f t="shared" si="116"/>
        <v>119.85259332442426</v>
      </c>
      <c r="O353" s="12">
        <f t="shared" si="117"/>
        <v>208.8638879261641</v>
      </c>
      <c r="P353" s="12">
        <f t="shared" si="118"/>
        <v>189.82370023754177</v>
      </c>
      <c r="Q353">
        <v>0.70454545454545503</v>
      </c>
      <c r="R353" s="12"/>
      <c r="S353" s="12"/>
      <c r="T353" s="55">
        <v>21.947221304940602</v>
      </c>
      <c r="U353" s="55">
        <v>18.880872881162201</v>
      </c>
      <c r="V353" s="55">
        <v>25.491867614769799</v>
      </c>
      <c r="W353" s="55">
        <v>22.122789293918402</v>
      </c>
      <c r="Z353" s="12"/>
      <c r="AA353" s="12"/>
      <c r="AB353" s="12"/>
      <c r="AC353" s="12"/>
      <c r="AD353" s="55">
        <v>16.334999570315201</v>
      </c>
      <c r="AE353" s="55">
        <v>14.670400831464301</v>
      </c>
      <c r="AF353">
        <v>0.49649904519414401</v>
      </c>
      <c r="AG353" s="12"/>
      <c r="AH353" s="12"/>
      <c r="AI353" t="str">
        <v>20180302</v>
      </c>
      <c r="AJ353">
        <v>48.6</v>
      </c>
      <c r="AK353">
        <v>15.5</v>
      </c>
      <c r="AL353">
        <f t="shared" si="119"/>
        <v>3.1354838709677422</v>
      </c>
      <c r="BI353" t="str">
        <v>15/06/2023</v>
      </c>
      <c r="BJ353">
        <v>54.3</v>
      </c>
      <c r="BK353">
        <v>20</v>
      </c>
      <c r="BL353">
        <f t="shared" si="120"/>
        <v>2.7149999999999999</v>
      </c>
    </row>
    <row r="354" spans="1:64" x14ac:dyDescent="0.3">
      <c r="A354" s="11">
        <v>45072</v>
      </c>
      <c r="B354">
        <v>0.60317460317460303</v>
      </c>
      <c r="C354">
        <v>4151.28</v>
      </c>
      <c r="D354">
        <v>339.72</v>
      </c>
      <c r="E354">
        <v>100.28</v>
      </c>
      <c r="F354">
        <v>1940.69</v>
      </c>
      <c r="G354">
        <v>81.459999999999994</v>
      </c>
      <c r="H354">
        <v>48.26</v>
      </c>
      <c r="I354" s="12">
        <f t="shared" si="111"/>
        <v>142.04811506797051</v>
      </c>
      <c r="J354" s="12">
        <f t="shared" si="112"/>
        <v>88.657103126105639</v>
      </c>
      <c r="K354" s="12">
        <f t="shared" si="113"/>
        <v>154.67163209455728</v>
      </c>
      <c r="L354" s="12">
        <f t="shared" si="114"/>
        <v>140.32579608274125</v>
      </c>
      <c r="M354" s="12">
        <f t="shared" si="115"/>
        <v>188.42800883765213</v>
      </c>
      <c r="N354" s="12">
        <f t="shared" si="116"/>
        <v>117.22115839180631</v>
      </c>
      <c r="O354" s="12">
        <f t="shared" si="117"/>
        <v>203.61153046766887</v>
      </c>
      <c r="P354" s="12">
        <f t="shared" si="118"/>
        <v>187.32755904999044</v>
      </c>
      <c r="Q354">
        <v>0.66292134831460703</v>
      </c>
      <c r="R354" s="12"/>
      <c r="S354" s="12"/>
      <c r="T354" s="55">
        <v>21.576302310142701</v>
      </c>
      <c r="U354" s="55">
        <v>18.7458530975446</v>
      </c>
      <c r="V354" s="55">
        <v>24.9881788870298</v>
      </c>
      <c r="W354" s="55">
        <v>21.8269085103591</v>
      </c>
      <c r="Z354" s="12"/>
      <c r="AA354" s="12"/>
      <c r="AB354" s="12"/>
      <c r="AC354" s="12"/>
      <c r="AD354" s="55">
        <v>16.217038487509399</v>
      </c>
      <c r="AE354" s="55">
        <v>14.648337455483</v>
      </c>
      <c r="AF354">
        <v>0.50799744081893805</v>
      </c>
      <c r="AG354" s="12"/>
      <c r="AH354" s="12"/>
      <c r="AI354" t="str">
        <v>20180223</v>
      </c>
      <c r="AJ354">
        <v>48.1</v>
      </c>
      <c r="AK354">
        <v>14.4</v>
      </c>
      <c r="AL354">
        <f t="shared" si="119"/>
        <v>3.3402777777777777</v>
      </c>
      <c r="BI354" t="str">
        <v>14/06/2023</v>
      </c>
      <c r="BJ354">
        <v>54.3</v>
      </c>
      <c r="BK354">
        <v>20</v>
      </c>
      <c r="BL354">
        <f t="shared" si="120"/>
        <v>2.7149999999999999</v>
      </c>
    </row>
    <row r="355" spans="1:64" x14ac:dyDescent="0.3">
      <c r="A355" s="11">
        <v>45071</v>
      </c>
      <c r="B355">
        <v>0.60633484162895901</v>
      </c>
      <c r="C355">
        <v>4115.24</v>
      </c>
      <c r="D355">
        <v>331.65</v>
      </c>
      <c r="E355">
        <v>100.53</v>
      </c>
      <c r="F355">
        <v>1957.15</v>
      </c>
      <c r="G355">
        <v>81.64</v>
      </c>
      <c r="H355">
        <v>48.36</v>
      </c>
      <c r="I355" s="12">
        <f t="shared" si="111"/>
        <v>140.46861422121574</v>
      </c>
      <c r="J355" s="12">
        <f t="shared" si="112"/>
        <v>87.16073810264011</v>
      </c>
      <c r="K355" s="12">
        <f t="shared" si="113"/>
        <v>152.99443178474939</v>
      </c>
      <c r="L355" s="12">
        <f t="shared" si="114"/>
        <v>138.82296590347204</v>
      </c>
      <c r="M355" s="12">
        <f t="shared" si="115"/>
        <v>183.50642149907108</v>
      </c>
      <c r="N355" s="12">
        <f t="shared" si="116"/>
        <v>113.50466720389781</v>
      </c>
      <c r="O355" s="12">
        <f t="shared" si="117"/>
        <v>198.34783848222816</v>
      </c>
      <c r="P355" s="12">
        <f t="shared" si="118"/>
        <v>182.50918769842545</v>
      </c>
      <c r="Q355">
        <v>0.68181818181818199</v>
      </c>
      <c r="R355" s="12"/>
      <c r="S355" s="12"/>
      <c r="T355" s="55">
        <v>21.450497175363498</v>
      </c>
      <c r="U355" s="55">
        <v>18.781602956294801</v>
      </c>
      <c r="V355" s="55">
        <v>24.797315880769101</v>
      </c>
      <c r="W355" s="55">
        <v>21.771960725705501</v>
      </c>
      <c r="Z355" s="12"/>
      <c r="AA355" s="12"/>
      <c r="AB355" s="12"/>
      <c r="AC355" s="12"/>
      <c r="AD355" s="55">
        <v>16.1237175244</v>
      </c>
      <c r="AE355" s="55">
        <v>14.6127872376511</v>
      </c>
      <c r="AF355">
        <v>0.51139240506329098</v>
      </c>
      <c r="AG355" s="12"/>
      <c r="AH355" s="12"/>
      <c r="AI355" t="str">
        <v>20180216</v>
      </c>
      <c r="AJ355">
        <v>48.5</v>
      </c>
      <c r="AK355">
        <v>14.6</v>
      </c>
      <c r="AL355">
        <f t="shared" si="119"/>
        <v>3.3219178082191783</v>
      </c>
      <c r="BI355" t="str">
        <v>13/06/2023</v>
      </c>
      <c r="BJ355">
        <v>54.3</v>
      </c>
      <c r="BK355">
        <v>20</v>
      </c>
      <c r="BL355">
        <f t="shared" si="120"/>
        <v>2.7149999999999999</v>
      </c>
    </row>
    <row r="356" spans="1:64" x14ac:dyDescent="0.3">
      <c r="A356" s="11">
        <v>45070</v>
      </c>
      <c r="B356">
        <v>0.59865470852017899</v>
      </c>
      <c r="C356">
        <v>4145.58</v>
      </c>
      <c r="D356">
        <v>333.36</v>
      </c>
      <c r="E356">
        <v>101.03</v>
      </c>
      <c r="F356">
        <v>1975.22</v>
      </c>
      <c r="G356">
        <v>81.739999999999995</v>
      </c>
      <c r="H356">
        <v>49</v>
      </c>
      <c r="I356" s="12">
        <f t="shared" si="111"/>
        <v>140.80226110673505</v>
      </c>
      <c r="J356" s="12">
        <f t="shared" si="112"/>
        <v>87.001550507137424</v>
      </c>
      <c r="K356" s="12">
        <f t="shared" si="113"/>
        <v>153.93268953707664</v>
      </c>
      <c r="L356" s="12">
        <f t="shared" si="114"/>
        <v>138.03031490455865</v>
      </c>
      <c r="M356" s="12">
        <f t="shared" si="115"/>
        <v>183.53956224501664</v>
      </c>
      <c r="N356" s="12">
        <f t="shared" si="116"/>
        <v>113.05034517966456</v>
      </c>
      <c r="O356" s="12">
        <f t="shared" si="117"/>
        <v>199.1256628262278</v>
      </c>
      <c r="P356" s="12">
        <f t="shared" si="118"/>
        <v>181.07298291547815</v>
      </c>
      <c r="Q356">
        <v>0.67415730337078605</v>
      </c>
      <c r="R356" s="12"/>
      <c r="S356" s="12"/>
      <c r="T356" s="55">
        <v>21.1795942536538</v>
      </c>
      <c r="U356" s="55">
        <v>18.763046852324599</v>
      </c>
      <c r="V356" s="55">
        <v>24.392980708362199</v>
      </c>
      <c r="W356" s="55">
        <v>21.542732141128599</v>
      </c>
      <c r="Z356" s="12"/>
      <c r="AA356" s="12"/>
      <c r="AB356" s="12"/>
      <c r="AC356" s="12"/>
      <c r="AD356" s="55">
        <v>16.121581422455201</v>
      </c>
      <c r="AE356" s="55">
        <v>14.6207407233188</v>
      </c>
      <c r="AF356">
        <v>0.51227186910006295</v>
      </c>
      <c r="AG356" s="12"/>
      <c r="AH356" s="12"/>
      <c r="AI356" t="str">
        <v>20180209</v>
      </c>
      <c r="AJ356">
        <v>51.9</v>
      </c>
      <c r="AK356">
        <v>14.4</v>
      </c>
      <c r="AL356">
        <f t="shared" si="119"/>
        <v>3.6041666666666665</v>
      </c>
      <c r="BI356" t="str">
        <v>12/06/2023</v>
      </c>
      <c r="BJ356">
        <v>54.3</v>
      </c>
      <c r="BK356">
        <v>20</v>
      </c>
      <c r="BL356">
        <f t="shared" si="120"/>
        <v>2.7149999999999999</v>
      </c>
    </row>
    <row r="357" spans="1:64" x14ac:dyDescent="0.3">
      <c r="A357" s="11">
        <v>45069</v>
      </c>
      <c r="B357">
        <v>0.6</v>
      </c>
      <c r="C357">
        <v>4192.63</v>
      </c>
      <c r="D357">
        <v>337.64</v>
      </c>
      <c r="E357">
        <v>100.74</v>
      </c>
      <c r="F357">
        <v>1971.78</v>
      </c>
      <c r="G357">
        <v>81.75</v>
      </c>
      <c r="H357">
        <v>49.71</v>
      </c>
      <c r="I357" s="12">
        <f t="shared" si="111"/>
        <v>142.81607786673604</v>
      </c>
      <c r="J357" s="12">
        <f t="shared" si="112"/>
        <v>88.144492781277606</v>
      </c>
      <c r="K357" s="12">
        <f t="shared" si="113"/>
        <v>155.66048179233354</v>
      </c>
      <c r="L357" s="12">
        <f t="shared" si="114"/>
        <v>137.60912537195131</v>
      </c>
      <c r="M357" s="12">
        <f t="shared" si="115"/>
        <v>186.43961570763037</v>
      </c>
      <c r="N357" s="12">
        <f t="shared" si="116"/>
        <v>114.70448010421123</v>
      </c>
      <c r="O357" s="12">
        <f t="shared" si="117"/>
        <v>201.6572475521335</v>
      </c>
      <c r="P357" s="12">
        <f t="shared" si="118"/>
        <v>180.78253457179315</v>
      </c>
      <c r="Q357">
        <v>0.67045454545454497</v>
      </c>
      <c r="R357" s="12"/>
      <c r="S357" s="12"/>
      <c r="T357" s="55">
        <v>20.673979493420401</v>
      </c>
      <c r="U357" s="55">
        <v>18.5066580767913</v>
      </c>
      <c r="V357" s="55">
        <v>23.527116252332601</v>
      </c>
      <c r="W357" s="55">
        <v>20.794752533218301</v>
      </c>
      <c r="Z357" s="12"/>
      <c r="AA357" s="12"/>
      <c r="AB357" s="12"/>
      <c r="AC357" s="12"/>
      <c r="AD357" s="55">
        <v>15.802148113332199</v>
      </c>
      <c r="AE357" s="55">
        <v>14.3506965062763</v>
      </c>
      <c r="AF357">
        <v>0.51201011378002503</v>
      </c>
      <c r="AG357" s="12"/>
      <c r="AH357" s="12"/>
      <c r="AI357" t="str">
        <v>20180202</v>
      </c>
      <c r="AJ357">
        <v>54.4</v>
      </c>
      <c r="AK357">
        <v>15.5</v>
      </c>
      <c r="AL357">
        <f t="shared" si="119"/>
        <v>3.5096774193548388</v>
      </c>
      <c r="BI357" t="str">
        <v>09/06/2023</v>
      </c>
      <c r="BJ357">
        <v>53.4</v>
      </c>
      <c r="BK357">
        <v>20.6</v>
      </c>
      <c r="BL357">
        <f t="shared" si="120"/>
        <v>2.5922330097087376</v>
      </c>
    </row>
    <row r="358" spans="1:64" x14ac:dyDescent="0.3">
      <c r="A358" s="11">
        <v>45066</v>
      </c>
      <c r="B358">
        <v>0.58747300215982701</v>
      </c>
      <c r="C358">
        <v>4191.9799999999996</v>
      </c>
      <c r="D358">
        <v>336.51</v>
      </c>
      <c r="E358">
        <v>101.1</v>
      </c>
      <c r="F358">
        <v>1977.8</v>
      </c>
      <c r="G358">
        <v>81.78</v>
      </c>
      <c r="H358">
        <v>49.59</v>
      </c>
      <c r="I358" s="12">
        <f t="shared" si="111"/>
        <v>142.28735387466088</v>
      </c>
      <c r="J358" s="12">
        <f t="shared" si="112"/>
        <v>87.863431369566214</v>
      </c>
      <c r="K358" s="12">
        <f t="shared" si="113"/>
        <v>155.5792856089285</v>
      </c>
      <c r="L358" s="12">
        <f t="shared" si="114"/>
        <v>137.92148784999156</v>
      </c>
      <c r="M358" s="12">
        <f t="shared" si="115"/>
        <v>185.15853543768731</v>
      </c>
      <c r="N358" s="12">
        <f t="shared" si="116"/>
        <v>113.97483777698712</v>
      </c>
      <c r="O358" s="12">
        <f t="shared" si="117"/>
        <v>200.90889484096928</v>
      </c>
      <c r="P358" s="12">
        <f t="shared" si="118"/>
        <v>180.61309139477223</v>
      </c>
      <c r="Q358">
        <v>0.659340659340659</v>
      </c>
      <c r="R358" s="12"/>
      <c r="S358" s="12"/>
      <c r="T358" s="55">
        <v>20.735775676266801</v>
      </c>
      <c r="U358" s="55">
        <v>18.6443560977992</v>
      </c>
      <c r="V358" s="55">
        <v>23.7486875513565</v>
      </c>
      <c r="W358" s="55">
        <v>21.0746173443803</v>
      </c>
      <c r="Z358" s="12"/>
      <c r="AA358" s="12"/>
      <c r="AB358" s="12"/>
      <c r="AC358" s="12"/>
      <c r="AD358" s="55">
        <v>15.7676995707782</v>
      </c>
      <c r="AE358" s="55">
        <v>14.337019600717101</v>
      </c>
      <c r="AF358">
        <v>0.50439146800501899</v>
      </c>
      <c r="AG358" s="12"/>
      <c r="AH358" s="12"/>
      <c r="AI358" t="str">
        <v>20180126</v>
      </c>
      <c r="AJ358">
        <v>66</v>
      </c>
      <c r="AK358">
        <v>12.6</v>
      </c>
      <c r="AL358">
        <f t="shared" si="119"/>
        <v>5.2380952380952381</v>
      </c>
      <c r="BI358" t="str">
        <v>08/06/2023</v>
      </c>
      <c r="BJ358">
        <v>53.4</v>
      </c>
      <c r="BK358">
        <v>20.6</v>
      </c>
      <c r="BL358">
        <f t="shared" si="120"/>
        <v>2.5922330097087376</v>
      </c>
    </row>
    <row r="359" spans="1:64" x14ac:dyDescent="0.3">
      <c r="A359" s="11">
        <v>45065</v>
      </c>
      <c r="B359">
        <v>0.58547008547008506</v>
      </c>
      <c r="C359">
        <v>4198.05</v>
      </c>
      <c r="D359">
        <v>337.27</v>
      </c>
      <c r="E359">
        <v>101.82</v>
      </c>
      <c r="F359">
        <v>1957.83</v>
      </c>
      <c r="G359">
        <v>81.84</v>
      </c>
      <c r="H359">
        <v>49.42</v>
      </c>
      <c r="I359" s="12">
        <f t="shared" si="111"/>
        <v>141.49140910817167</v>
      </c>
      <c r="J359" s="12">
        <f t="shared" si="112"/>
        <v>88.89874417543237</v>
      </c>
      <c r="K359" s="12">
        <f t="shared" si="113"/>
        <v>155.69025719960703</v>
      </c>
      <c r="L359" s="12">
        <f t="shared" si="114"/>
        <v>138.59865486040624</v>
      </c>
      <c r="M359" s="12">
        <f t="shared" si="115"/>
        <v>184.27073473676776</v>
      </c>
      <c r="N359" s="12">
        <f t="shared" si="116"/>
        <v>115.41211749680905</v>
      </c>
      <c r="O359" s="12">
        <f t="shared" si="117"/>
        <v>201.21479156018771</v>
      </c>
      <c r="P359" s="12">
        <f t="shared" si="118"/>
        <v>181.64726200172404</v>
      </c>
      <c r="Q359">
        <v>0.67391304347826098</v>
      </c>
      <c r="R359" s="12"/>
      <c r="S359" s="12"/>
      <c r="T359" s="55">
        <v>20.6996656063003</v>
      </c>
      <c r="U359" s="55">
        <v>18.725223833810698</v>
      </c>
      <c r="V359" s="55">
        <v>23.5511027597558</v>
      </c>
      <c r="W359" s="55">
        <v>21.064695593348301</v>
      </c>
      <c r="Z359" s="12"/>
      <c r="AA359" s="12"/>
      <c r="AB359" s="12"/>
      <c r="AC359" s="12"/>
      <c r="AD359" s="55">
        <v>15.592826450526101</v>
      </c>
      <c r="AE359" s="55">
        <v>14.182985659324499</v>
      </c>
      <c r="AF359">
        <v>0.50594865372573605</v>
      </c>
      <c r="AG359" s="12"/>
      <c r="AH359" s="12"/>
      <c r="AI359" t="str">
        <v>20180119</v>
      </c>
      <c r="AJ359">
        <v>64.7</v>
      </c>
      <c r="AK359">
        <v>12.8</v>
      </c>
      <c r="AL359">
        <f t="shared" si="119"/>
        <v>5.0546875</v>
      </c>
      <c r="BI359" t="str">
        <v>07/06/2023</v>
      </c>
      <c r="BJ359">
        <v>53.4</v>
      </c>
      <c r="BK359">
        <v>20.6</v>
      </c>
      <c r="BL359">
        <f t="shared" si="120"/>
        <v>2.5922330097087376</v>
      </c>
    </row>
    <row r="360" spans="1:64" x14ac:dyDescent="0.3">
      <c r="A360" s="11">
        <v>45064</v>
      </c>
      <c r="B360">
        <v>0.59051724137931005</v>
      </c>
      <c r="C360">
        <v>4158.7700000000004</v>
      </c>
      <c r="D360">
        <v>331.12</v>
      </c>
      <c r="E360">
        <v>102.58</v>
      </c>
      <c r="F360">
        <v>1982.09</v>
      </c>
      <c r="G360">
        <v>81.99</v>
      </c>
      <c r="H360">
        <v>49.53</v>
      </c>
      <c r="I360" s="12">
        <f t="shared" si="111"/>
        <v>139.14624497683027</v>
      </c>
      <c r="J360" s="12">
        <f t="shared" si="112"/>
        <v>87.011916348912266</v>
      </c>
      <c r="K360" s="12">
        <f t="shared" si="113"/>
        <v>153.95448325199925</v>
      </c>
      <c r="L360" s="12">
        <f t="shared" si="114"/>
        <v>137.00041126960298</v>
      </c>
      <c r="M360" s="12">
        <f t="shared" si="115"/>
        <v>179.60422568240148</v>
      </c>
      <c r="N360" s="12">
        <f t="shared" si="116"/>
        <v>111.96223276929811</v>
      </c>
      <c r="O360" s="12">
        <f t="shared" si="117"/>
        <v>197.19152863278245</v>
      </c>
      <c r="P360" s="12">
        <f t="shared" si="118"/>
        <v>177.94699602060064</v>
      </c>
      <c r="Q360">
        <v>0.67032967032966995</v>
      </c>
      <c r="R360" s="12"/>
      <c r="S360" s="12"/>
      <c r="T360" s="55">
        <v>20.511755141889701</v>
      </c>
      <c r="U360" s="55">
        <v>18.602430701381401</v>
      </c>
      <c r="V360" s="55">
        <v>23.1165535866492</v>
      </c>
      <c r="W360" s="55">
        <v>20.741019062141699</v>
      </c>
      <c r="Z360" s="12"/>
      <c r="AA360" s="12"/>
      <c r="AB360" s="12"/>
      <c r="AC360" s="12"/>
      <c r="AD360" s="55">
        <v>15.6410707945367</v>
      </c>
      <c r="AE360" s="55">
        <v>14.231328508634901</v>
      </c>
      <c r="AF360">
        <v>0.50502512562814095</v>
      </c>
      <c r="AG360" s="12"/>
      <c r="AH360" s="12"/>
      <c r="AI360" t="str">
        <v>20180112</v>
      </c>
      <c r="AJ360">
        <v>66.7</v>
      </c>
      <c r="AK360">
        <v>12.7</v>
      </c>
      <c r="AL360">
        <f t="shared" si="119"/>
        <v>5.2519685039370083</v>
      </c>
      <c r="BI360" t="str">
        <v>06/06/2023</v>
      </c>
      <c r="BJ360">
        <v>53.4</v>
      </c>
      <c r="BK360">
        <v>20.6</v>
      </c>
      <c r="BL360">
        <f t="shared" si="120"/>
        <v>2.5922330097087376</v>
      </c>
    </row>
    <row r="361" spans="1:64" x14ac:dyDescent="0.3">
      <c r="A361" s="11">
        <v>45063</v>
      </c>
      <c r="B361">
        <v>0.59139784946236595</v>
      </c>
      <c r="C361">
        <v>4109.8999999999996</v>
      </c>
      <c r="D361">
        <v>327.16000000000003</v>
      </c>
      <c r="E361">
        <v>102.88</v>
      </c>
      <c r="F361">
        <v>1988.94</v>
      </c>
      <c r="G361">
        <v>82.08</v>
      </c>
      <c r="H361">
        <v>49.32</v>
      </c>
      <c r="I361" s="12">
        <f t="shared" si="111"/>
        <v>137.11599329238729</v>
      </c>
      <c r="J361" s="12">
        <f t="shared" si="112"/>
        <v>85.697754495338273</v>
      </c>
      <c r="K361" s="12">
        <f t="shared" si="113"/>
        <v>151.98066604114925</v>
      </c>
      <c r="L361" s="12">
        <f t="shared" si="114"/>
        <v>135.96262315311807</v>
      </c>
      <c r="M361" s="12">
        <f t="shared" si="115"/>
        <v>176.94645665932234</v>
      </c>
      <c r="N361" s="12">
        <f t="shared" si="116"/>
        <v>110.24807206510363</v>
      </c>
      <c r="O361" s="12">
        <f t="shared" si="117"/>
        <v>194.62238461903172</v>
      </c>
      <c r="P361" s="12">
        <f t="shared" si="118"/>
        <v>176.56164713606222</v>
      </c>
      <c r="Q361">
        <v>0.67391304347826098</v>
      </c>
      <c r="R361" s="12"/>
      <c r="S361" s="12"/>
      <c r="T361" s="55">
        <v>20.440573725216499</v>
      </c>
      <c r="U361" s="55">
        <v>18.608479598970401</v>
      </c>
      <c r="V361" s="55">
        <v>23.0806527278178</v>
      </c>
      <c r="W361" s="55">
        <v>20.810782546182899</v>
      </c>
      <c r="Z361" s="12"/>
      <c r="AA361" s="12"/>
      <c r="AB361" s="12"/>
      <c r="AC361" s="12"/>
      <c r="AD361" s="55">
        <v>15.5993431089575</v>
      </c>
      <c r="AE361" s="55">
        <v>14.196457015265601</v>
      </c>
      <c r="AF361">
        <v>0.49905601006922601</v>
      </c>
      <c r="AG361" s="12"/>
      <c r="AH361" s="12"/>
      <c r="AI361" t="str">
        <v>20180105</v>
      </c>
      <c r="AJ361">
        <v>64.400000000000006</v>
      </c>
      <c r="AK361">
        <v>13.5</v>
      </c>
      <c r="AL361">
        <f t="shared" si="119"/>
        <v>4.7703703703703706</v>
      </c>
      <c r="BI361" t="str">
        <v>05/06/2023</v>
      </c>
      <c r="BJ361">
        <v>53.4</v>
      </c>
      <c r="BK361">
        <v>20.6</v>
      </c>
      <c r="BL361">
        <f t="shared" si="120"/>
        <v>2.5922330097087376</v>
      </c>
    </row>
    <row r="362" spans="1:64" x14ac:dyDescent="0.3">
      <c r="A362" s="11">
        <v>45062</v>
      </c>
      <c r="B362">
        <v>0.58747300215982701</v>
      </c>
      <c r="C362">
        <v>4136.28</v>
      </c>
      <c r="D362">
        <v>326.79000000000002</v>
      </c>
      <c r="E362">
        <v>103.19</v>
      </c>
      <c r="F362">
        <v>2016.97</v>
      </c>
      <c r="G362">
        <v>82.18</v>
      </c>
      <c r="H362">
        <v>49.79</v>
      </c>
      <c r="I362" s="12">
        <f t="shared" si="111"/>
        <v>137.58012594247373</v>
      </c>
      <c r="J362" s="12">
        <f t="shared" si="112"/>
        <v>85.058170480477315</v>
      </c>
      <c r="K362" s="12">
        <f t="shared" si="113"/>
        <v>152.76908748643905</v>
      </c>
      <c r="L362" s="12">
        <f t="shared" si="114"/>
        <v>135.54758523848213</v>
      </c>
      <c r="M362" s="12">
        <f t="shared" si="115"/>
        <v>176.21755167224219</v>
      </c>
      <c r="N362" s="12">
        <f t="shared" si="116"/>
        <v>108.6156538587352</v>
      </c>
      <c r="O362" s="12">
        <f t="shared" si="117"/>
        <v>194.16627509399302</v>
      </c>
      <c r="P362" s="12">
        <f t="shared" si="118"/>
        <v>174.71458686903844</v>
      </c>
      <c r="Q362">
        <v>0.67032967032966995</v>
      </c>
      <c r="R362" s="12"/>
      <c r="S362" s="12"/>
      <c r="T362" s="55">
        <v>20.190186145037799</v>
      </c>
      <c r="U362" s="55">
        <v>18.408759425245499</v>
      </c>
      <c r="V362" s="55">
        <v>23.318335846675001</v>
      </c>
      <c r="W362" s="55">
        <v>21.089787046156101</v>
      </c>
      <c r="Z362" s="12"/>
      <c r="AA362" s="12"/>
      <c r="AB362" s="12"/>
      <c r="AC362" s="12"/>
      <c r="AD362" s="55">
        <v>15.773398837041499</v>
      </c>
      <c r="AE362" s="55">
        <v>14.398248884063401</v>
      </c>
      <c r="AF362">
        <v>0.49171974522292999</v>
      </c>
      <c r="AG362" s="12"/>
      <c r="AH362" s="12"/>
      <c r="AI362" t="str">
        <v>20171229</v>
      </c>
      <c r="AJ362">
        <v>61.9</v>
      </c>
      <c r="AK362">
        <v>15.2</v>
      </c>
      <c r="AL362">
        <f t="shared" si="119"/>
        <v>4.0723684210526319</v>
      </c>
      <c r="BI362" t="str">
        <v>02/06/2023</v>
      </c>
      <c r="BJ362">
        <v>51.3</v>
      </c>
      <c r="BK362">
        <v>21.6</v>
      </c>
      <c r="BL362">
        <f t="shared" si="120"/>
        <v>2.3749999999999996</v>
      </c>
    </row>
    <row r="363" spans="1:64" x14ac:dyDescent="0.3">
      <c r="A363" s="11">
        <v>45059</v>
      </c>
      <c r="B363">
        <v>0.57111597374179401</v>
      </c>
      <c r="C363">
        <v>4124.08</v>
      </c>
      <c r="D363">
        <v>325.02999999999997</v>
      </c>
      <c r="E363">
        <v>104.27</v>
      </c>
      <c r="F363">
        <v>2011.2</v>
      </c>
      <c r="G363">
        <v>82.17</v>
      </c>
      <c r="H363">
        <v>49.25</v>
      </c>
      <c r="I363" s="12">
        <f t="shared" si="111"/>
        <v>135.77218881606387</v>
      </c>
      <c r="J363" s="12">
        <f t="shared" si="112"/>
        <v>85.05057533108338</v>
      </c>
      <c r="K363" s="12">
        <f t="shared" si="113"/>
        <v>152.33697807004106</v>
      </c>
      <c r="L363" s="12">
        <f t="shared" si="114"/>
        <v>136.64156927066929</v>
      </c>
      <c r="M363" s="12">
        <f t="shared" si="115"/>
        <v>173.48129881817005</v>
      </c>
      <c r="N363" s="12">
        <f t="shared" si="116"/>
        <v>108.33982599098766</v>
      </c>
      <c r="O363" s="12">
        <f t="shared" si="117"/>
        <v>193.14392838275569</v>
      </c>
      <c r="P363" s="12">
        <f t="shared" si="118"/>
        <v>175.68959069873449</v>
      </c>
      <c r="Q363">
        <v>0.63333333333333297</v>
      </c>
      <c r="R363" s="12"/>
      <c r="S363" s="12"/>
      <c r="T363" s="55">
        <v>20.023181309896302</v>
      </c>
      <c r="U363" s="55">
        <v>18.278327213279901</v>
      </c>
      <c r="V363" s="55">
        <v>22.987996329021598</v>
      </c>
      <c r="W363" s="55">
        <v>20.832730611538299</v>
      </c>
      <c r="Z363" s="12"/>
      <c r="AA363" s="12"/>
      <c r="AB363" s="12"/>
      <c r="AC363" s="12"/>
      <c r="AD363" s="55">
        <v>15.6213294229106</v>
      </c>
      <c r="AE363" s="55">
        <v>14.2980498516539</v>
      </c>
      <c r="AF363">
        <v>0.481084489281211</v>
      </c>
      <c r="AG363" s="12"/>
      <c r="AH363" s="12"/>
      <c r="AI363" t="str">
        <v>20171222</v>
      </c>
      <c r="AJ363" t="e">
        <v>#N/A</v>
      </c>
      <c r="AK363" t="e">
        <v>#N/A</v>
      </c>
      <c r="AL363" t="str">
        <f t="shared" si="119"/>
        <v/>
      </c>
      <c r="BI363" t="str">
        <v>01/06/2023</v>
      </c>
      <c r="BJ363">
        <v>51.3</v>
      </c>
      <c r="BK363">
        <v>21.6</v>
      </c>
      <c r="BL363">
        <f t="shared" si="120"/>
        <v>2.3749999999999996</v>
      </c>
    </row>
    <row r="364" spans="1:64" x14ac:dyDescent="0.3">
      <c r="A364" s="11">
        <v>45058</v>
      </c>
      <c r="B364">
        <v>0.56541019955654104</v>
      </c>
      <c r="C364">
        <v>4130.62</v>
      </c>
      <c r="D364">
        <v>326.2</v>
      </c>
      <c r="E364">
        <v>105.15</v>
      </c>
      <c r="F364">
        <v>2015.52</v>
      </c>
      <c r="G364">
        <v>82.31</v>
      </c>
      <c r="H364">
        <v>49.48</v>
      </c>
      <c r="I364" s="12">
        <f t="shared" si="111"/>
        <v>134.85708916741075</v>
      </c>
      <c r="J364" s="12">
        <f t="shared" si="112"/>
        <v>85.002967715063619</v>
      </c>
      <c r="K364" s="12">
        <f t="shared" si="113"/>
        <v>152.31906695193726</v>
      </c>
      <c r="L364" s="12">
        <f t="shared" si="114"/>
        <v>136.22403642235221</v>
      </c>
      <c r="M364" s="12">
        <f t="shared" si="115"/>
        <v>172.65561820070897</v>
      </c>
      <c r="N364" s="12">
        <f t="shared" si="116"/>
        <v>108.49642855580646</v>
      </c>
      <c r="O364" s="12">
        <f t="shared" si="117"/>
        <v>193.50886088017629</v>
      </c>
      <c r="P364" s="12">
        <f t="shared" si="118"/>
        <v>175.50327884447333</v>
      </c>
      <c r="Q364">
        <v>0.63333333333333297</v>
      </c>
      <c r="R364" s="12"/>
      <c r="S364" s="12"/>
      <c r="T364" s="55">
        <v>20.037758092149101</v>
      </c>
      <c r="U364" s="55">
        <v>18.335177261243999</v>
      </c>
      <c r="V364" s="55">
        <v>22.9601709104262</v>
      </c>
      <c r="W364" s="55">
        <v>20.873642674146399</v>
      </c>
      <c r="Z364" s="12"/>
      <c r="AA364" s="12"/>
      <c r="AB364" s="12"/>
      <c r="AC364" s="12"/>
      <c r="AD364" s="55">
        <v>15.7282265259207</v>
      </c>
      <c r="AE364" s="55">
        <v>14.4387752172082</v>
      </c>
      <c r="AF364">
        <v>0.473583704646722</v>
      </c>
      <c r="AG364" s="12"/>
      <c r="AH364" s="12"/>
      <c r="AI364" t="str">
        <v>20171215</v>
      </c>
      <c r="AJ364">
        <v>64.099999999999994</v>
      </c>
      <c r="AK364">
        <v>15.1</v>
      </c>
      <c r="AL364">
        <f t="shared" si="119"/>
        <v>4.2450331125827816</v>
      </c>
      <c r="BI364" t="str">
        <v>31/05/2023</v>
      </c>
      <c r="BJ364">
        <v>51.3</v>
      </c>
      <c r="BK364">
        <v>21.6</v>
      </c>
      <c r="BL364">
        <f t="shared" si="120"/>
        <v>2.3749999999999996</v>
      </c>
    </row>
    <row r="365" spans="1:64" x14ac:dyDescent="0.3">
      <c r="A365" s="11">
        <v>45057</v>
      </c>
      <c r="B365">
        <v>0.56319290465631899</v>
      </c>
      <c r="C365">
        <v>4137.6400000000003</v>
      </c>
      <c r="D365">
        <v>325.14</v>
      </c>
      <c r="E365">
        <v>104.05</v>
      </c>
      <c r="F365">
        <v>2029.83</v>
      </c>
      <c r="G365">
        <v>82.26</v>
      </c>
      <c r="H365">
        <v>49.67</v>
      </c>
      <c r="I365" s="12">
        <f t="shared" si="111"/>
        <v>136.53212809096649</v>
      </c>
      <c r="J365" s="12">
        <f t="shared" si="112"/>
        <v>84.550350063948912</v>
      </c>
      <c r="K365" s="12">
        <f t="shared" si="113"/>
        <v>152.67088910206948</v>
      </c>
      <c r="L365" s="12">
        <f t="shared" si="114"/>
        <v>135.9346821470734</v>
      </c>
      <c r="M365" s="12">
        <f t="shared" si="115"/>
        <v>173.92732372064552</v>
      </c>
      <c r="N365" s="12">
        <f t="shared" si="116"/>
        <v>107.38924697008717</v>
      </c>
      <c r="O365" s="12">
        <f t="shared" si="117"/>
        <v>192.99697399076493</v>
      </c>
      <c r="P365" s="12">
        <f t="shared" si="118"/>
        <v>174.26852003187003</v>
      </c>
      <c r="Q365">
        <v>0.61111111111111105</v>
      </c>
      <c r="R365" s="12"/>
      <c r="S365" s="12"/>
      <c r="T365" s="55">
        <v>20.090167284325599</v>
      </c>
      <c r="U365" s="55">
        <v>18.4240418662636</v>
      </c>
      <c r="V365" s="55">
        <v>22.922741628369302</v>
      </c>
      <c r="W365" s="55">
        <v>20.901235037774601</v>
      </c>
      <c r="Z365" s="12"/>
      <c r="AA365" s="12"/>
      <c r="AB365" s="12"/>
      <c r="AC365" s="12"/>
      <c r="AD365" s="55">
        <v>15.8009864354052</v>
      </c>
      <c r="AE365" s="55">
        <v>14.5405240018148</v>
      </c>
      <c r="AF365">
        <v>0.47899159663865498</v>
      </c>
      <c r="AG365" s="12"/>
      <c r="AH365" s="12"/>
      <c r="AI365" t="str">
        <v>20171208</v>
      </c>
      <c r="AJ365">
        <v>61.9</v>
      </c>
      <c r="AK365">
        <v>15.2</v>
      </c>
      <c r="AL365">
        <f t="shared" si="119"/>
        <v>4.0723684210526319</v>
      </c>
      <c r="BI365" t="str">
        <v>30/05/2023</v>
      </c>
      <c r="BJ365">
        <v>51.3</v>
      </c>
      <c r="BK365">
        <v>21.6</v>
      </c>
      <c r="BL365">
        <f t="shared" si="120"/>
        <v>2.3749999999999996</v>
      </c>
    </row>
    <row r="366" spans="1:64" x14ac:dyDescent="0.3">
      <c r="A366" s="11">
        <v>45056</v>
      </c>
      <c r="B366">
        <v>0.54867256637168105</v>
      </c>
      <c r="C366">
        <v>4119.17</v>
      </c>
      <c r="D366">
        <v>321.64</v>
      </c>
      <c r="E366">
        <v>103.05</v>
      </c>
      <c r="F366">
        <v>2034.43</v>
      </c>
      <c r="G366">
        <v>82.06</v>
      </c>
      <c r="H366">
        <v>49.72</v>
      </c>
      <c r="I366" s="12">
        <f t="shared" si="111"/>
        <v>137.24858135254735</v>
      </c>
      <c r="J366" s="12">
        <f t="shared" si="112"/>
        <v>83.983879752006416</v>
      </c>
      <c r="K366" s="12">
        <f t="shared" si="113"/>
        <v>152.35906008317642</v>
      </c>
      <c r="L366" s="12">
        <f t="shared" si="114"/>
        <v>135.19253669299928</v>
      </c>
      <c r="M366" s="12">
        <f t="shared" si="115"/>
        <v>173.72272977442265</v>
      </c>
      <c r="N366" s="12">
        <f t="shared" si="116"/>
        <v>105.99615992796161</v>
      </c>
      <c r="O366" s="12">
        <f t="shared" si="117"/>
        <v>191.3808602142594</v>
      </c>
      <c r="P366" s="12">
        <f t="shared" si="118"/>
        <v>172.22126341510355</v>
      </c>
      <c r="Q366">
        <v>0.61538461538461497</v>
      </c>
      <c r="R366" s="12"/>
      <c r="S366" s="12"/>
      <c r="T366" s="55">
        <v>20.067870010647301</v>
      </c>
      <c r="U366" s="55">
        <v>18.409946853194601</v>
      </c>
      <c r="V366" s="55">
        <v>22.776154264742502</v>
      </c>
      <c r="W366" s="55">
        <v>20.7484258693142</v>
      </c>
      <c r="Z366" s="12"/>
      <c r="AA366" s="12"/>
      <c r="AB366" s="12"/>
      <c r="AC366" s="12"/>
      <c r="AD366" s="55">
        <v>15.7349206384062</v>
      </c>
      <c r="AE366" s="55">
        <v>14.4571356516749</v>
      </c>
      <c r="AF366">
        <v>0.48005148005148002</v>
      </c>
      <c r="AG366" s="12"/>
      <c r="AH366" s="12"/>
      <c r="AI366" t="str">
        <v>20171201</v>
      </c>
      <c r="AJ366">
        <v>64.2</v>
      </c>
      <c r="AK366">
        <v>15.1</v>
      </c>
      <c r="AL366">
        <f t="shared" si="119"/>
        <v>4.2516556291390728</v>
      </c>
      <c r="BI366" t="str">
        <v>29/05/2023</v>
      </c>
      <c r="BJ366">
        <v>51.3</v>
      </c>
      <c r="BK366">
        <v>21.6</v>
      </c>
      <c r="BL366">
        <f t="shared" si="120"/>
        <v>2.3749999999999996</v>
      </c>
    </row>
    <row r="367" spans="1:64" x14ac:dyDescent="0.3">
      <c r="A367" s="11">
        <v>45055</v>
      </c>
      <c r="B367">
        <v>0.54241071428571397</v>
      </c>
      <c r="C367">
        <v>4138.12</v>
      </c>
      <c r="D367">
        <v>323.69</v>
      </c>
      <c r="E367">
        <v>103.42</v>
      </c>
      <c r="F367">
        <v>2021.65</v>
      </c>
      <c r="G367">
        <v>82.08</v>
      </c>
      <c r="H367">
        <v>49.97</v>
      </c>
      <c r="I367" s="12">
        <f t="shared" si="111"/>
        <v>137.38620518811487</v>
      </c>
      <c r="J367" s="12">
        <f t="shared" si="112"/>
        <v>84.909473097419948</v>
      </c>
      <c r="K367" s="12">
        <f t="shared" si="113"/>
        <v>153.0225212810665</v>
      </c>
      <c r="L367" s="12">
        <f t="shared" si="114"/>
        <v>135.13528965558029</v>
      </c>
      <c r="M367" s="12">
        <f t="shared" si="115"/>
        <v>174.20275862813912</v>
      </c>
      <c r="N367" s="12">
        <f t="shared" si="116"/>
        <v>107.35471115345487</v>
      </c>
      <c r="O367" s="12">
        <f t="shared" si="117"/>
        <v>192.55342495119012</v>
      </c>
      <c r="P367" s="12">
        <f t="shared" si="118"/>
        <v>172.45066043172184</v>
      </c>
      <c r="Q367">
        <v>0.62222222222222201</v>
      </c>
      <c r="R367" s="12"/>
      <c r="S367" s="12"/>
      <c r="T367" s="55">
        <v>20.1048146112586</v>
      </c>
      <c r="U367" s="55">
        <v>18.412768860043801</v>
      </c>
      <c r="V367" s="55">
        <v>22.688726157257801</v>
      </c>
      <c r="W367" s="55">
        <v>20.6086292544543</v>
      </c>
      <c r="Z367" s="12"/>
      <c r="AA367" s="12"/>
      <c r="AB367" s="12"/>
      <c r="AC367" s="12"/>
      <c r="AD367" s="55">
        <v>15.703638588680199</v>
      </c>
      <c r="AE367" s="55">
        <v>14.422131246351899</v>
      </c>
      <c r="AF367">
        <v>0.48090614886731398</v>
      </c>
      <c r="AG367" s="12"/>
      <c r="AH367" s="12"/>
      <c r="AI367" t="str">
        <v>20171124</v>
      </c>
      <c r="AJ367">
        <v>62.3</v>
      </c>
      <c r="AK367">
        <v>15.1</v>
      </c>
      <c r="AL367">
        <f t="shared" si="119"/>
        <v>4.1258278145695364</v>
      </c>
      <c r="BI367" t="str">
        <v>26/05/2023</v>
      </c>
      <c r="BJ367">
        <v>47.9</v>
      </c>
      <c r="BK367">
        <v>23.3</v>
      </c>
      <c r="BL367">
        <f t="shared" si="120"/>
        <v>2.055793991416309</v>
      </c>
    </row>
    <row r="368" spans="1:64" x14ac:dyDescent="0.3">
      <c r="A368" s="11">
        <v>45052</v>
      </c>
      <c r="B368">
        <v>0.54954954954955004</v>
      </c>
      <c r="C368">
        <v>4136.25</v>
      </c>
      <c r="D368">
        <v>322.89</v>
      </c>
      <c r="E368">
        <v>104.89</v>
      </c>
      <c r="F368">
        <v>2016.57</v>
      </c>
      <c r="G368">
        <v>82.21</v>
      </c>
      <c r="H368">
        <v>49.93</v>
      </c>
      <c r="I368" s="12">
        <f t="shared" si="111"/>
        <v>135.42701207599896</v>
      </c>
      <c r="J368" s="12">
        <f t="shared" si="112"/>
        <v>85.085346950126308</v>
      </c>
      <c r="K368" s="12">
        <f t="shared" si="113"/>
        <v>152.71199419628806</v>
      </c>
      <c r="L368" s="12">
        <f t="shared" si="114"/>
        <v>135.18247120900668</v>
      </c>
      <c r="M368" s="12">
        <f t="shared" si="115"/>
        <v>171.37636713900326</v>
      </c>
      <c r="N368" s="12">
        <f t="shared" si="116"/>
        <v>107.35916710185623</v>
      </c>
      <c r="O368" s="12">
        <f t="shared" si="117"/>
        <v>191.77502162569454</v>
      </c>
      <c r="P368" s="12">
        <f t="shared" si="118"/>
        <v>172.16203037659929</v>
      </c>
      <c r="Q368">
        <v>0.62637362637362604</v>
      </c>
      <c r="R368" s="12"/>
      <c r="S368" s="12"/>
      <c r="T368" s="55">
        <v>19.922984473030802</v>
      </c>
      <c r="U368" s="55">
        <v>18.2671457540178</v>
      </c>
      <c r="V368" s="55">
        <v>22.640477791501201</v>
      </c>
      <c r="W368" s="55">
        <v>20.645902767987899</v>
      </c>
      <c r="Z368" s="12"/>
      <c r="AA368" s="12"/>
      <c r="AB368" s="12"/>
      <c r="AC368" s="12"/>
      <c r="AD368" s="55">
        <v>15.686026499181899</v>
      </c>
      <c r="AE368" s="55">
        <v>14.405384143269799</v>
      </c>
      <c r="AF368">
        <v>0.48056994818652798</v>
      </c>
      <c r="AG368" s="12"/>
      <c r="AH368" s="12"/>
      <c r="AI368" t="str">
        <v>20171117</v>
      </c>
      <c r="AJ368">
        <v>61.5</v>
      </c>
      <c r="AK368">
        <v>15.4</v>
      </c>
      <c r="AL368">
        <f t="shared" si="119"/>
        <v>3.9935064935064934</v>
      </c>
      <c r="BI368" t="str">
        <v>25/05/2023</v>
      </c>
      <c r="BJ368">
        <v>47.9</v>
      </c>
      <c r="BK368">
        <v>23.3</v>
      </c>
      <c r="BL368">
        <f t="shared" si="120"/>
        <v>2.055793991416309</v>
      </c>
    </row>
    <row r="369" spans="1:64" x14ac:dyDescent="0.3">
      <c r="A369" s="11">
        <v>45051</v>
      </c>
      <c r="B369">
        <v>0.53409090909090895</v>
      </c>
      <c r="C369">
        <v>4061.22</v>
      </c>
      <c r="D369">
        <v>316.17</v>
      </c>
      <c r="E369">
        <v>105.24</v>
      </c>
      <c r="F369">
        <v>2049.9</v>
      </c>
      <c r="G369">
        <v>82.41</v>
      </c>
      <c r="H369">
        <v>49.17</v>
      </c>
      <c r="I369" s="12">
        <f t="shared" si="111"/>
        <v>132.53762872127507</v>
      </c>
      <c r="J369" s="12">
        <f t="shared" si="112"/>
        <v>82.229192125146696</v>
      </c>
      <c r="K369" s="12">
        <f t="shared" si="113"/>
        <v>149.58541461089996</v>
      </c>
      <c r="L369" s="12">
        <f t="shared" si="114"/>
        <v>134.77569594391201</v>
      </c>
      <c r="M369" s="12">
        <f t="shared" si="115"/>
        <v>167.26497398607697</v>
      </c>
      <c r="N369" s="12">
        <f t="shared" si="116"/>
        <v>103.4773470654789</v>
      </c>
      <c r="O369" s="12">
        <f t="shared" si="117"/>
        <v>187.33860398910329</v>
      </c>
      <c r="P369" s="12">
        <f t="shared" si="118"/>
        <v>171.16962156191326</v>
      </c>
      <c r="Q369">
        <v>0.61363636363636398</v>
      </c>
      <c r="R369" s="12"/>
      <c r="S369" s="12"/>
      <c r="T369" s="55">
        <v>19.8638785209967</v>
      </c>
      <c r="U369" s="55">
        <v>18.248468111520701</v>
      </c>
      <c r="V369" s="55">
        <v>22.549742256806301</v>
      </c>
      <c r="W369" s="55">
        <v>20.599597231753101</v>
      </c>
      <c r="Z369" s="12"/>
      <c r="AA369" s="12"/>
      <c r="AB369" s="12"/>
      <c r="AC369" s="12"/>
      <c r="AD369" s="55">
        <v>15.6059805403731</v>
      </c>
      <c r="AE369" s="55">
        <v>14.333386050115299</v>
      </c>
      <c r="AF369">
        <v>0.47971204188481698</v>
      </c>
      <c r="AG369" s="12"/>
      <c r="AH369" s="12"/>
      <c r="AI369" t="str">
        <v>20171110</v>
      </c>
      <c r="AJ369">
        <v>63.5</v>
      </c>
      <c r="AK369">
        <v>15.4</v>
      </c>
      <c r="AL369">
        <f t="shared" si="119"/>
        <v>4.1233766233766236</v>
      </c>
      <c r="BI369" t="str">
        <v>24/05/2023</v>
      </c>
      <c r="BJ369">
        <v>47.9</v>
      </c>
      <c r="BK369">
        <v>23.3</v>
      </c>
      <c r="BL369">
        <f t="shared" si="120"/>
        <v>2.055793991416309</v>
      </c>
    </row>
    <row r="370" spans="1:64" x14ac:dyDescent="0.3">
      <c r="A370" s="11">
        <v>45050</v>
      </c>
      <c r="B370">
        <v>0.51508120649652001</v>
      </c>
      <c r="C370">
        <v>4090.75</v>
      </c>
      <c r="D370">
        <v>317.29000000000002</v>
      </c>
      <c r="E370">
        <v>106.29</v>
      </c>
      <c r="F370">
        <v>2039.37</v>
      </c>
      <c r="G370">
        <v>82.28</v>
      </c>
      <c r="H370">
        <v>49.13</v>
      </c>
      <c r="I370" s="12">
        <f t="shared" si="111"/>
        <v>132.18602595376274</v>
      </c>
      <c r="J370" s="12">
        <f t="shared" si="112"/>
        <v>83.26012603666419</v>
      </c>
      <c r="K370" s="12">
        <f t="shared" si="113"/>
        <v>150.9132544598595</v>
      </c>
      <c r="L370" s="12">
        <f t="shared" si="114"/>
        <v>135.86710165296563</v>
      </c>
      <c r="M370" s="12">
        <f t="shared" si="115"/>
        <v>166.20975146561452</v>
      </c>
      <c r="N370" s="12">
        <f t="shared" si="116"/>
        <v>104.38479046468005</v>
      </c>
      <c r="O370" s="12">
        <f t="shared" si="117"/>
        <v>188.30079556213698</v>
      </c>
      <c r="P370" s="12">
        <f t="shared" si="118"/>
        <v>171.91643692792189</v>
      </c>
      <c r="Q370">
        <v>0.61176470588235299</v>
      </c>
      <c r="R370" s="12"/>
      <c r="S370" s="12"/>
      <c r="T370" s="55">
        <v>19.670913787544901</v>
      </c>
      <c r="U370" s="55">
        <v>18.0523178889046</v>
      </c>
      <c r="V370" s="55">
        <v>22.304278594671199</v>
      </c>
      <c r="W370" s="55">
        <v>20.376122103290001</v>
      </c>
      <c r="Z370" s="12"/>
      <c r="AA370" s="12"/>
      <c r="AB370" s="12"/>
      <c r="AC370" s="12"/>
      <c r="AD370" s="55">
        <v>15.5475060651424</v>
      </c>
      <c r="AE370" s="55">
        <v>14.249042159955399</v>
      </c>
      <c r="AF370">
        <v>0.47209455022981001</v>
      </c>
      <c r="AG370" s="12"/>
      <c r="AH370" s="12"/>
      <c r="AI370" t="str">
        <v>20171103</v>
      </c>
      <c r="AJ370">
        <v>64.400000000000006</v>
      </c>
      <c r="AK370">
        <v>14.4</v>
      </c>
      <c r="AL370">
        <f t="shared" si="119"/>
        <v>4.4722222222222223</v>
      </c>
      <c r="BI370" t="str">
        <v>23/05/2023</v>
      </c>
      <c r="BJ370">
        <v>47.9</v>
      </c>
      <c r="BK370">
        <v>23.3</v>
      </c>
      <c r="BL370">
        <f t="shared" si="120"/>
        <v>2.055793991416309</v>
      </c>
    </row>
    <row r="371" spans="1:64" x14ac:dyDescent="0.3">
      <c r="A371" s="11">
        <v>45049</v>
      </c>
      <c r="B371">
        <v>0.50580046403712298</v>
      </c>
      <c r="C371">
        <v>4119.58</v>
      </c>
      <c r="D371">
        <v>319.38</v>
      </c>
      <c r="E371">
        <v>105.7</v>
      </c>
      <c r="F371">
        <v>2016.69</v>
      </c>
      <c r="G371">
        <v>82.08</v>
      </c>
      <c r="H371">
        <v>49.09</v>
      </c>
      <c r="I371" s="12">
        <f t="shared" si="111"/>
        <v>133.87012845044868</v>
      </c>
      <c r="J371" s="12">
        <f t="shared" si="112"/>
        <v>84.80738911329999</v>
      </c>
      <c r="K371" s="12">
        <f t="shared" si="113"/>
        <v>152.35067291323929</v>
      </c>
      <c r="L371" s="12">
        <f t="shared" si="114"/>
        <v>136.93700638736706</v>
      </c>
      <c r="M371" s="12">
        <f t="shared" si="115"/>
        <v>168.24991021113269</v>
      </c>
      <c r="N371" s="12">
        <f t="shared" si="116"/>
        <v>106.27543899813256</v>
      </c>
      <c r="O371" s="12">
        <f t="shared" si="117"/>
        <v>190.00716939420209</v>
      </c>
      <c r="P371" s="12">
        <f t="shared" si="118"/>
        <v>173.19090703331889</v>
      </c>
      <c r="Q371">
        <v>0.58823529411764697</v>
      </c>
      <c r="R371" s="12"/>
      <c r="S371" s="12"/>
      <c r="T371" s="55">
        <v>19.570860289163001</v>
      </c>
      <c r="U371" s="55">
        <v>17.987284186848999</v>
      </c>
      <c r="V371" s="55">
        <v>22.199099506068599</v>
      </c>
      <c r="W371" s="55">
        <v>20.349397796300799</v>
      </c>
      <c r="Z371" s="12"/>
      <c r="AA371" s="12"/>
      <c r="AB371" s="12"/>
      <c r="AC371" s="12"/>
      <c r="AD371" s="55">
        <v>15.5657405380888</v>
      </c>
      <c r="AE371" s="55">
        <v>14.2496209301761</v>
      </c>
      <c r="AF371">
        <v>0.46895640686922102</v>
      </c>
      <c r="AG371" s="12"/>
      <c r="AH371" s="12"/>
      <c r="AI371" t="str">
        <v>20171027</v>
      </c>
      <c r="AJ371">
        <v>63.5</v>
      </c>
      <c r="AK371">
        <v>14.4</v>
      </c>
      <c r="AL371">
        <f t="shared" si="119"/>
        <v>4.4097222222222223</v>
      </c>
      <c r="BI371" t="str">
        <v>22/05/2023</v>
      </c>
      <c r="BJ371">
        <v>47.9</v>
      </c>
      <c r="BK371">
        <v>23.3</v>
      </c>
      <c r="BL371">
        <f t="shared" si="120"/>
        <v>2.055793991416309</v>
      </c>
    </row>
    <row r="372" spans="1:64" x14ac:dyDescent="0.3">
      <c r="A372" s="11">
        <v>45048</v>
      </c>
      <c r="B372">
        <v>0.49292452830188699</v>
      </c>
      <c r="C372">
        <v>4167.87</v>
      </c>
      <c r="D372">
        <v>322.19</v>
      </c>
      <c r="E372">
        <v>103.13</v>
      </c>
      <c r="F372">
        <v>1982.42</v>
      </c>
      <c r="G372">
        <v>81.81</v>
      </c>
      <c r="H372">
        <v>49.59</v>
      </c>
      <c r="I372" s="12">
        <f t="shared" si="111"/>
        <v>138.94239535006781</v>
      </c>
      <c r="J372" s="12">
        <f t="shared" si="112"/>
        <v>87.328853096010761</v>
      </c>
      <c r="K372" s="12">
        <f t="shared" si="113"/>
        <v>154.65292668525836</v>
      </c>
      <c r="L372" s="12">
        <f t="shared" si="114"/>
        <v>137.14321161940464</v>
      </c>
      <c r="M372" s="12">
        <f t="shared" si="115"/>
        <v>174.10714724217056</v>
      </c>
      <c r="N372" s="12">
        <f t="shared" si="116"/>
        <v>109.11331417065637</v>
      </c>
      <c r="O372" s="12">
        <f t="shared" si="117"/>
        <v>192.31921013807414</v>
      </c>
      <c r="P372" s="12">
        <f t="shared" si="118"/>
        <v>172.95549451686182</v>
      </c>
      <c r="Q372">
        <v>0.58823529411764697</v>
      </c>
      <c r="R372" s="12"/>
      <c r="S372" s="12"/>
      <c r="T372" s="55">
        <v>19.565901649722701</v>
      </c>
      <c r="U372" s="55">
        <v>17.998535277959</v>
      </c>
      <c r="V372" s="55">
        <v>22.325071847108099</v>
      </c>
      <c r="W372" s="55">
        <v>20.575692323501801</v>
      </c>
      <c r="Z372" s="12"/>
      <c r="AA372" s="12"/>
      <c r="AB372" s="12"/>
      <c r="AC372" s="12"/>
      <c r="AD372" s="55">
        <v>15.479644046458599</v>
      </c>
      <c r="AE372" s="55">
        <v>14.1413916316325</v>
      </c>
      <c r="AF372">
        <v>0.46904441453566598</v>
      </c>
      <c r="AG372" s="12"/>
      <c r="AH372" s="12"/>
      <c r="AI372" t="str">
        <v>20171020</v>
      </c>
      <c r="AJ372">
        <v>62.3</v>
      </c>
      <c r="AK372">
        <v>15.1</v>
      </c>
      <c r="AL372">
        <f t="shared" si="119"/>
        <v>4.1258278145695364</v>
      </c>
      <c r="BI372" t="str">
        <v>19/05/2023</v>
      </c>
      <c r="BJ372">
        <v>46.5</v>
      </c>
      <c r="BK372">
        <v>23.9</v>
      </c>
      <c r="BL372">
        <f t="shared" si="120"/>
        <v>1.9456066945606696</v>
      </c>
    </row>
    <row r="373" spans="1:64" x14ac:dyDescent="0.3">
      <c r="A373" s="11">
        <v>45045</v>
      </c>
      <c r="B373">
        <v>0.5</v>
      </c>
      <c r="C373">
        <v>4169.4799999999996</v>
      </c>
      <c r="D373">
        <v>322.56</v>
      </c>
      <c r="E373">
        <v>106.46</v>
      </c>
      <c r="F373">
        <v>1989.7</v>
      </c>
      <c r="G373">
        <v>82.18</v>
      </c>
      <c r="H373">
        <v>49.68</v>
      </c>
      <c r="I373" s="12">
        <f t="shared" si="111"/>
        <v>134.77864962145287</v>
      </c>
      <c r="J373" s="12">
        <f t="shared" si="112"/>
        <v>87.043983922289982</v>
      </c>
      <c r="K373" s="12">
        <f t="shared" si="113"/>
        <v>154.01895805187112</v>
      </c>
      <c r="L373" s="12">
        <f t="shared" si="114"/>
        <v>136.94799842070481</v>
      </c>
      <c r="M373" s="12">
        <f t="shared" si="115"/>
        <v>169.01435919037405</v>
      </c>
      <c r="N373" s="12">
        <f t="shared" si="116"/>
        <v>108.83993333169512</v>
      </c>
      <c r="O373" s="12">
        <f t="shared" si="117"/>
        <v>191.67609112125416</v>
      </c>
      <c r="P373" s="12">
        <f t="shared" si="118"/>
        <v>172.84063831930717</v>
      </c>
      <c r="Q373">
        <v>0.60227272727272696</v>
      </c>
      <c r="R373" s="12"/>
      <c r="S373" s="12"/>
      <c r="T373" s="55">
        <v>19.3621098625458</v>
      </c>
      <c r="U373" s="55">
        <v>17.748191715390401</v>
      </c>
      <c r="V373" s="55">
        <v>22.117818084974299</v>
      </c>
      <c r="W373" s="55">
        <v>20.382589583215299</v>
      </c>
      <c r="Z373" s="12"/>
      <c r="AA373" s="12"/>
      <c r="AB373" s="12"/>
      <c r="AC373" s="12"/>
      <c r="AD373" s="55">
        <v>15.3960507928099</v>
      </c>
      <c r="AE373" s="55">
        <v>13.9915168311435</v>
      </c>
      <c r="AF373">
        <v>0.45118733509234799</v>
      </c>
      <c r="AG373" s="12"/>
      <c r="AH373" s="12"/>
      <c r="AI373" t="str">
        <v>20171013</v>
      </c>
      <c r="AJ373">
        <v>60</v>
      </c>
      <c r="AK373">
        <v>15.2</v>
      </c>
      <c r="AL373">
        <f t="shared" si="119"/>
        <v>3.9473684210526319</v>
      </c>
      <c r="BI373" t="str">
        <v>18/05/2023</v>
      </c>
      <c r="BJ373">
        <v>46.5</v>
      </c>
      <c r="BK373">
        <v>23.9</v>
      </c>
      <c r="BL373">
        <f t="shared" si="120"/>
        <v>1.9456066945606696</v>
      </c>
    </row>
    <row r="374" spans="1:64" x14ac:dyDescent="0.3">
      <c r="A374" s="11">
        <v>45044</v>
      </c>
      <c r="B374">
        <v>0.48349056603773599</v>
      </c>
      <c r="C374">
        <v>4135.3500000000004</v>
      </c>
      <c r="D374">
        <v>320.35000000000002</v>
      </c>
      <c r="E374">
        <v>104.77</v>
      </c>
      <c r="F374">
        <v>1988.01</v>
      </c>
      <c r="G374">
        <v>82.09</v>
      </c>
      <c r="H374">
        <v>49.61</v>
      </c>
      <c r="I374" s="12">
        <f t="shared" si="111"/>
        <v>135.84877668404957</v>
      </c>
      <c r="J374" s="12">
        <f t="shared" si="112"/>
        <v>86.404321072362222</v>
      </c>
      <c r="K374" s="12">
        <f t="shared" si="113"/>
        <v>152.924496753656</v>
      </c>
      <c r="L374" s="12">
        <f t="shared" si="114"/>
        <v>136.01733713616832</v>
      </c>
      <c r="M374" s="12">
        <f t="shared" si="115"/>
        <v>170.58921617759881</v>
      </c>
      <c r="N374" s="12">
        <f t="shared" si="116"/>
        <v>108.1855612571928</v>
      </c>
      <c r="O374" s="12">
        <f t="shared" si="117"/>
        <v>190.57033592609113</v>
      </c>
      <c r="P374" s="12">
        <f t="shared" si="118"/>
        <v>171.8973176334307</v>
      </c>
      <c r="Q374">
        <v>0.55681818181818199</v>
      </c>
      <c r="R374" s="12"/>
      <c r="S374" s="12"/>
      <c r="T374" s="55">
        <v>19.4687545690308</v>
      </c>
      <c r="U374" s="55">
        <v>17.8784815713217</v>
      </c>
      <c r="V374" s="55">
        <v>22.3062549192523</v>
      </c>
      <c r="W374" s="55">
        <v>20.699306723768899</v>
      </c>
      <c r="Z374" s="12"/>
      <c r="AA374" s="12"/>
      <c r="AB374" s="12"/>
      <c r="AC374" s="12"/>
      <c r="AD374" s="55">
        <v>15.500886643955999</v>
      </c>
      <c r="AE374" s="55">
        <v>14.099665068443</v>
      </c>
      <c r="AF374">
        <v>0.44340878828229002</v>
      </c>
      <c r="AG374" s="12"/>
      <c r="AH374" s="12"/>
      <c r="AI374" t="str">
        <v>20171006</v>
      </c>
      <c r="AJ374">
        <v>60.4</v>
      </c>
      <c r="AK374">
        <v>15.1</v>
      </c>
      <c r="AL374">
        <f t="shared" si="119"/>
        <v>4</v>
      </c>
      <c r="BI374" t="str">
        <v>17/05/2023</v>
      </c>
      <c r="BJ374">
        <v>46.5</v>
      </c>
      <c r="BK374">
        <v>23.9</v>
      </c>
      <c r="BL374">
        <f t="shared" si="120"/>
        <v>1.9456066945606696</v>
      </c>
    </row>
    <row r="375" spans="1:64" x14ac:dyDescent="0.3">
      <c r="A375" s="11">
        <v>45043</v>
      </c>
      <c r="B375">
        <v>0.43795620437956201</v>
      </c>
      <c r="C375">
        <v>4055.99</v>
      </c>
      <c r="D375">
        <v>311.87</v>
      </c>
      <c r="E375">
        <v>105.82</v>
      </c>
      <c r="F375">
        <v>1989.56</v>
      </c>
      <c r="G375">
        <v>82.25</v>
      </c>
      <c r="H375">
        <v>48.99</v>
      </c>
      <c r="I375" s="12">
        <f t="shared" si="111"/>
        <v>131.95752950981702</v>
      </c>
      <c r="J375" s="12">
        <f t="shared" si="112"/>
        <v>84.681460672367862</v>
      </c>
      <c r="K375" s="12">
        <f t="shared" si="113"/>
        <v>149.70414913188827</v>
      </c>
      <c r="L375" s="12">
        <f t="shared" si="114"/>
        <v>135.08384305098613</v>
      </c>
      <c r="M375" s="12">
        <f t="shared" si="115"/>
        <v>164.48464386758437</v>
      </c>
      <c r="N375" s="12">
        <f t="shared" si="116"/>
        <v>105.24195601705432</v>
      </c>
      <c r="O375" s="12">
        <f t="shared" si="117"/>
        <v>185.17505597043436</v>
      </c>
      <c r="P375" s="12">
        <f t="shared" si="118"/>
        <v>169.43455708861893</v>
      </c>
      <c r="Q375">
        <v>0.50602409638554202</v>
      </c>
      <c r="R375" s="12"/>
      <c r="S375" s="12"/>
      <c r="T375" s="55">
        <v>19.325497926423498</v>
      </c>
      <c r="U375" s="55">
        <v>17.690261441126399</v>
      </c>
      <c r="V375" s="55">
        <v>21.8977762969064</v>
      </c>
      <c r="W375" s="55">
        <v>20.188545774654798</v>
      </c>
      <c r="Z375" s="12"/>
      <c r="AA375" s="12"/>
      <c r="AB375" s="12"/>
      <c r="AC375" s="12"/>
      <c r="AD375" s="55">
        <v>15.512810491226</v>
      </c>
      <c r="AE375" s="55">
        <v>14.080764489325301</v>
      </c>
      <c r="AF375">
        <v>0.42733333333333301</v>
      </c>
      <c r="AG375" s="12"/>
      <c r="AH375" s="12"/>
      <c r="AI375" t="str">
        <v>20170929</v>
      </c>
      <c r="AJ375">
        <v>57.5</v>
      </c>
      <c r="AK375">
        <v>17</v>
      </c>
      <c r="AL375">
        <f t="shared" si="119"/>
        <v>3.3823529411764706</v>
      </c>
      <c r="BI375" t="str">
        <v>16/05/2023</v>
      </c>
      <c r="BJ375">
        <v>46.5</v>
      </c>
      <c r="BK375">
        <v>23.9</v>
      </c>
      <c r="BL375">
        <f t="shared" si="120"/>
        <v>1.9456066945606696</v>
      </c>
    </row>
    <row r="376" spans="1:64" x14ac:dyDescent="0.3">
      <c r="A376" s="11">
        <v>45042</v>
      </c>
      <c r="B376">
        <v>0.41935483870967699</v>
      </c>
      <c r="C376">
        <v>4071.63</v>
      </c>
      <c r="D376">
        <v>309.99</v>
      </c>
      <c r="E376">
        <v>106.96</v>
      </c>
      <c r="F376">
        <v>1997.52</v>
      </c>
      <c r="G376">
        <v>82.35</v>
      </c>
      <c r="H376">
        <v>48.96</v>
      </c>
      <c r="I376" s="12">
        <f t="shared" si="111"/>
        <v>131.06406883157914</v>
      </c>
      <c r="J376" s="12">
        <f t="shared" si="112"/>
        <v>84.669291336531742</v>
      </c>
      <c r="K376" s="12">
        <f t="shared" si="113"/>
        <v>150.09844038138039</v>
      </c>
      <c r="L376" s="12">
        <f t="shared" si="114"/>
        <v>135.68819263914449</v>
      </c>
      <c r="M376" s="12">
        <f t="shared" si="115"/>
        <v>161.77922577104437</v>
      </c>
      <c r="N376" s="12">
        <f t="shared" si="116"/>
        <v>104.19483408055156</v>
      </c>
      <c r="O376" s="12">
        <f t="shared" si="117"/>
        <v>183.83689966836451</v>
      </c>
      <c r="P376" s="12">
        <f t="shared" si="118"/>
        <v>168.51581448520744</v>
      </c>
      <c r="Q376">
        <v>0.468354430379747</v>
      </c>
      <c r="R376" s="12"/>
      <c r="S376" s="12"/>
      <c r="T376" s="55">
        <v>19.2653945149831</v>
      </c>
      <c r="U376" s="55">
        <v>17.5946620941729</v>
      </c>
      <c r="V376" s="55">
        <v>21.832602871153298</v>
      </c>
      <c r="W376" s="55">
        <v>20.1422685649617</v>
      </c>
      <c r="Z376" s="12"/>
      <c r="AA376" s="12"/>
      <c r="AB376" s="12"/>
      <c r="AC376" s="12"/>
      <c r="AD376" s="55">
        <v>15.4863266257252</v>
      </c>
      <c r="AE376" s="55">
        <v>14.008254950743</v>
      </c>
      <c r="AF376">
        <v>0.41778975741239899</v>
      </c>
      <c r="AG376" s="12"/>
      <c r="AH376" s="12"/>
      <c r="AI376" t="str">
        <v>20170922</v>
      </c>
      <c r="AJ376">
        <v>54.3</v>
      </c>
      <c r="AK376">
        <v>17.100000000000001</v>
      </c>
      <c r="AL376">
        <f t="shared" si="119"/>
        <v>3.1754385964912277</v>
      </c>
      <c r="BI376" t="str">
        <v>15/05/2023</v>
      </c>
      <c r="BJ376">
        <v>46.5</v>
      </c>
      <c r="BK376">
        <v>23.9</v>
      </c>
      <c r="BL376">
        <f t="shared" si="120"/>
        <v>1.9456066945606696</v>
      </c>
    </row>
    <row r="377" spans="1:64" x14ac:dyDescent="0.3">
      <c r="A377" s="11">
        <v>45041</v>
      </c>
      <c r="B377">
        <v>0.417721518987342</v>
      </c>
      <c r="C377">
        <v>4137.04</v>
      </c>
      <c r="D377">
        <v>315.95</v>
      </c>
      <c r="E377">
        <v>105.41</v>
      </c>
      <c r="F377">
        <v>1989.24</v>
      </c>
      <c r="G377">
        <v>82.03</v>
      </c>
      <c r="H377">
        <v>49.72</v>
      </c>
      <c r="I377" s="12">
        <f t="shared" si="111"/>
        <v>135.18941555364873</v>
      </c>
      <c r="J377" s="12">
        <f t="shared" si="112"/>
        <v>86.394874739548683</v>
      </c>
      <c r="K377" s="12">
        <f t="shared" si="113"/>
        <v>153.11665023385331</v>
      </c>
      <c r="L377" s="12">
        <f t="shared" si="114"/>
        <v>135.7594965008058</v>
      </c>
      <c r="M377" s="12">
        <f t="shared" si="115"/>
        <v>167.39849728113779</v>
      </c>
      <c r="N377" s="12">
        <f t="shared" si="116"/>
        <v>106.65058516610891</v>
      </c>
      <c r="O377" s="12">
        <f t="shared" si="117"/>
        <v>188.11939173672567</v>
      </c>
      <c r="P377" s="12">
        <f t="shared" si="118"/>
        <v>169.12095376457648</v>
      </c>
      <c r="Q377">
        <v>0.46753246753246802</v>
      </c>
      <c r="R377" s="12"/>
      <c r="S377" s="12"/>
      <c r="T377" s="55">
        <v>19.357903264168399</v>
      </c>
      <c r="U377" s="55">
        <v>17.7241712200046</v>
      </c>
      <c r="V377" s="55">
        <v>21.941226155273899</v>
      </c>
      <c r="W377" s="55">
        <v>20.349037668167</v>
      </c>
      <c r="Z377" s="12"/>
      <c r="AA377" s="12"/>
      <c r="AB377" s="12"/>
      <c r="AC377" s="12"/>
      <c r="AD377" s="55">
        <v>15.515905010025801</v>
      </c>
      <c r="AE377" s="55">
        <v>14.014287930183899</v>
      </c>
      <c r="AF377">
        <v>0.413769597818678</v>
      </c>
      <c r="AG377" s="12"/>
      <c r="AH377" s="12"/>
      <c r="AI377" t="str">
        <v>20170915</v>
      </c>
      <c r="AJ377">
        <v>50.5</v>
      </c>
      <c r="AK377">
        <v>19</v>
      </c>
      <c r="AL377">
        <f t="shared" si="119"/>
        <v>2.6578947368421053</v>
      </c>
      <c r="BI377" t="str">
        <v>12/05/2023</v>
      </c>
      <c r="BJ377">
        <v>45.2</v>
      </c>
      <c r="BK377">
        <v>24.7</v>
      </c>
      <c r="BL377">
        <f t="shared" si="120"/>
        <v>1.8299595141700407</v>
      </c>
    </row>
    <row r="378" spans="1:64" x14ac:dyDescent="0.3">
      <c r="A378" s="11">
        <v>45038</v>
      </c>
      <c r="B378">
        <v>0.42606516290726798</v>
      </c>
      <c r="C378">
        <v>4133.5200000000004</v>
      </c>
      <c r="D378">
        <v>316.61</v>
      </c>
      <c r="E378">
        <v>104.4</v>
      </c>
      <c r="F378">
        <v>1982.44</v>
      </c>
      <c r="G378">
        <v>81.94</v>
      </c>
      <c r="H378">
        <v>49.66</v>
      </c>
      <c r="I378" s="12">
        <f t="shared" si="111"/>
        <v>136.39277560433524</v>
      </c>
      <c r="J378" s="12">
        <f t="shared" si="112"/>
        <v>86.6182234647397</v>
      </c>
      <c r="K378" s="12">
        <f t="shared" si="113"/>
        <v>153.15444725236574</v>
      </c>
      <c r="L378" s="12">
        <f t="shared" si="114"/>
        <v>135.80793123463928</v>
      </c>
      <c r="M378" s="12">
        <f t="shared" si="115"/>
        <v>169.39034360461409</v>
      </c>
      <c r="N378" s="12">
        <f t="shared" si="116"/>
        <v>107.24199258036599</v>
      </c>
      <c r="O378" s="12">
        <f t="shared" si="117"/>
        <v>188.72007797187555</v>
      </c>
      <c r="P378" s="12">
        <f t="shared" si="118"/>
        <v>169.67967490051623</v>
      </c>
      <c r="Q378">
        <v>0.49382716049382702</v>
      </c>
      <c r="R378" s="12"/>
      <c r="S378" s="12"/>
      <c r="T378" s="55">
        <v>19.529239059758101</v>
      </c>
      <c r="U378" s="55">
        <v>17.9955020411271</v>
      </c>
      <c r="V378" s="55">
        <v>22.085048652256098</v>
      </c>
      <c r="W378" s="55">
        <v>20.641775044838901</v>
      </c>
      <c r="Z378" s="12"/>
      <c r="AA378" s="12"/>
      <c r="AB378" s="12"/>
      <c r="AC378" s="12"/>
      <c r="AD378" s="55">
        <v>15.7541991732094</v>
      </c>
      <c r="AE378" s="55">
        <v>14.3466307040765</v>
      </c>
      <c r="AF378">
        <v>0.42087765957446799</v>
      </c>
      <c r="AG378" s="12"/>
      <c r="AH378" s="12"/>
      <c r="AI378" t="str">
        <v>20170908</v>
      </c>
      <c r="AJ378">
        <v>47.1</v>
      </c>
      <c r="AK378">
        <v>20.2</v>
      </c>
      <c r="AL378">
        <f t="shared" si="119"/>
        <v>2.331683168316832</v>
      </c>
      <c r="BI378" t="str">
        <v>11/05/2023</v>
      </c>
      <c r="BJ378">
        <v>45.2</v>
      </c>
      <c r="BK378">
        <v>24.7</v>
      </c>
      <c r="BL378">
        <f t="shared" si="120"/>
        <v>1.8299595141700407</v>
      </c>
    </row>
    <row r="379" spans="1:64" x14ac:dyDescent="0.3">
      <c r="A379" s="11">
        <v>45037</v>
      </c>
      <c r="B379">
        <v>0.42199488491048598</v>
      </c>
      <c r="C379">
        <v>4129.79</v>
      </c>
      <c r="D379">
        <v>316.27999999999997</v>
      </c>
      <c r="E379">
        <v>104.99</v>
      </c>
      <c r="F379">
        <v>2004.69</v>
      </c>
      <c r="G379">
        <v>81.99</v>
      </c>
      <c r="H379">
        <v>49.67</v>
      </c>
      <c r="I379" s="12">
        <f t="shared" si="111"/>
        <v>135.50888146459977</v>
      </c>
      <c r="J379" s="12">
        <f t="shared" si="112"/>
        <v>85.590946669067321</v>
      </c>
      <c r="K379" s="12">
        <f t="shared" si="113"/>
        <v>152.92307096177984</v>
      </c>
      <c r="L379" s="12">
        <f t="shared" si="114"/>
        <v>135.6580938319743</v>
      </c>
      <c r="M379" s="12">
        <f t="shared" si="115"/>
        <v>168.2691724854775</v>
      </c>
      <c r="N379" s="12">
        <f t="shared" si="116"/>
        <v>105.95544425943309</v>
      </c>
      <c r="O379" s="12">
        <f t="shared" si="117"/>
        <v>188.4085990387143</v>
      </c>
      <c r="P379" s="12">
        <f t="shared" si="118"/>
        <v>169.46873580015441</v>
      </c>
      <c r="Q379">
        <v>0.45454545454545497</v>
      </c>
      <c r="R379" s="12"/>
      <c r="S379" s="12"/>
      <c r="T379" s="55">
        <v>19.524389846720599</v>
      </c>
      <c r="U379" s="55">
        <v>17.983932689056001</v>
      </c>
      <c r="V379" s="55">
        <v>22.1489490097429</v>
      </c>
      <c r="W379" s="55">
        <v>20.7942796579655</v>
      </c>
      <c r="Z379" s="12"/>
      <c r="AA379" s="12"/>
      <c r="AB379" s="12"/>
      <c r="AC379" s="12"/>
      <c r="AD379" s="55">
        <v>15.723381739101301</v>
      </c>
      <c r="AE379" s="55">
        <v>14.259884200832101</v>
      </c>
      <c r="AF379">
        <v>0.414438502673797</v>
      </c>
      <c r="AG379" s="12"/>
      <c r="AH379" s="12"/>
      <c r="AI379" t="str">
        <v>20170901</v>
      </c>
      <c r="AJ379">
        <v>49.5</v>
      </c>
      <c r="AK379">
        <v>19.100000000000001</v>
      </c>
      <c r="AL379">
        <f t="shared" si="119"/>
        <v>2.5916230366492146</v>
      </c>
      <c r="BI379" t="str">
        <v>10/05/2023</v>
      </c>
      <c r="BJ379">
        <v>45.2</v>
      </c>
      <c r="BK379">
        <v>24.7</v>
      </c>
      <c r="BL379">
        <f t="shared" si="120"/>
        <v>1.8299595141700407</v>
      </c>
    </row>
    <row r="380" spans="1:64" x14ac:dyDescent="0.3">
      <c r="A380" s="11">
        <v>45036</v>
      </c>
      <c r="B380">
        <v>0.41666666666666702</v>
      </c>
      <c r="C380">
        <v>4154.5200000000004</v>
      </c>
      <c r="D380">
        <v>318.70999999999998</v>
      </c>
      <c r="E380">
        <v>104.1</v>
      </c>
      <c r="F380">
        <v>1994.75</v>
      </c>
      <c r="G380">
        <v>81.790000000000006</v>
      </c>
      <c r="H380">
        <v>49.69</v>
      </c>
      <c r="I380" s="12">
        <f t="shared" si="111"/>
        <v>137.5029526589357</v>
      </c>
      <c r="J380" s="12">
        <f t="shared" si="112"/>
        <v>86.537286717991236</v>
      </c>
      <c r="K380" s="12">
        <f t="shared" si="113"/>
        <v>154.2181704191359</v>
      </c>
      <c r="L380" s="12">
        <f t="shared" si="114"/>
        <v>136.4152060572211</v>
      </c>
      <c r="M380" s="12">
        <f t="shared" si="115"/>
        <v>171.03549334951177</v>
      </c>
      <c r="N380" s="12">
        <f t="shared" si="116"/>
        <v>107.30834134071571</v>
      </c>
      <c r="O380" s="12">
        <f t="shared" si="117"/>
        <v>190.32512987753165</v>
      </c>
      <c r="P380" s="12">
        <f t="shared" si="118"/>
        <v>170.70154074640578</v>
      </c>
      <c r="Q380">
        <v>0.43589743589743601</v>
      </c>
      <c r="R380" s="12"/>
      <c r="S380" s="12"/>
      <c r="T380" s="55">
        <v>19.591067896694501</v>
      </c>
      <c r="U380" s="55">
        <v>18.078985740522299</v>
      </c>
      <c r="V380" s="55">
        <v>22.241534105339099</v>
      </c>
      <c r="W380" s="55">
        <v>20.955780400147901</v>
      </c>
      <c r="Z380" s="12"/>
      <c r="AA380" s="12"/>
      <c r="AB380" s="12"/>
      <c r="AC380" s="12"/>
      <c r="AD380" s="55">
        <v>15.7762899754453</v>
      </c>
      <c r="AE380" s="55">
        <v>14.2973592703799</v>
      </c>
      <c r="AF380">
        <v>0.41156691324815098</v>
      </c>
      <c r="AG380" s="12"/>
      <c r="AH380" s="12"/>
      <c r="AI380" t="str">
        <v>20170825</v>
      </c>
      <c r="AJ380">
        <v>49.5</v>
      </c>
      <c r="AK380">
        <v>19.100000000000001</v>
      </c>
      <c r="AL380">
        <f t="shared" si="119"/>
        <v>2.5916230366492146</v>
      </c>
      <c r="BI380" t="str">
        <v>09/05/2023</v>
      </c>
      <c r="BJ380">
        <v>45.2</v>
      </c>
      <c r="BK380">
        <v>24.7</v>
      </c>
      <c r="BL380">
        <f t="shared" si="120"/>
        <v>1.8299595141700407</v>
      </c>
    </row>
    <row r="381" spans="1:64" x14ac:dyDescent="0.3">
      <c r="A381" s="11">
        <v>45035</v>
      </c>
      <c r="B381">
        <v>0.39841688654353602</v>
      </c>
      <c r="C381">
        <v>4154.87</v>
      </c>
      <c r="D381">
        <v>318.86</v>
      </c>
      <c r="E381">
        <v>104.2</v>
      </c>
      <c r="F381">
        <v>2005.3</v>
      </c>
      <c r="G381">
        <v>81.86</v>
      </c>
      <c r="H381">
        <v>49.95</v>
      </c>
      <c r="I381" s="12">
        <f t="shared" si="111"/>
        <v>137.38268038659936</v>
      </c>
      <c r="J381" s="12">
        <f t="shared" si="112"/>
        <v>86.091605996087466</v>
      </c>
      <c r="K381" s="12">
        <f t="shared" si="113"/>
        <v>154.09937829055932</v>
      </c>
      <c r="L381" s="12">
        <f t="shared" si="114"/>
        <v>135.72018749529462</v>
      </c>
      <c r="M381" s="12">
        <f t="shared" si="115"/>
        <v>170.95185224858656</v>
      </c>
      <c r="N381" s="12">
        <f t="shared" si="116"/>
        <v>106.79671753577678</v>
      </c>
      <c r="O381" s="12">
        <f t="shared" si="117"/>
        <v>190.25194136303043</v>
      </c>
      <c r="P381" s="12">
        <f t="shared" si="118"/>
        <v>169.89711539908197</v>
      </c>
      <c r="Q381">
        <v>0.40789473684210498</v>
      </c>
      <c r="R381" s="12"/>
      <c r="S381" s="12"/>
      <c r="T381" s="55">
        <v>19.546673281716998</v>
      </c>
      <c r="U381" s="55">
        <v>17.977583720501599</v>
      </c>
      <c r="V381" s="55">
        <v>22.080095585988701</v>
      </c>
      <c r="W381" s="55">
        <v>20.6994070110152</v>
      </c>
      <c r="Z381" s="12"/>
      <c r="AA381" s="12"/>
      <c r="AB381" s="12"/>
      <c r="AC381" s="12"/>
      <c r="AD381" s="55">
        <v>15.815684679690699</v>
      </c>
      <c r="AE381" s="55">
        <v>14.332347508521799</v>
      </c>
      <c r="AF381">
        <v>0.40379403794037899</v>
      </c>
      <c r="AG381" s="12"/>
      <c r="AH381" s="12"/>
      <c r="AI381" t="str">
        <v>20170818</v>
      </c>
      <c r="AJ381">
        <v>48.1</v>
      </c>
      <c r="AK381">
        <v>18.3</v>
      </c>
      <c r="AL381">
        <f t="shared" si="119"/>
        <v>2.6284153005464481</v>
      </c>
      <c r="BI381" t="str">
        <v>08/05/2023</v>
      </c>
      <c r="BJ381">
        <v>45.2</v>
      </c>
      <c r="BK381">
        <v>24.7</v>
      </c>
      <c r="BL381">
        <f t="shared" si="120"/>
        <v>1.8299595141700407</v>
      </c>
    </row>
    <row r="382" spans="1:64" x14ac:dyDescent="0.3">
      <c r="A382" s="11">
        <v>45034</v>
      </c>
      <c r="B382">
        <v>0.38709677419354799</v>
      </c>
      <c r="C382">
        <v>4151.32</v>
      </c>
      <c r="D382">
        <v>318.83999999999997</v>
      </c>
      <c r="E382">
        <v>103.83</v>
      </c>
      <c r="F382">
        <v>1995.12</v>
      </c>
      <c r="G382">
        <v>81.88</v>
      </c>
      <c r="H382">
        <v>49.78</v>
      </c>
      <c r="I382" s="12">
        <f t="shared" si="111"/>
        <v>137.75577366077036</v>
      </c>
      <c r="J382" s="12">
        <f t="shared" si="112"/>
        <v>86.458822578350976</v>
      </c>
      <c r="K382" s="12">
        <f t="shared" si="113"/>
        <v>153.93014601340386</v>
      </c>
      <c r="L382" s="12">
        <f t="shared" si="114"/>
        <v>136.06850605648427</v>
      </c>
      <c r="M382" s="12">
        <f t="shared" si="115"/>
        <v>171.55242123234555</v>
      </c>
      <c r="N382" s="12">
        <f t="shared" si="116"/>
        <v>107.33766961421496</v>
      </c>
      <c r="O382" s="12">
        <f t="shared" si="117"/>
        <v>190.19355436123612</v>
      </c>
      <c r="P382" s="12">
        <f t="shared" si="118"/>
        <v>170.46857699292119</v>
      </c>
      <c r="Q382">
        <v>0.4</v>
      </c>
      <c r="R382" s="12"/>
      <c r="S382" s="12"/>
      <c r="T382" s="55">
        <v>19.389055570414499</v>
      </c>
      <c r="U382" s="55">
        <v>17.704335954412201</v>
      </c>
      <c r="V382" s="55">
        <v>21.646162586737901</v>
      </c>
      <c r="W382" s="55">
        <v>20.040815029181399</v>
      </c>
      <c r="Z382" s="12"/>
      <c r="AA382" s="12"/>
      <c r="AB382" s="12"/>
      <c r="AC382" s="12"/>
      <c r="AD382" s="55">
        <v>15.686800500905999</v>
      </c>
      <c r="AE382" s="55">
        <v>14.055637390261699</v>
      </c>
      <c r="AF382">
        <v>0.40753424657534199</v>
      </c>
      <c r="AG382" s="12"/>
      <c r="AH382" s="12"/>
      <c r="AI382" t="str">
        <v>20170811</v>
      </c>
      <c r="AJ382">
        <v>50.5</v>
      </c>
      <c r="AK382">
        <v>18.100000000000001</v>
      </c>
      <c r="AL382">
        <f t="shared" si="119"/>
        <v>2.7900552486187844</v>
      </c>
      <c r="BI382" t="str">
        <v>05/05/2023</v>
      </c>
      <c r="BJ382">
        <v>44.6</v>
      </c>
      <c r="BK382">
        <v>24.3</v>
      </c>
      <c r="BL382">
        <f t="shared" si="120"/>
        <v>1.8353909465020577</v>
      </c>
    </row>
    <row r="383" spans="1:64" x14ac:dyDescent="0.3">
      <c r="A383" s="11">
        <v>45031</v>
      </c>
      <c r="B383">
        <v>0.39050131926121401</v>
      </c>
      <c r="C383">
        <v>4137.6400000000003</v>
      </c>
      <c r="D383">
        <v>318.57</v>
      </c>
      <c r="E383">
        <v>105.08</v>
      </c>
      <c r="F383">
        <v>2004.4</v>
      </c>
      <c r="G383">
        <v>82</v>
      </c>
      <c r="H383">
        <v>49.77</v>
      </c>
      <c r="I383" s="12">
        <f t="shared" si="111"/>
        <v>135.69297835927176</v>
      </c>
      <c r="J383" s="12">
        <f t="shared" si="112"/>
        <v>85.77808367927797</v>
      </c>
      <c r="K383" s="12">
        <f t="shared" si="113"/>
        <v>153.19943874357179</v>
      </c>
      <c r="L383" s="12">
        <f t="shared" si="114"/>
        <v>135.64727943557139</v>
      </c>
      <c r="M383" s="12">
        <f t="shared" si="115"/>
        <v>169.39379612020414</v>
      </c>
      <c r="N383" s="12">
        <f t="shared" si="116"/>
        <v>106.75294616796778</v>
      </c>
      <c r="O383" s="12">
        <f t="shared" si="117"/>
        <v>189.75503956033108</v>
      </c>
      <c r="P383" s="12">
        <f t="shared" si="118"/>
        <v>170.35842099235418</v>
      </c>
      <c r="Q383">
        <v>0.44</v>
      </c>
      <c r="R383" s="12"/>
      <c r="S383" s="12"/>
      <c r="T383" s="55">
        <v>19.4101239695175</v>
      </c>
      <c r="U383" s="55">
        <v>17.723617779647501</v>
      </c>
      <c r="V383" s="55">
        <v>21.637729586664602</v>
      </c>
      <c r="W383" s="55">
        <v>20.051943145317701</v>
      </c>
      <c r="Z383" s="12"/>
      <c r="AA383" s="12"/>
      <c r="AB383" s="12"/>
      <c r="AC383" s="12"/>
      <c r="AD383" s="55">
        <v>15.7321004551667</v>
      </c>
      <c r="AE383" s="55">
        <v>14.0907414155991</v>
      </c>
      <c r="AF383">
        <v>0.40304434149569801</v>
      </c>
      <c r="AG383" s="12"/>
      <c r="AH383" s="12"/>
      <c r="AI383" t="str">
        <v>20170804</v>
      </c>
      <c r="AJ383">
        <v>57.5</v>
      </c>
      <c r="AK383">
        <v>17</v>
      </c>
      <c r="AL383">
        <f t="shared" si="119"/>
        <v>3.3823529411764706</v>
      </c>
      <c r="BI383" t="str">
        <v>04/05/2023</v>
      </c>
      <c r="BJ383">
        <v>44.6</v>
      </c>
      <c r="BK383">
        <v>24.3</v>
      </c>
      <c r="BL383">
        <f t="shared" si="120"/>
        <v>1.8353909465020577</v>
      </c>
    </row>
    <row r="384" spans="1:64" x14ac:dyDescent="0.3">
      <c r="A384" s="11">
        <v>45030</v>
      </c>
      <c r="B384">
        <v>0.40214477211796201</v>
      </c>
      <c r="C384">
        <v>4146.22</v>
      </c>
      <c r="D384">
        <v>319.17</v>
      </c>
      <c r="E384">
        <v>106.05</v>
      </c>
      <c r="F384">
        <v>2040.06</v>
      </c>
      <c r="G384">
        <v>82.19</v>
      </c>
      <c r="H384">
        <v>49.99</v>
      </c>
      <c r="I384" s="12">
        <f t="shared" si="111"/>
        <v>134.73939074394823</v>
      </c>
      <c r="J384" s="12">
        <f t="shared" si="112"/>
        <v>84.47626030116777</v>
      </c>
      <c r="K384" s="12">
        <f t="shared" si="113"/>
        <v>153.16231801535722</v>
      </c>
      <c r="L384" s="12">
        <f t="shared" si="114"/>
        <v>135.33175001777269</v>
      </c>
      <c r="M384" s="12">
        <f t="shared" si="115"/>
        <v>168.17173366663283</v>
      </c>
      <c r="N384" s="12">
        <f t="shared" si="116"/>
        <v>105.11318033250689</v>
      </c>
      <c r="O384" s="12">
        <f t="shared" si="117"/>
        <v>189.67313095884958</v>
      </c>
      <c r="P384" s="12">
        <f t="shared" si="118"/>
        <v>169.93002667327423</v>
      </c>
      <c r="Q384">
        <v>0.465753424657534</v>
      </c>
      <c r="R384" s="12"/>
      <c r="S384" s="12"/>
      <c r="T384" s="55">
        <v>19.500544059008099</v>
      </c>
      <c r="U384" s="55">
        <v>17.8850842564038</v>
      </c>
      <c r="V384" s="55">
        <v>21.948343308655101</v>
      </c>
      <c r="W384" s="55">
        <v>20.695275134598099</v>
      </c>
      <c r="Z384" s="12"/>
      <c r="AA384" s="12"/>
      <c r="AB384" s="12"/>
      <c r="AC384" s="12"/>
      <c r="AD384" s="55">
        <v>15.8252973792908</v>
      </c>
      <c r="AE384" s="55">
        <v>14.2273262685285</v>
      </c>
      <c r="AF384">
        <v>0.40720961281708901</v>
      </c>
      <c r="AG384" s="12"/>
      <c r="AH384" s="12"/>
      <c r="AI384" t="str">
        <v>20170728</v>
      </c>
      <c r="AJ384">
        <v>60</v>
      </c>
      <c r="AK384">
        <v>16.2</v>
      </c>
      <c r="AL384">
        <f t="shared" si="119"/>
        <v>3.7037037037037037</v>
      </c>
      <c r="BI384" t="str">
        <v>03/05/2023</v>
      </c>
      <c r="BJ384">
        <v>44.6</v>
      </c>
      <c r="BK384">
        <v>24.3</v>
      </c>
      <c r="BL384">
        <f t="shared" si="120"/>
        <v>1.8353909465020577</v>
      </c>
    </row>
    <row r="385" spans="1:64" x14ac:dyDescent="0.3">
      <c r="A385" s="11">
        <v>45029</v>
      </c>
      <c r="B385">
        <v>0.39024390243902402</v>
      </c>
      <c r="C385">
        <v>4091.95</v>
      </c>
      <c r="D385">
        <v>313.04000000000002</v>
      </c>
      <c r="E385">
        <v>106.89</v>
      </c>
      <c r="F385">
        <v>2015.02</v>
      </c>
      <c r="G385">
        <v>82.14</v>
      </c>
      <c r="H385">
        <v>49.31</v>
      </c>
      <c r="I385" s="12">
        <f t="shared" si="111"/>
        <v>131.95240143449249</v>
      </c>
      <c r="J385" s="12">
        <f t="shared" si="112"/>
        <v>84.405701377646025</v>
      </c>
      <c r="K385" s="12">
        <f t="shared" si="113"/>
        <v>151.24843415760915</v>
      </c>
      <c r="L385" s="12">
        <f t="shared" si="114"/>
        <v>135.40319969020007</v>
      </c>
      <c r="M385" s="12">
        <f t="shared" si="115"/>
        <v>163.68023217846419</v>
      </c>
      <c r="N385" s="12">
        <f t="shared" si="116"/>
        <v>104.36638806643538</v>
      </c>
      <c r="O385" s="12">
        <f t="shared" si="117"/>
        <v>186.14138754301962</v>
      </c>
      <c r="P385" s="12">
        <f t="shared" si="118"/>
        <v>168.95148404083392</v>
      </c>
      <c r="Q385">
        <v>0.47297297297297303</v>
      </c>
      <c r="R385" s="12"/>
      <c r="S385" s="12"/>
      <c r="T385" s="55">
        <v>19.506862185056001</v>
      </c>
      <c r="U385" s="55">
        <v>17.880907839806</v>
      </c>
      <c r="V385" s="55">
        <v>21.7612940494373</v>
      </c>
      <c r="W385" s="55">
        <v>20.3634873398926</v>
      </c>
      <c r="Z385" s="12"/>
      <c r="AA385" s="12"/>
      <c r="AB385" s="12"/>
      <c r="AC385" s="12"/>
      <c r="AD385" s="55">
        <v>15.8482897861195</v>
      </c>
      <c r="AE385" s="55">
        <v>14.2230843656916</v>
      </c>
      <c r="AF385">
        <v>0.405566600397614</v>
      </c>
      <c r="AG385" s="12"/>
      <c r="AH385" s="12"/>
      <c r="AI385" t="str">
        <v>20170721</v>
      </c>
      <c r="AJ385">
        <v>60.2</v>
      </c>
      <c r="AK385">
        <v>16.5</v>
      </c>
      <c r="AL385">
        <f t="shared" si="119"/>
        <v>3.6484848484848484</v>
      </c>
      <c r="BI385" t="str">
        <v>02/05/2023</v>
      </c>
      <c r="BJ385">
        <v>44.6</v>
      </c>
      <c r="BK385">
        <v>24.3</v>
      </c>
      <c r="BL385">
        <f t="shared" si="120"/>
        <v>1.8353909465020577</v>
      </c>
    </row>
    <row r="386" spans="1:64" x14ac:dyDescent="0.3">
      <c r="A386" s="11">
        <v>45028</v>
      </c>
      <c r="B386">
        <v>0.40607734806629803</v>
      </c>
      <c r="C386">
        <v>4108.9399999999996</v>
      </c>
      <c r="D386">
        <v>315.83</v>
      </c>
      <c r="E386">
        <v>107</v>
      </c>
      <c r="F386">
        <v>2003.71</v>
      </c>
      <c r="G386">
        <v>82.05</v>
      </c>
      <c r="H386">
        <v>49.2</v>
      </c>
      <c r="I386" s="12">
        <f t="shared" ref="I386:I449" si="121">I387*(1+((C386/C387)-(E386/E387)))</f>
        <v>132.36363526055689</v>
      </c>
      <c r="J386" s="12">
        <f t="shared" ref="J386:J449" si="122">J387*(1+((C386/C387)-(F386/F387)))</f>
        <v>85.239291852414027</v>
      </c>
      <c r="K386" s="12">
        <f t="shared" si="113"/>
        <v>152.04389413531936</v>
      </c>
      <c r="L386" s="12">
        <f t="shared" si="114"/>
        <v>136.27133787815401</v>
      </c>
      <c r="M386" s="12">
        <f t="shared" si="115"/>
        <v>164.96794372733979</v>
      </c>
      <c r="N386" s="12">
        <f t="shared" si="116"/>
        <v>105.89964503367693</v>
      </c>
      <c r="O386" s="12">
        <f t="shared" si="117"/>
        <v>188.00845408890711</v>
      </c>
      <c r="P386" s="12">
        <f t="shared" si="118"/>
        <v>170.84265045216753</v>
      </c>
      <c r="Q386">
        <v>0.47945205479452102</v>
      </c>
      <c r="R386" s="12"/>
      <c r="S386" s="12"/>
      <c r="T386" s="55">
        <v>19.5279125909314</v>
      </c>
      <c r="U386" s="55">
        <v>17.910641647620601</v>
      </c>
      <c r="V386" s="55">
        <v>21.874801358703401</v>
      </c>
      <c r="W386" s="55">
        <v>20.640936077665199</v>
      </c>
      <c r="Z386" s="12"/>
      <c r="AA386" s="12"/>
      <c r="AB386" s="12"/>
      <c r="AC386" s="12"/>
      <c r="AD386" s="55">
        <v>15.9186740004911</v>
      </c>
      <c r="AE386" s="55">
        <v>14.318832301272</v>
      </c>
      <c r="AF386">
        <v>0.40820443846671201</v>
      </c>
      <c r="AG386" s="12"/>
      <c r="AH386" s="12"/>
      <c r="AI386" t="str">
        <v>20170714</v>
      </c>
      <c r="AJ386">
        <v>57.8</v>
      </c>
      <c r="AK386">
        <v>16.7</v>
      </c>
      <c r="AL386">
        <f t="shared" si="119"/>
        <v>3.4610778443113772</v>
      </c>
      <c r="BI386" t="str">
        <v>01/05/2023</v>
      </c>
      <c r="BJ386">
        <v>44.6</v>
      </c>
      <c r="BK386">
        <v>24.3</v>
      </c>
      <c r="BL386">
        <f t="shared" si="120"/>
        <v>1.8353909465020577</v>
      </c>
    </row>
    <row r="387" spans="1:64" x14ac:dyDescent="0.3">
      <c r="A387" s="11">
        <v>45027</v>
      </c>
      <c r="B387">
        <v>0.416901408450704</v>
      </c>
      <c r="C387">
        <v>4109.1099999999997</v>
      </c>
      <c r="D387">
        <v>317.87</v>
      </c>
      <c r="E387">
        <v>106.78</v>
      </c>
      <c r="F387">
        <v>1990.03</v>
      </c>
      <c r="G387">
        <v>82.06</v>
      </c>
      <c r="H387">
        <v>49.01</v>
      </c>
      <c r="I387" s="12">
        <f t="shared" si="121"/>
        <v>132.64240747501478</v>
      </c>
      <c r="J387" s="12">
        <f t="shared" si="122"/>
        <v>85.832881134151137</v>
      </c>
      <c r="K387" s="12">
        <f t="shared" ref="K387:K450" si="123">K388*(1+((C387/C388)-(G387/G388)))</f>
        <v>152.03165702165887</v>
      </c>
      <c r="L387" s="12">
        <f t="shared" ref="L387:L450" si="124">L388*(1+((C387/C388)-(H387/H388)))</f>
        <v>136.8073671099678</v>
      </c>
      <c r="M387" s="12">
        <f t="shared" ref="M387:M450" si="125">M388*(1+((D387/D388)-(E387/E388)))</f>
        <v>166.37850549774365</v>
      </c>
      <c r="N387" s="12">
        <f t="shared" ref="N387:N450" si="126">N388*(1+((D387/D388)-(F387/F388)))</f>
        <v>107.32622371411726</v>
      </c>
      <c r="O387" s="12">
        <f t="shared" ref="O387:O450" si="127">O388*(1+((D387/D388)-(G387/G388)))</f>
        <v>189.19962767785537</v>
      </c>
      <c r="P387" s="12">
        <f t="shared" ref="P387:P450" si="128">P388*(1+((D387/D388)-(H387/H388)))</f>
        <v>172.6196799113948</v>
      </c>
      <c r="Q387">
        <v>0.50704225352112697</v>
      </c>
      <c r="R387" s="12"/>
      <c r="S387" s="12"/>
      <c r="T387" s="55">
        <v>19.5821939459641</v>
      </c>
      <c r="U387" s="55">
        <v>18.0154934064741</v>
      </c>
      <c r="V387" s="55">
        <v>22.1022740381737</v>
      </c>
      <c r="W387" s="55">
        <v>21.202752457200699</v>
      </c>
      <c r="Z387" s="12"/>
      <c r="AA387" s="12"/>
      <c r="AB387" s="12"/>
      <c r="AC387" s="12"/>
      <c r="AD387" s="55">
        <v>15.9954190370873</v>
      </c>
      <c r="AE387" s="55">
        <v>14.433933682173601</v>
      </c>
      <c r="AF387">
        <v>0.404941660947152</v>
      </c>
      <c r="AG387" s="12"/>
      <c r="AH387" s="12"/>
      <c r="AI387" t="str">
        <v>20170707</v>
      </c>
      <c r="AJ387">
        <v>50</v>
      </c>
      <c r="AK387">
        <v>18.600000000000001</v>
      </c>
      <c r="AL387">
        <f t="shared" si="119"/>
        <v>2.6881720430107525</v>
      </c>
      <c r="BI387" t="str">
        <v>28/04/2023</v>
      </c>
      <c r="BJ387">
        <v>45.8</v>
      </c>
      <c r="BK387">
        <v>23.6</v>
      </c>
      <c r="BL387">
        <f t="shared" si="120"/>
        <v>1.9406779661016946</v>
      </c>
    </row>
    <row r="388" spans="1:64" x14ac:dyDescent="0.3">
      <c r="A388" s="11">
        <v>45023</v>
      </c>
      <c r="B388">
        <v>0.42535211267605599</v>
      </c>
      <c r="C388">
        <v>4105.0200000000004</v>
      </c>
      <c r="D388">
        <v>318.05</v>
      </c>
      <c r="E388">
        <v>108.53</v>
      </c>
      <c r="F388">
        <v>2007.89</v>
      </c>
      <c r="G388">
        <v>82.35</v>
      </c>
      <c r="H388">
        <v>48.97</v>
      </c>
      <c r="I388" s="12">
        <f t="shared" si="121"/>
        <v>130.40967453312581</v>
      </c>
      <c r="J388" s="12">
        <f t="shared" si="122"/>
        <v>84.992201961506893</v>
      </c>
      <c r="K388" s="12">
        <f t="shared" si="123"/>
        <v>151.34788311573831</v>
      </c>
      <c r="L388" s="12">
        <f t="shared" si="124"/>
        <v>136.78281262039886</v>
      </c>
      <c r="M388" s="12">
        <f t="shared" si="125"/>
        <v>163.8295430569585</v>
      </c>
      <c r="N388" s="12">
        <f t="shared" si="126"/>
        <v>106.43969169110471</v>
      </c>
      <c r="O388" s="12">
        <f t="shared" si="127"/>
        <v>188.64207610302182</v>
      </c>
      <c r="P388" s="12">
        <f t="shared" si="128"/>
        <v>172.85870467221721</v>
      </c>
      <c r="Q388">
        <v>0.5</v>
      </c>
      <c r="R388" s="12"/>
      <c r="S388" s="12"/>
      <c r="T388" s="55">
        <v>19.530247919943498</v>
      </c>
      <c r="U388" s="55">
        <v>17.8689586789591</v>
      </c>
      <c r="V388" s="55">
        <v>21.968066775267499</v>
      </c>
      <c r="W388" s="55">
        <v>20.949603082561101</v>
      </c>
      <c r="Z388" s="12"/>
      <c r="AA388" s="12"/>
      <c r="AB388" s="12"/>
      <c r="AC388" s="12"/>
      <c r="AD388" s="55">
        <v>15.985136888199101</v>
      </c>
      <c r="AE388" s="55">
        <v>14.350372152410401</v>
      </c>
      <c r="AF388">
        <v>0.41672196416722002</v>
      </c>
      <c r="AG388" s="12"/>
      <c r="AH388" s="12"/>
      <c r="AI388" t="str">
        <v>20170630</v>
      </c>
      <c r="AJ388">
        <v>52.5</v>
      </c>
      <c r="AK388">
        <v>18.8</v>
      </c>
      <c r="AL388">
        <f t="shared" si="119"/>
        <v>2.7925531914893615</v>
      </c>
      <c r="BI388" t="str">
        <v>27/04/2023</v>
      </c>
      <c r="BJ388">
        <v>45.8</v>
      </c>
      <c r="BK388">
        <v>23.6</v>
      </c>
      <c r="BL388">
        <f t="shared" si="120"/>
        <v>1.9406779661016946</v>
      </c>
    </row>
    <row r="389" spans="1:64" x14ac:dyDescent="0.3">
      <c r="A389" s="11">
        <v>45022</v>
      </c>
      <c r="B389">
        <v>0.42737430167597801</v>
      </c>
      <c r="C389">
        <v>4090.38</v>
      </c>
      <c r="D389">
        <v>315.92</v>
      </c>
      <c r="E389">
        <v>108.25</v>
      </c>
      <c r="F389">
        <v>2020.73</v>
      </c>
      <c r="G389">
        <v>82.38</v>
      </c>
      <c r="H389">
        <v>48.77</v>
      </c>
      <c r="I389" s="12">
        <f t="shared" si="121"/>
        <v>130.2803680776864</v>
      </c>
      <c r="J389" s="12">
        <f t="shared" si="122"/>
        <v>84.156255247414322</v>
      </c>
      <c r="K389" s="12">
        <f t="shared" si="123"/>
        <v>150.7534178224615</v>
      </c>
      <c r="L389" s="12">
        <f t="shared" si="124"/>
        <v>136.8542165983327</v>
      </c>
      <c r="M389" s="12">
        <f t="shared" si="125"/>
        <v>163.15154915162483</v>
      </c>
      <c r="N389" s="12">
        <f t="shared" si="126"/>
        <v>105.06373991150826</v>
      </c>
      <c r="O389" s="12">
        <f t="shared" si="127"/>
        <v>187.31097328388654</v>
      </c>
      <c r="P389" s="12">
        <f t="shared" si="128"/>
        <v>172.40333032014263</v>
      </c>
      <c r="Q389">
        <v>0.52</v>
      </c>
      <c r="R389" s="12"/>
      <c r="S389" s="12"/>
      <c r="T389" s="55">
        <v>19.444344638611799</v>
      </c>
      <c r="U389" s="55">
        <v>17.615402275602701</v>
      </c>
      <c r="V389" s="55">
        <v>21.764877298758499</v>
      </c>
      <c r="W389" s="55">
        <v>20.489185589062</v>
      </c>
      <c r="Z389" s="12"/>
      <c r="AA389" s="12"/>
      <c r="AB389" s="12"/>
      <c r="AC389" s="12"/>
      <c r="AD389" s="55">
        <v>15.996232456264799</v>
      </c>
      <c r="AE389" s="55">
        <v>14.3078078389093</v>
      </c>
      <c r="AF389">
        <v>0.413086582947786</v>
      </c>
      <c r="AG389" s="12"/>
      <c r="AH389" s="12"/>
      <c r="AI389" t="str">
        <v>20170623</v>
      </c>
      <c r="AJ389">
        <v>54.9</v>
      </c>
      <c r="AK389">
        <v>18.600000000000001</v>
      </c>
      <c r="AL389">
        <f t="shared" si="119"/>
        <v>2.9516129032258061</v>
      </c>
      <c r="BI389" t="str">
        <v>26/04/2023</v>
      </c>
      <c r="BJ389">
        <v>45.8</v>
      </c>
      <c r="BK389">
        <v>23.6</v>
      </c>
      <c r="BL389">
        <f t="shared" si="120"/>
        <v>1.9406779661016946</v>
      </c>
    </row>
    <row r="390" spans="1:64" x14ac:dyDescent="0.3">
      <c r="A390" s="11">
        <v>45021</v>
      </c>
      <c r="B390">
        <v>0.44023323615160298</v>
      </c>
      <c r="C390">
        <v>4100.6000000000004</v>
      </c>
      <c r="D390">
        <v>319.07</v>
      </c>
      <c r="E390">
        <v>107.13</v>
      </c>
      <c r="F390">
        <v>2020.34</v>
      </c>
      <c r="G390">
        <v>82.27</v>
      </c>
      <c r="H390">
        <v>49.11</v>
      </c>
      <c r="I390" s="12">
        <f t="shared" si="121"/>
        <v>131.98922011423849</v>
      </c>
      <c r="J390" s="12">
        <f t="shared" si="122"/>
        <v>84.382853165166111</v>
      </c>
      <c r="K390" s="12">
        <f t="shared" si="123"/>
        <v>151.33292897697774</v>
      </c>
      <c r="L390" s="12">
        <f t="shared" si="124"/>
        <v>136.25050215552636</v>
      </c>
      <c r="M390" s="12">
        <f t="shared" si="125"/>
        <v>166.53674653931063</v>
      </c>
      <c r="N390" s="12">
        <f t="shared" si="126"/>
        <v>106.1320093806533</v>
      </c>
      <c r="O390" s="12">
        <f t="shared" si="127"/>
        <v>189.4344391372658</v>
      </c>
      <c r="P390" s="12">
        <f t="shared" si="128"/>
        <v>172.91328761045429</v>
      </c>
      <c r="Q390">
        <v>0.54794520547945202</v>
      </c>
      <c r="R390" s="12"/>
      <c r="S390" s="12"/>
      <c r="T390" s="55">
        <v>19.503903729346799</v>
      </c>
      <c r="U390" s="55">
        <v>17.7163459739823</v>
      </c>
      <c r="V390" s="55">
        <v>21.841770830310899</v>
      </c>
      <c r="W390" s="55">
        <v>20.711133212477201</v>
      </c>
      <c r="Z390" s="12"/>
      <c r="AA390" s="12"/>
      <c r="AB390" s="12"/>
      <c r="AC390" s="12"/>
      <c r="AD390" s="55">
        <v>16.056109471024701</v>
      </c>
      <c r="AE390" s="55">
        <v>14.394606817052599</v>
      </c>
      <c r="AF390">
        <v>0.42003981420039799</v>
      </c>
      <c r="AG390" s="12"/>
      <c r="AH390" s="12"/>
      <c r="AI390" t="str">
        <v>20170616</v>
      </c>
      <c r="AJ390">
        <v>51.5</v>
      </c>
      <c r="AK390">
        <v>19.399999999999999</v>
      </c>
      <c r="AL390">
        <f t="shared" si="119"/>
        <v>2.6546391752577323</v>
      </c>
      <c r="BI390" t="str">
        <v>25/04/2023</v>
      </c>
      <c r="BJ390">
        <v>45.8</v>
      </c>
      <c r="BK390">
        <v>23.6</v>
      </c>
      <c r="BL390">
        <f t="shared" si="120"/>
        <v>1.9406779661016946</v>
      </c>
    </row>
    <row r="391" spans="1:64" x14ac:dyDescent="0.3">
      <c r="A391" s="11">
        <v>45020</v>
      </c>
      <c r="B391">
        <v>0.45427728613569301</v>
      </c>
      <c r="C391">
        <v>4124.51</v>
      </c>
      <c r="D391">
        <v>320.14999999999998</v>
      </c>
      <c r="E391">
        <v>106.6</v>
      </c>
      <c r="F391">
        <v>1984.48</v>
      </c>
      <c r="G391">
        <v>82.08</v>
      </c>
      <c r="H391">
        <v>49.12</v>
      </c>
      <c r="I391" s="12">
        <f t="shared" si="121"/>
        <v>133.42607344637651</v>
      </c>
      <c r="J391" s="12">
        <f t="shared" si="122"/>
        <v>86.446085859354426</v>
      </c>
      <c r="K391" s="12">
        <f t="shared" si="123"/>
        <v>152.57056108742395</v>
      </c>
      <c r="L391" s="12">
        <f t="shared" si="124"/>
        <v>137.01690197578733</v>
      </c>
      <c r="M391" s="12">
        <f t="shared" si="125"/>
        <v>167.93823750252</v>
      </c>
      <c r="N391" s="12">
        <f t="shared" si="126"/>
        <v>108.45773847622509</v>
      </c>
      <c r="O391" s="12">
        <f t="shared" si="127"/>
        <v>190.51815087012713</v>
      </c>
      <c r="P391" s="12">
        <f t="shared" si="128"/>
        <v>173.46313724652794</v>
      </c>
      <c r="Q391">
        <v>0.54794520547945202</v>
      </c>
      <c r="R391" s="12"/>
      <c r="S391" s="12"/>
      <c r="T391" s="55">
        <v>19.5542030289206</v>
      </c>
      <c r="U391" s="55">
        <v>17.801860951526699</v>
      </c>
      <c r="V391" s="55">
        <v>21.809418313997998</v>
      </c>
      <c r="W391" s="55">
        <v>20.6494621966511</v>
      </c>
      <c r="Z391" s="12"/>
      <c r="AA391" s="12"/>
      <c r="AB391" s="12"/>
      <c r="AC391" s="12"/>
      <c r="AD391" s="55">
        <v>16.046813280200301</v>
      </c>
      <c r="AE391" s="55">
        <v>14.2874602941241</v>
      </c>
      <c r="AF391">
        <v>0.41566265060240998</v>
      </c>
      <c r="AG391" s="12"/>
      <c r="AH391" s="12"/>
      <c r="AI391" t="str">
        <v>20170609</v>
      </c>
      <c r="AJ391">
        <v>50</v>
      </c>
      <c r="AK391">
        <v>18.600000000000001</v>
      </c>
      <c r="AL391">
        <f t="shared" si="119"/>
        <v>2.6881720430107525</v>
      </c>
      <c r="BI391" t="str">
        <v>24/04/2023</v>
      </c>
      <c r="BJ391">
        <v>45.8</v>
      </c>
      <c r="BK391">
        <v>23.6</v>
      </c>
      <c r="BL391">
        <f t="shared" si="120"/>
        <v>1.9406779661016946</v>
      </c>
    </row>
    <row r="392" spans="1:64" x14ac:dyDescent="0.3">
      <c r="A392" s="11">
        <v>45016</v>
      </c>
      <c r="B392">
        <v>0.45797101449275401</v>
      </c>
      <c r="C392">
        <v>4109.3100000000004</v>
      </c>
      <c r="D392">
        <v>320.93</v>
      </c>
      <c r="E392">
        <v>106.37</v>
      </c>
      <c r="F392">
        <v>1969.84</v>
      </c>
      <c r="G392">
        <v>82.16</v>
      </c>
      <c r="H392">
        <v>48.77</v>
      </c>
      <c r="I392" s="12">
        <f t="shared" si="121"/>
        <v>133.22135830964709</v>
      </c>
      <c r="J392" s="12">
        <f t="shared" si="122"/>
        <v>86.770012013310165</v>
      </c>
      <c r="K392" s="12">
        <f t="shared" si="123"/>
        <v>151.86097131274948</v>
      </c>
      <c r="L392" s="12">
        <f t="shared" si="124"/>
        <v>137.49505824608269</v>
      </c>
      <c r="M392" s="12">
        <f t="shared" si="125"/>
        <v>168.71308615064277</v>
      </c>
      <c r="N392" s="12">
        <f t="shared" si="126"/>
        <v>109.53805892369458</v>
      </c>
      <c r="O392" s="12">
        <f t="shared" si="127"/>
        <v>190.79608862846703</v>
      </c>
      <c r="P392" s="12">
        <f t="shared" si="128"/>
        <v>175.14575896248536</v>
      </c>
      <c r="Q392">
        <v>0.51351351351351304</v>
      </c>
      <c r="R392" s="12"/>
      <c r="S392" s="12"/>
      <c r="T392" s="55">
        <v>19.544235764413099</v>
      </c>
      <c r="U392" s="55">
        <v>17.710559902170498</v>
      </c>
      <c r="V392" s="55">
        <v>21.7013956552269</v>
      </c>
      <c r="W392" s="55">
        <v>20.361000657249299</v>
      </c>
      <c r="Z392" s="12"/>
      <c r="AA392" s="12"/>
      <c r="AB392" s="12"/>
      <c r="AC392" s="12"/>
      <c r="AD392" s="55">
        <v>16.035745864271899</v>
      </c>
      <c r="AE392" s="55">
        <v>14.161596114559901</v>
      </c>
      <c r="AF392">
        <v>0.43092105263157898</v>
      </c>
      <c r="AG392" s="12"/>
      <c r="AH392" s="12"/>
      <c r="AI392" t="str">
        <v>20170602</v>
      </c>
      <c r="AJ392">
        <v>55.8</v>
      </c>
      <c r="AK392">
        <v>18.3</v>
      </c>
      <c r="AL392">
        <f t="shared" ref="AL392:AL455" si="129">IFERROR(AJ392/AK392,"")</f>
        <v>3.0491803278688523</v>
      </c>
      <c r="BI392" t="str">
        <v>21/04/2023</v>
      </c>
      <c r="BJ392">
        <v>48.6</v>
      </c>
      <c r="BK392">
        <v>25</v>
      </c>
      <c r="BL392">
        <f t="shared" ref="BL392:BL455" si="130">IFERROR(BJ392/BK392,"")</f>
        <v>1.944</v>
      </c>
    </row>
    <row r="393" spans="1:64" x14ac:dyDescent="0.3">
      <c r="A393" s="11">
        <v>45016</v>
      </c>
      <c r="B393">
        <v>0.45427728613569301</v>
      </c>
      <c r="C393">
        <v>4050.83</v>
      </c>
      <c r="D393">
        <v>315.68</v>
      </c>
      <c r="E393">
        <v>104.8</v>
      </c>
      <c r="F393">
        <v>1980.61</v>
      </c>
      <c r="G393">
        <v>82.06</v>
      </c>
      <c r="H393">
        <v>48.61</v>
      </c>
      <c r="I393" s="12">
        <f t="shared" si="121"/>
        <v>133.29391931507234</v>
      </c>
      <c r="J393" s="12">
        <f t="shared" si="122"/>
        <v>85.079126794703726</v>
      </c>
      <c r="K393" s="12">
        <f t="shared" si="123"/>
        <v>149.87987012317353</v>
      </c>
      <c r="L393" s="12">
        <f t="shared" si="124"/>
        <v>135.97956009752377</v>
      </c>
      <c r="M393" s="12">
        <f t="shared" si="125"/>
        <v>168.43519346436645</v>
      </c>
      <c r="N393" s="12">
        <f t="shared" si="126"/>
        <v>107.17291515871534</v>
      </c>
      <c r="O393" s="12">
        <f t="shared" si="127"/>
        <v>187.90014439318196</v>
      </c>
      <c r="P393" s="12">
        <f t="shared" si="128"/>
        <v>172.84019835439915</v>
      </c>
      <c r="Q393">
        <v>0.534246575342466</v>
      </c>
      <c r="R393" s="12"/>
      <c r="S393" s="12"/>
      <c r="T393" s="55">
        <v>19.511763218936</v>
      </c>
      <c r="U393" s="55">
        <v>17.523997956013499</v>
      </c>
      <c r="V393" s="55">
        <v>21.592976308064799</v>
      </c>
      <c r="W393" s="55">
        <v>20.002033370743799</v>
      </c>
      <c r="Z393" s="12"/>
      <c r="AA393" s="12"/>
      <c r="AB393" s="12"/>
      <c r="AC393" s="12"/>
      <c r="AD393" s="55">
        <v>15.9915656993102</v>
      </c>
      <c r="AE393" s="55">
        <v>13.9107917213787</v>
      </c>
      <c r="AF393">
        <v>0.43707713125845699</v>
      </c>
      <c r="AG393" s="12"/>
      <c r="AH393" s="12"/>
      <c r="AI393" t="str">
        <v>20170526</v>
      </c>
      <c r="AJ393">
        <v>50</v>
      </c>
      <c r="AK393">
        <v>19.2</v>
      </c>
      <c r="AL393">
        <f t="shared" si="129"/>
        <v>2.604166666666667</v>
      </c>
      <c r="BI393" t="str">
        <v>20/04/2023</v>
      </c>
      <c r="BJ393">
        <v>48.6</v>
      </c>
      <c r="BK393">
        <v>25</v>
      </c>
      <c r="BL393">
        <f t="shared" si="130"/>
        <v>1.944</v>
      </c>
    </row>
    <row r="394" spans="1:64" x14ac:dyDescent="0.3">
      <c r="A394" s="11">
        <v>45015</v>
      </c>
      <c r="B394">
        <v>0.44940476190476197</v>
      </c>
      <c r="C394">
        <v>4027.81</v>
      </c>
      <c r="D394">
        <v>312.72000000000003</v>
      </c>
      <c r="E394">
        <v>104.32</v>
      </c>
      <c r="F394">
        <v>1964.39</v>
      </c>
      <c r="G394">
        <v>82.05</v>
      </c>
      <c r="H394">
        <v>48.06</v>
      </c>
      <c r="I394" s="12">
        <f t="shared" si="121"/>
        <v>133.14559011756654</v>
      </c>
      <c r="J394" s="12">
        <f t="shared" si="122"/>
        <v>85.295927851550317</v>
      </c>
      <c r="K394" s="12">
        <f t="shared" si="123"/>
        <v>149.04619695564998</v>
      </c>
      <c r="L394" s="12">
        <f t="shared" si="124"/>
        <v>136.7630432518215</v>
      </c>
      <c r="M394" s="12">
        <f t="shared" si="125"/>
        <v>167.6198720674563</v>
      </c>
      <c r="N394" s="12">
        <f t="shared" si="126"/>
        <v>107.04357224485764</v>
      </c>
      <c r="O394" s="12">
        <f t="shared" si="127"/>
        <v>186.16075888229096</v>
      </c>
      <c r="P394" s="12">
        <f t="shared" si="128"/>
        <v>173.18287390330786</v>
      </c>
      <c r="Q394">
        <v>0.52777777777777801</v>
      </c>
      <c r="R394" s="12"/>
      <c r="S394" s="12"/>
      <c r="T394" s="55">
        <v>19.516103827794399</v>
      </c>
      <c r="U394" s="55">
        <v>17.4276517944703</v>
      </c>
      <c r="V394" s="55">
        <v>21.5288296751513</v>
      </c>
      <c r="W394" s="55">
        <v>19.752047592905299</v>
      </c>
      <c r="Z394" s="12"/>
      <c r="AA394" s="12"/>
      <c r="AB394" s="12"/>
      <c r="AC394" s="12"/>
      <c r="AD394" s="55">
        <v>16.055686105641801</v>
      </c>
      <c r="AE394" s="55">
        <v>13.9777519243905</v>
      </c>
      <c r="AF394">
        <v>0.43685300207039302</v>
      </c>
      <c r="AG394" s="12"/>
      <c r="AH394" s="12"/>
      <c r="AI394" t="str">
        <v>20170519</v>
      </c>
      <c r="AJ394">
        <v>51.9</v>
      </c>
      <c r="AK394">
        <v>18.3</v>
      </c>
      <c r="AL394">
        <f t="shared" si="129"/>
        <v>2.8360655737704916</v>
      </c>
      <c r="BI394" t="str">
        <v>19/04/2023</v>
      </c>
      <c r="BJ394">
        <v>48.6</v>
      </c>
      <c r="BK394">
        <v>25</v>
      </c>
      <c r="BL394">
        <f t="shared" si="130"/>
        <v>1.944</v>
      </c>
    </row>
    <row r="395" spans="1:64" x14ac:dyDescent="0.3">
      <c r="A395" s="11">
        <v>45014</v>
      </c>
      <c r="B395">
        <v>0.44680851063829802</v>
      </c>
      <c r="C395">
        <v>3971.27</v>
      </c>
      <c r="D395">
        <v>307.12</v>
      </c>
      <c r="E395">
        <v>104.53</v>
      </c>
      <c r="F395">
        <v>1974.06</v>
      </c>
      <c r="G395">
        <v>82.08</v>
      </c>
      <c r="H395">
        <v>47.62</v>
      </c>
      <c r="I395" s="12">
        <f t="shared" si="121"/>
        <v>131.01705407389542</v>
      </c>
      <c r="J395" s="12">
        <f t="shared" si="122"/>
        <v>83.694369709211912</v>
      </c>
      <c r="K395" s="12">
        <f t="shared" si="123"/>
        <v>146.90103692936998</v>
      </c>
      <c r="L395" s="12">
        <f t="shared" si="124"/>
        <v>136.08297621111592</v>
      </c>
      <c r="M395" s="12">
        <f t="shared" si="125"/>
        <v>164.29408212476145</v>
      </c>
      <c r="N395" s="12">
        <f t="shared" si="126"/>
        <v>104.62337729820072</v>
      </c>
      <c r="O395" s="12">
        <f t="shared" si="127"/>
        <v>182.76150237302585</v>
      </c>
      <c r="P395" s="12">
        <f t="shared" si="128"/>
        <v>171.63913438560903</v>
      </c>
      <c r="Q395">
        <v>0.51428571428571401</v>
      </c>
      <c r="R395" s="12"/>
      <c r="S395" s="12"/>
      <c r="T395" s="55">
        <v>19.605474201303998</v>
      </c>
      <c r="U395" s="55">
        <v>17.657239403696298</v>
      </c>
      <c r="V395" s="55">
        <v>21.622332619210301</v>
      </c>
      <c r="W395" s="55">
        <v>20.039036774063501</v>
      </c>
      <c r="Z395" s="12"/>
      <c r="AA395" s="12"/>
      <c r="AB395" s="12"/>
      <c r="AC395" s="12"/>
      <c r="AD395" s="55">
        <v>16.119129535858701</v>
      </c>
      <c r="AE395" s="55">
        <v>14.088475505602201</v>
      </c>
      <c r="AF395">
        <v>0.442200557103064</v>
      </c>
      <c r="AG395" s="12"/>
      <c r="AH395" s="12"/>
      <c r="AI395" t="str">
        <v>20170512</v>
      </c>
      <c r="AJ395">
        <v>58.1</v>
      </c>
      <c r="AK395">
        <v>17.100000000000001</v>
      </c>
      <c r="AL395">
        <f t="shared" si="129"/>
        <v>3.39766081871345</v>
      </c>
      <c r="BI395" t="str">
        <v>18/04/2023</v>
      </c>
      <c r="BJ395">
        <v>48.6</v>
      </c>
      <c r="BK395">
        <v>25</v>
      </c>
      <c r="BL395">
        <f t="shared" si="130"/>
        <v>1.944</v>
      </c>
    </row>
    <row r="396" spans="1:64" x14ac:dyDescent="0.3">
      <c r="A396" s="11">
        <v>45013</v>
      </c>
      <c r="B396">
        <v>0.44444444444444398</v>
      </c>
      <c r="C396">
        <v>3977.53</v>
      </c>
      <c r="D396">
        <v>308.76</v>
      </c>
      <c r="E396">
        <v>104.34</v>
      </c>
      <c r="F396">
        <v>1956.67</v>
      </c>
      <c r="G396">
        <v>82.17</v>
      </c>
      <c r="H396">
        <v>47.4</v>
      </c>
      <c r="I396" s="12">
        <f t="shared" si="121"/>
        <v>131.46334728586135</v>
      </c>
      <c r="J396" s="12">
        <f t="shared" si="122"/>
        <v>84.579185537719653</v>
      </c>
      <c r="K396" s="12">
        <f t="shared" si="123"/>
        <v>146.9713701961829</v>
      </c>
      <c r="L396" s="12">
        <f t="shared" si="124"/>
        <v>136.93404750679844</v>
      </c>
      <c r="M396" s="12">
        <f t="shared" si="125"/>
        <v>165.47433422778136</v>
      </c>
      <c r="N396" s="12">
        <f t="shared" si="126"/>
        <v>106.13033439719109</v>
      </c>
      <c r="O396" s="12">
        <f t="shared" si="127"/>
        <v>183.53533849382328</v>
      </c>
      <c r="P396" s="12">
        <f t="shared" si="128"/>
        <v>173.36461840164887</v>
      </c>
      <c r="Q396">
        <v>0.51315789473684204</v>
      </c>
      <c r="R396" s="12"/>
      <c r="S396" s="12"/>
      <c r="T396" s="55">
        <v>19.655940932185899</v>
      </c>
      <c r="U396" s="55">
        <v>17.743350727427199</v>
      </c>
      <c r="V396" s="55">
        <v>21.662846506715901</v>
      </c>
      <c r="W396" s="55">
        <v>20.148536930708701</v>
      </c>
      <c r="Z396" s="12"/>
      <c r="AA396" s="12"/>
      <c r="AB396" s="12"/>
      <c r="AC396" s="12"/>
      <c r="AD396" s="55">
        <v>16.164446309206401</v>
      </c>
      <c r="AE396" s="55">
        <v>14.116686767513301</v>
      </c>
      <c r="AF396">
        <v>0.44723969252271101</v>
      </c>
      <c r="AG396" s="12"/>
      <c r="AH396" s="12"/>
      <c r="AI396" t="str">
        <v>20170505</v>
      </c>
      <c r="AJ396">
        <v>58.7</v>
      </c>
      <c r="AK396">
        <v>17.3</v>
      </c>
      <c r="AL396">
        <f t="shared" si="129"/>
        <v>3.3930635838150289</v>
      </c>
      <c r="BI396" t="str">
        <v>17/04/2023</v>
      </c>
      <c r="BJ396">
        <v>48.6</v>
      </c>
      <c r="BK396">
        <v>25</v>
      </c>
      <c r="BL396">
        <f t="shared" si="130"/>
        <v>1.944</v>
      </c>
    </row>
    <row r="397" spans="1:64" x14ac:dyDescent="0.3">
      <c r="A397" s="11">
        <v>45010</v>
      </c>
      <c r="B397">
        <v>0.45151515151515198</v>
      </c>
      <c r="C397">
        <v>3970.99</v>
      </c>
      <c r="D397">
        <v>310.89</v>
      </c>
      <c r="E397">
        <v>106.85</v>
      </c>
      <c r="F397">
        <v>1978.3</v>
      </c>
      <c r="G397">
        <v>82.52</v>
      </c>
      <c r="H397">
        <v>47.15</v>
      </c>
      <c r="I397" s="12">
        <f t="shared" si="121"/>
        <v>128.23968132109596</v>
      </c>
      <c r="J397" s="12">
        <f t="shared" si="122"/>
        <v>83.528350908863473</v>
      </c>
      <c r="K397" s="12">
        <f t="shared" si="123"/>
        <v>146.11101876834343</v>
      </c>
      <c r="L397" s="12">
        <f t="shared" si="124"/>
        <v>137.43641643059686</v>
      </c>
      <c r="M397" s="12">
        <f t="shared" si="125"/>
        <v>162.76597718939809</v>
      </c>
      <c r="N397" s="12">
        <f t="shared" si="126"/>
        <v>105.69883665421573</v>
      </c>
      <c r="O397" s="12">
        <f t="shared" si="127"/>
        <v>184.01560115382085</v>
      </c>
      <c r="P397" s="12">
        <f t="shared" si="128"/>
        <v>175.49753201317517</v>
      </c>
      <c r="Q397">
        <v>0.48684210526315802</v>
      </c>
      <c r="R397" s="12"/>
      <c r="S397" s="12"/>
      <c r="T397" s="55">
        <v>19.664458612421701</v>
      </c>
      <c r="U397" s="55">
        <v>17.653445103219902</v>
      </c>
      <c r="V397" s="55">
        <v>21.624156427887002</v>
      </c>
      <c r="W397" s="55">
        <v>19.929574949299301</v>
      </c>
      <c r="Z397" s="12"/>
      <c r="AA397" s="12"/>
      <c r="AB397" s="12"/>
      <c r="AC397" s="12"/>
      <c r="AD397" s="55">
        <v>16.214987170799098</v>
      </c>
      <c r="AE397" s="55">
        <v>14.1711442441316</v>
      </c>
      <c r="AF397">
        <v>0.452937013446568</v>
      </c>
      <c r="AG397" s="12"/>
      <c r="AH397" s="12"/>
      <c r="AI397" t="str">
        <v>20170428</v>
      </c>
      <c r="AJ397">
        <v>58.5</v>
      </c>
      <c r="AK397">
        <v>17.899999999999999</v>
      </c>
      <c r="AL397">
        <f t="shared" si="129"/>
        <v>3.2681564245810057</v>
      </c>
      <c r="BI397" t="str">
        <v>14/04/2023</v>
      </c>
      <c r="BJ397">
        <v>50.7</v>
      </c>
      <c r="BK397">
        <v>24</v>
      </c>
      <c r="BL397">
        <f t="shared" si="130"/>
        <v>2.1125000000000003</v>
      </c>
    </row>
    <row r="398" spans="1:64" x14ac:dyDescent="0.3">
      <c r="A398" s="11">
        <v>45009</v>
      </c>
      <c r="B398">
        <v>0.47774480712166201</v>
      </c>
      <c r="C398">
        <v>3948.72</v>
      </c>
      <c r="D398">
        <v>309.75</v>
      </c>
      <c r="E398">
        <v>106.4</v>
      </c>
      <c r="F398">
        <v>1993.82</v>
      </c>
      <c r="G398">
        <v>82.48</v>
      </c>
      <c r="H398">
        <v>47.26</v>
      </c>
      <c r="I398" s="12">
        <f t="shared" si="121"/>
        <v>128.05905671637407</v>
      </c>
      <c r="J398" s="12">
        <f t="shared" si="122"/>
        <v>82.421930861156341</v>
      </c>
      <c r="K398" s="12">
        <f t="shared" si="123"/>
        <v>145.36170299779624</v>
      </c>
      <c r="L398" s="12">
        <f t="shared" si="124"/>
        <v>136.35006744937243</v>
      </c>
      <c r="M398" s="12">
        <f t="shared" si="125"/>
        <v>162.85537435073564</v>
      </c>
      <c r="N398" s="12">
        <f t="shared" si="126"/>
        <v>104.50079356265816</v>
      </c>
      <c r="O398" s="12">
        <f t="shared" si="127"/>
        <v>183.42946671839795</v>
      </c>
      <c r="P398" s="12">
        <f t="shared" si="128"/>
        <v>174.4494506804044</v>
      </c>
      <c r="Q398">
        <v>0.52631578947368396</v>
      </c>
      <c r="R398" s="12"/>
      <c r="S398" s="12"/>
      <c r="T398" s="55">
        <v>19.760437050494701</v>
      </c>
      <c r="U398" s="55">
        <v>17.955902056199299</v>
      </c>
      <c r="V398" s="55">
        <v>21.691597704249599</v>
      </c>
      <c r="W398" s="55">
        <v>20.1588511394013</v>
      </c>
      <c r="Z398" s="12"/>
      <c r="AA398" s="12"/>
      <c r="AB398" s="12"/>
      <c r="AC398" s="12"/>
      <c r="AD398" s="55">
        <v>16.276249430369301</v>
      </c>
      <c r="AE398" s="55">
        <v>14.2808846791685</v>
      </c>
      <c r="AF398">
        <v>0.456582633053221</v>
      </c>
      <c r="AG398" s="12"/>
      <c r="AH398" s="12"/>
      <c r="AI398" t="str">
        <v>20170421</v>
      </c>
      <c r="AJ398">
        <v>54.7</v>
      </c>
      <c r="AK398">
        <v>17.899999999999999</v>
      </c>
      <c r="AL398">
        <f t="shared" si="129"/>
        <v>3.05586592178771</v>
      </c>
      <c r="BI398" t="str">
        <v>13/04/2023</v>
      </c>
      <c r="BJ398">
        <v>50.7</v>
      </c>
      <c r="BK398">
        <v>24</v>
      </c>
      <c r="BL398">
        <f t="shared" si="130"/>
        <v>2.1125000000000003</v>
      </c>
    </row>
    <row r="399" spans="1:64" x14ac:dyDescent="0.3">
      <c r="A399" s="11">
        <v>45008</v>
      </c>
      <c r="B399">
        <v>0.44940476190476197</v>
      </c>
      <c r="C399">
        <v>3936.97</v>
      </c>
      <c r="D399">
        <v>306.12</v>
      </c>
      <c r="E399">
        <v>106.4</v>
      </c>
      <c r="F399">
        <v>1969.07</v>
      </c>
      <c r="G399">
        <v>82.24</v>
      </c>
      <c r="H399">
        <v>47.11</v>
      </c>
      <c r="I399" s="12">
        <f t="shared" si="121"/>
        <v>127.67799806536377</v>
      </c>
      <c r="J399" s="12">
        <f t="shared" si="122"/>
        <v>83.219578608094281</v>
      </c>
      <c r="K399" s="12">
        <f t="shared" si="123"/>
        <v>145.35207476394527</v>
      </c>
      <c r="L399" s="12">
        <f t="shared" si="124"/>
        <v>136.37727589533225</v>
      </c>
      <c r="M399" s="12">
        <f t="shared" si="125"/>
        <v>160.94685131960355</v>
      </c>
      <c r="N399" s="12">
        <f t="shared" si="126"/>
        <v>104.57517691164058</v>
      </c>
      <c r="O399" s="12">
        <f t="shared" si="127"/>
        <v>181.80417251756509</v>
      </c>
      <c r="P399" s="12">
        <f t="shared" si="128"/>
        <v>172.94927869151891</v>
      </c>
      <c r="Q399">
        <v>0.506493506493506</v>
      </c>
      <c r="R399" s="12"/>
      <c r="S399" s="12"/>
      <c r="T399" s="55">
        <v>19.784316452060899</v>
      </c>
      <c r="U399" s="55">
        <v>17.941051805303299</v>
      </c>
      <c r="V399" s="55">
        <v>21.701282469196101</v>
      </c>
      <c r="W399" s="55">
        <v>20.128858016644099</v>
      </c>
      <c r="Z399" s="12"/>
      <c r="AA399" s="12"/>
      <c r="AB399" s="12"/>
      <c r="AC399" s="12"/>
      <c r="AD399" s="55">
        <v>16.28938199149</v>
      </c>
      <c r="AE399" s="55">
        <v>14.153966975802801</v>
      </c>
      <c r="AF399">
        <v>0.45536959553695999</v>
      </c>
      <c r="AG399" s="12"/>
      <c r="AH399" s="12"/>
      <c r="AI399" t="str">
        <v>20170414</v>
      </c>
      <c r="AJ399">
        <v>51.9</v>
      </c>
      <c r="AK399">
        <v>18.3</v>
      </c>
      <c r="AL399">
        <f t="shared" si="129"/>
        <v>2.8360655737704916</v>
      </c>
      <c r="BI399" t="str">
        <v>12/04/2023</v>
      </c>
      <c r="BJ399">
        <v>50.7</v>
      </c>
      <c r="BK399">
        <v>24</v>
      </c>
      <c r="BL399">
        <f t="shared" si="130"/>
        <v>2.1125000000000003</v>
      </c>
    </row>
    <row r="400" spans="1:64" x14ac:dyDescent="0.3">
      <c r="A400" s="11">
        <v>45007</v>
      </c>
      <c r="B400">
        <v>0.44797687861271701</v>
      </c>
      <c r="C400">
        <v>4002.87</v>
      </c>
      <c r="D400">
        <v>310.33999999999997</v>
      </c>
      <c r="E400">
        <v>105</v>
      </c>
      <c r="F400">
        <v>1940.51</v>
      </c>
      <c r="G400">
        <v>81.86</v>
      </c>
      <c r="H400">
        <v>47.17</v>
      </c>
      <c r="I400" s="12">
        <f t="shared" si="121"/>
        <v>131.59919628041425</v>
      </c>
      <c r="J400" s="12">
        <f t="shared" si="122"/>
        <v>85.897960158513143</v>
      </c>
      <c r="K400" s="12">
        <f t="shared" si="123"/>
        <v>148.48590839157438</v>
      </c>
      <c r="L400" s="12">
        <f t="shared" si="124"/>
        <v>138.4809669566929</v>
      </c>
      <c r="M400" s="12">
        <f t="shared" si="125"/>
        <v>165.40132784409462</v>
      </c>
      <c r="N400" s="12">
        <f t="shared" si="126"/>
        <v>107.62259348094446</v>
      </c>
      <c r="O400" s="12">
        <f t="shared" si="127"/>
        <v>185.18190172558144</v>
      </c>
      <c r="P400" s="12">
        <f t="shared" si="128"/>
        <v>175.10765466051669</v>
      </c>
      <c r="Q400">
        <v>0.49333333333333301</v>
      </c>
      <c r="R400" s="12"/>
      <c r="S400" s="12"/>
      <c r="T400" s="55">
        <v>19.829150125642499</v>
      </c>
      <c r="U400" s="55">
        <v>18.038309837885802</v>
      </c>
      <c r="V400" s="55">
        <v>21.721969833570299</v>
      </c>
      <c r="W400" s="55">
        <v>20.140545311978599</v>
      </c>
      <c r="Z400" s="12"/>
      <c r="AA400" s="12"/>
      <c r="AB400" s="12"/>
      <c r="AC400" s="12"/>
      <c r="AD400" s="55">
        <v>16.334370860375302</v>
      </c>
      <c r="AE400" s="55">
        <v>14.1797051015185</v>
      </c>
      <c r="AF400">
        <v>0.45403508771929801</v>
      </c>
      <c r="AG400" s="12"/>
      <c r="AH400" s="12"/>
      <c r="AI400" t="str">
        <v>20170407</v>
      </c>
      <c r="AJ400">
        <v>56.3</v>
      </c>
      <c r="AK400">
        <v>17.5</v>
      </c>
      <c r="AL400">
        <f t="shared" si="129"/>
        <v>3.2171428571428571</v>
      </c>
      <c r="BI400" t="str">
        <v>11/04/2023</v>
      </c>
      <c r="BJ400">
        <v>50.7</v>
      </c>
      <c r="BK400">
        <v>24</v>
      </c>
      <c r="BL400">
        <f t="shared" si="130"/>
        <v>2.1125000000000003</v>
      </c>
    </row>
    <row r="401" spans="1:64" x14ac:dyDescent="0.3">
      <c r="A401" s="11">
        <v>45006</v>
      </c>
      <c r="B401">
        <v>0.46109510086455302</v>
      </c>
      <c r="C401">
        <v>3951.57</v>
      </c>
      <c r="D401">
        <v>305.97000000000003</v>
      </c>
      <c r="E401">
        <v>105.91</v>
      </c>
      <c r="F401">
        <v>1978.85</v>
      </c>
      <c r="G401">
        <v>82.17</v>
      </c>
      <c r="H401">
        <v>46.58</v>
      </c>
      <c r="I401" s="12">
        <f t="shared" si="121"/>
        <v>128.81998463367319</v>
      </c>
      <c r="J401" s="12">
        <f t="shared" si="122"/>
        <v>83.205668419414849</v>
      </c>
      <c r="K401" s="12">
        <f t="shared" si="123"/>
        <v>146.03904634047379</v>
      </c>
      <c r="L401" s="12">
        <f t="shared" si="124"/>
        <v>138.43724828749296</v>
      </c>
      <c r="M401" s="12">
        <f t="shared" si="125"/>
        <v>161.70244158721067</v>
      </c>
      <c r="N401" s="12">
        <f t="shared" si="126"/>
        <v>104.11825059448587</v>
      </c>
      <c r="O401" s="12">
        <f t="shared" si="127"/>
        <v>181.89771797948345</v>
      </c>
      <c r="P401" s="12">
        <f t="shared" si="128"/>
        <v>174.82512579383581</v>
      </c>
      <c r="Q401">
        <v>0.5</v>
      </c>
      <c r="R401" s="12"/>
      <c r="S401" s="12"/>
      <c r="T401" s="55">
        <v>19.869345911321901</v>
      </c>
      <c r="U401" s="55">
        <v>17.952764912324099</v>
      </c>
      <c r="V401" s="55">
        <v>21.789158600800999</v>
      </c>
      <c r="W401" s="55">
        <v>20.1174651039059</v>
      </c>
      <c r="Z401" s="12"/>
      <c r="AA401" s="12"/>
      <c r="AB401" s="12"/>
      <c r="AC401" s="12"/>
      <c r="AD401" s="55">
        <v>16.420200258348501</v>
      </c>
      <c r="AE401" s="55">
        <v>14.105608572165901</v>
      </c>
      <c r="AF401">
        <v>0.46610169491525399</v>
      </c>
      <c r="AG401" s="12"/>
      <c r="AH401" s="12"/>
      <c r="AI401" t="str">
        <v>20170331</v>
      </c>
      <c r="AJ401">
        <v>55.8</v>
      </c>
      <c r="AK401">
        <v>18.3</v>
      </c>
      <c r="AL401">
        <f t="shared" si="129"/>
        <v>3.0491803278688523</v>
      </c>
      <c r="BI401" t="str">
        <v>10/04/2023</v>
      </c>
      <c r="BJ401">
        <v>50.7</v>
      </c>
      <c r="BK401">
        <v>24</v>
      </c>
      <c r="BL401">
        <f t="shared" si="130"/>
        <v>2.1125000000000003</v>
      </c>
    </row>
    <row r="402" spans="1:64" x14ac:dyDescent="0.3">
      <c r="A402" s="11">
        <v>45003</v>
      </c>
      <c r="B402">
        <v>0.46685878962535998</v>
      </c>
      <c r="C402">
        <v>3916.64</v>
      </c>
      <c r="D402">
        <v>305.36</v>
      </c>
      <c r="E402">
        <v>106.85</v>
      </c>
      <c r="F402">
        <v>1989.01</v>
      </c>
      <c r="G402">
        <v>82.27</v>
      </c>
      <c r="H402">
        <v>46.04</v>
      </c>
      <c r="I402" s="12">
        <f t="shared" si="121"/>
        <v>126.57756956234462</v>
      </c>
      <c r="J402" s="12">
        <f t="shared" si="122"/>
        <v>82.054733652440447</v>
      </c>
      <c r="K402" s="12">
        <f t="shared" si="123"/>
        <v>144.57395291320063</v>
      </c>
      <c r="L402" s="12">
        <f t="shared" si="124"/>
        <v>138.82743289023534</v>
      </c>
      <c r="M402" s="12">
        <f t="shared" si="125"/>
        <v>159.9755025764197</v>
      </c>
      <c r="N402" s="12">
        <f t="shared" si="126"/>
        <v>103.38363635596855</v>
      </c>
      <c r="O402" s="12">
        <f t="shared" si="127"/>
        <v>181.3151249171099</v>
      </c>
      <c r="P402" s="12">
        <f t="shared" si="128"/>
        <v>176.54311793723295</v>
      </c>
      <c r="Q402">
        <v>0.50666666666666704</v>
      </c>
      <c r="R402" s="12"/>
      <c r="S402" s="12"/>
      <c r="T402" s="55">
        <v>19.763354126607702</v>
      </c>
      <c r="U402" s="55">
        <v>17.849070513724602</v>
      </c>
      <c r="V402" s="55">
        <v>21.762919350429399</v>
      </c>
      <c r="W402" s="55">
        <v>20.083947065918998</v>
      </c>
      <c r="Z402" s="12"/>
      <c r="AA402" s="12"/>
      <c r="AB402" s="12"/>
      <c r="AC402" s="12"/>
      <c r="AD402" s="55">
        <v>16.3327075257153</v>
      </c>
      <c r="AE402" s="55">
        <v>14.205571256715601</v>
      </c>
      <c r="AF402">
        <v>0.46801112656467297</v>
      </c>
      <c r="AG402" s="12"/>
      <c r="AH402" s="12"/>
      <c r="AI402" t="str">
        <v>20170324</v>
      </c>
      <c r="AJ402">
        <v>49.5</v>
      </c>
      <c r="AK402">
        <v>18.100000000000001</v>
      </c>
      <c r="AL402">
        <f t="shared" si="129"/>
        <v>2.7348066298342539</v>
      </c>
      <c r="BI402" t="str">
        <v>07/04/2023</v>
      </c>
      <c r="BJ402">
        <v>48.7</v>
      </c>
      <c r="BK402">
        <v>24.3</v>
      </c>
      <c r="BL402">
        <f t="shared" si="130"/>
        <v>2.0041152263374484</v>
      </c>
    </row>
    <row r="403" spans="1:64" x14ac:dyDescent="0.3">
      <c r="A403" s="11">
        <v>45002</v>
      </c>
      <c r="B403">
        <v>0.46478873239436602</v>
      </c>
      <c r="C403">
        <v>3960.28</v>
      </c>
      <c r="D403">
        <v>306.81</v>
      </c>
      <c r="E403">
        <v>105.27</v>
      </c>
      <c r="F403">
        <v>1920.22</v>
      </c>
      <c r="G403">
        <v>81.86</v>
      </c>
      <c r="H403">
        <v>46.49</v>
      </c>
      <c r="I403" s="12">
        <f t="shared" si="121"/>
        <v>129.96023262607426</v>
      </c>
      <c r="J403" s="12">
        <f t="shared" si="122"/>
        <v>86.087362094619408</v>
      </c>
      <c r="K403" s="12">
        <f t="shared" si="123"/>
        <v>146.92892592572613</v>
      </c>
      <c r="L403" s="12">
        <f t="shared" si="124"/>
        <v>139.01370039194904</v>
      </c>
      <c r="M403" s="12">
        <f t="shared" si="125"/>
        <v>163.19619188616051</v>
      </c>
      <c r="N403" s="12">
        <f t="shared" si="126"/>
        <v>107.75302947202827</v>
      </c>
      <c r="O403" s="12">
        <f t="shared" si="127"/>
        <v>183.09750647840443</v>
      </c>
      <c r="P403" s="12">
        <f t="shared" si="128"/>
        <v>175.6729310302396</v>
      </c>
      <c r="Q403">
        <v>0.47499999999999998</v>
      </c>
      <c r="R403" s="12"/>
      <c r="S403" s="12"/>
      <c r="T403" s="55">
        <v>19.466842272198601</v>
      </c>
      <c r="U403" s="55">
        <v>17.598931886163498</v>
      </c>
      <c r="V403" s="55">
        <v>21.5272966967445</v>
      </c>
      <c r="W403" s="55">
        <v>19.752540610370499</v>
      </c>
      <c r="Z403" s="12"/>
      <c r="AA403" s="12"/>
      <c r="AB403" s="12"/>
      <c r="AC403" s="12"/>
      <c r="AD403" s="55">
        <v>16.240241469576802</v>
      </c>
      <c r="AE403" s="55">
        <v>14.1552192721115</v>
      </c>
      <c r="AF403">
        <v>0.46699438202247201</v>
      </c>
      <c r="AG403" s="12"/>
      <c r="AH403" s="12"/>
      <c r="AI403" t="str">
        <v>20170317</v>
      </c>
      <c r="AJ403">
        <v>56.7</v>
      </c>
      <c r="AK403">
        <v>17.3</v>
      </c>
      <c r="AL403">
        <f t="shared" si="129"/>
        <v>3.2774566473988438</v>
      </c>
      <c r="BI403" t="str">
        <v>06/04/2023</v>
      </c>
      <c r="BJ403">
        <v>48.7</v>
      </c>
      <c r="BK403">
        <v>24.3</v>
      </c>
      <c r="BL403">
        <f t="shared" si="130"/>
        <v>2.0041152263374484</v>
      </c>
    </row>
    <row r="404" spans="1:64" x14ac:dyDescent="0.3">
      <c r="A404" s="11">
        <v>45001</v>
      </c>
      <c r="B404">
        <v>0.46111111111111103</v>
      </c>
      <c r="C404">
        <v>3891.93</v>
      </c>
      <c r="D404">
        <v>298.93</v>
      </c>
      <c r="E404">
        <v>106.1</v>
      </c>
      <c r="F404">
        <v>1918.38</v>
      </c>
      <c r="G404">
        <v>82.19</v>
      </c>
      <c r="H404">
        <v>45.79</v>
      </c>
      <c r="I404" s="12">
        <f t="shared" si="121"/>
        <v>126.74289101849696</v>
      </c>
      <c r="J404" s="12">
        <f t="shared" si="122"/>
        <v>84.681410339626495</v>
      </c>
      <c r="K404" s="12">
        <f t="shared" si="123"/>
        <v>143.82559138750611</v>
      </c>
      <c r="L404" s="12">
        <f t="shared" si="124"/>
        <v>138.69818972090133</v>
      </c>
      <c r="M404" s="12">
        <f t="shared" si="125"/>
        <v>157.80196904739751</v>
      </c>
      <c r="N404" s="12">
        <f t="shared" si="126"/>
        <v>105.08374023767563</v>
      </c>
      <c r="O404" s="12">
        <f t="shared" si="127"/>
        <v>177.69973945212493</v>
      </c>
      <c r="P404" s="12">
        <f t="shared" si="128"/>
        <v>173.74892133493279</v>
      </c>
      <c r="Q404">
        <v>0.46341463414634099</v>
      </c>
      <c r="R404" s="12"/>
      <c r="S404" s="12"/>
      <c r="T404" s="55">
        <v>19.313784970459299</v>
      </c>
      <c r="U404" s="55">
        <v>17.430349063056301</v>
      </c>
      <c r="V404" s="55">
        <v>21.2572761468263</v>
      </c>
      <c r="W404" s="55">
        <v>19.3094351018213</v>
      </c>
      <c r="Z404" s="12"/>
      <c r="AA404" s="12"/>
      <c r="AB404" s="12"/>
      <c r="AC404" s="12"/>
      <c r="AD404" s="55">
        <v>16.085025064406899</v>
      </c>
      <c r="AE404" s="55">
        <v>14.051505827815699</v>
      </c>
      <c r="AF404">
        <v>0.46890286512927998</v>
      </c>
      <c r="AG404" s="12"/>
      <c r="AH404" s="12"/>
      <c r="AI404" t="str">
        <v>20170310</v>
      </c>
      <c r="AJ404">
        <v>53.4</v>
      </c>
      <c r="AK404">
        <v>17.5</v>
      </c>
      <c r="AL404">
        <f t="shared" si="129"/>
        <v>3.0514285714285712</v>
      </c>
      <c r="BI404" t="str">
        <v>05/04/2023</v>
      </c>
      <c r="BJ404">
        <v>48.7</v>
      </c>
      <c r="BK404">
        <v>24.3</v>
      </c>
      <c r="BL404">
        <f t="shared" si="130"/>
        <v>2.0041152263374484</v>
      </c>
    </row>
    <row r="405" spans="1:64" x14ac:dyDescent="0.3">
      <c r="A405" s="11">
        <v>45000</v>
      </c>
      <c r="B405">
        <v>0.46301369863013703</v>
      </c>
      <c r="C405">
        <v>3919.29</v>
      </c>
      <c r="D405">
        <v>297.37</v>
      </c>
      <c r="E405">
        <v>104.09</v>
      </c>
      <c r="F405">
        <v>1902.79</v>
      </c>
      <c r="G405">
        <v>81.709999999999994</v>
      </c>
      <c r="H405">
        <v>47.06</v>
      </c>
      <c r="I405" s="12">
        <f t="shared" si="121"/>
        <v>130.16506979022694</v>
      </c>
      <c r="J405" s="12">
        <f t="shared" si="122"/>
        <v>85.986172105148</v>
      </c>
      <c r="K405" s="12">
        <f t="shared" si="123"/>
        <v>145.69858903128045</v>
      </c>
      <c r="L405" s="12">
        <f t="shared" si="124"/>
        <v>135.97782162284105</v>
      </c>
      <c r="M405" s="12">
        <f t="shared" si="125"/>
        <v>160.05298990472033</v>
      </c>
      <c r="N405" s="12">
        <f t="shared" si="126"/>
        <v>105.3943629517217</v>
      </c>
      <c r="O405" s="12">
        <f t="shared" si="127"/>
        <v>177.81148403542613</v>
      </c>
      <c r="P405" s="12">
        <f t="shared" si="128"/>
        <v>168.32338478379057</v>
      </c>
      <c r="Q405">
        <v>0.45121951219512202</v>
      </c>
      <c r="R405" s="12"/>
      <c r="S405" s="12"/>
      <c r="T405" s="55">
        <v>19.3617515809621</v>
      </c>
      <c r="U405" s="55">
        <v>17.4171027597421</v>
      </c>
      <c r="V405" s="55">
        <v>21.3319746049565</v>
      </c>
      <c r="W405" s="55">
        <v>19.326498152341198</v>
      </c>
      <c r="Z405" s="12"/>
      <c r="AA405" s="12"/>
      <c r="AB405" s="12"/>
      <c r="AC405" s="12"/>
      <c r="AD405" s="55">
        <v>16.294026270060201</v>
      </c>
      <c r="AE405" s="55">
        <v>14.204795108989501</v>
      </c>
      <c r="AF405">
        <v>0.46754143646408802</v>
      </c>
      <c r="AG405" s="12"/>
      <c r="AH405" s="12"/>
      <c r="AI405" t="str">
        <v>20170303</v>
      </c>
      <c r="AJ405">
        <v>57.7</v>
      </c>
      <c r="AK405">
        <v>17.3</v>
      </c>
      <c r="AL405">
        <f t="shared" si="129"/>
        <v>3.3352601156069364</v>
      </c>
      <c r="BI405" t="str">
        <v>04/04/2023</v>
      </c>
      <c r="BJ405">
        <v>48.7</v>
      </c>
      <c r="BK405">
        <v>24.3</v>
      </c>
      <c r="BL405">
        <f t="shared" si="130"/>
        <v>2.0041152263374484</v>
      </c>
    </row>
    <row r="406" spans="1:64" x14ac:dyDescent="0.3">
      <c r="A406" s="11">
        <v>44999</v>
      </c>
      <c r="B406">
        <v>0.45355191256830601</v>
      </c>
      <c r="C406">
        <v>3855.76</v>
      </c>
      <c r="D406">
        <v>290.69</v>
      </c>
      <c r="E406">
        <v>105.83</v>
      </c>
      <c r="F406">
        <v>1913.53</v>
      </c>
      <c r="G406">
        <v>82.02</v>
      </c>
      <c r="H406">
        <v>46.6</v>
      </c>
      <c r="I406" s="12">
        <f t="shared" si="121"/>
        <v>126.01683371457801</v>
      </c>
      <c r="J406" s="12">
        <f t="shared" si="122"/>
        <v>84.127845916687122</v>
      </c>
      <c r="K406" s="12">
        <f t="shared" si="123"/>
        <v>142.80588253088899</v>
      </c>
      <c r="L406" s="12">
        <f t="shared" si="124"/>
        <v>135.08552723694044</v>
      </c>
      <c r="M406" s="12">
        <f t="shared" si="125"/>
        <v>153.98279275026727</v>
      </c>
      <c r="N406" s="12">
        <f t="shared" si="126"/>
        <v>102.46464562776058</v>
      </c>
      <c r="O406" s="12">
        <f t="shared" si="127"/>
        <v>173.17736635857528</v>
      </c>
      <c r="P406" s="12">
        <f t="shared" si="128"/>
        <v>166.145456757598</v>
      </c>
      <c r="Q406">
        <v>0.469879518072289</v>
      </c>
      <c r="R406" s="12"/>
      <c r="S406" s="12"/>
      <c r="T406" s="55">
        <v>19.1862472861241</v>
      </c>
      <c r="U406" s="55">
        <v>17.1359760594543</v>
      </c>
      <c r="V406" s="55">
        <v>20.998955641891602</v>
      </c>
      <c r="W406" s="55">
        <v>18.664672747955699</v>
      </c>
      <c r="Z406" s="12"/>
      <c r="AA406" s="12"/>
      <c r="AB406" s="12"/>
      <c r="AC406" s="12"/>
      <c r="AD406" s="55">
        <v>16.143801843615101</v>
      </c>
      <c r="AE406" s="55">
        <v>14.094037308786501</v>
      </c>
      <c r="AF406">
        <v>0.467586206896552</v>
      </c>
      <c r="AG406" s="12"/>
      <c r="AH406" s="12"/>
      <c r="AI406" t="str">
        <v>20170224</v>
      </c>
      <c r="AJ406">
        <v>63.1</v>
      </c>
      <c r="AK406">
        <v>16.5</v>
      </c>
      <c r="AL406">
        <f t="shared" si="129"/>
        <v>3.8242424242424242</v>
      </c>
      <c r="BI406" t="str">
        <v>03/04/2023</v>
      </c>
      <c r="BJ406">
        <v>48.7</v>
      </c>
      <c r="BK406">
        <v>24.3</v>
      </c>
      <c r="BL406">
        <f t="shared" si="130"/>
        <v>2.0041152263374484</v>
      </c>
    </row>
    <row r="407" spans="1:64" x14ac:dyDescent="0.3">
      <c r="A407" s="11">
        <v>44996</v>
      </c>
      <c r="B407">
        <v>0.45879120879120899</v>
      </c>
      <c r="C407">
        <v>3861.59</v>
      </c>
      <c r="D407">
        <v>288.55</v>
      </c>
      <c r="E407">
        <v>105.59</v>
      </c>
      <c r="F407">
        <v>1868.14</v>
      </c>
      <c r="G407">
        <v>81.209999999999994</v>
      </c>
      <c r="H407">
        <v>46.79</v>
      </c>
      <c r="I407" s="12">
        <f t="shared" si="121"/>
        <v>126.49532547226751</v>
      </c>
      <c r="J407" s="12">
        <f t="shared" si="122"/>
        <v>86.356414386404765</v>
      </c>
      <c r="K407" s="12">
        <f t="shared" si="123"/>
        <v>144.46490038880944</v>
      </c>
      <c r="L407" s="12">
        <f t="shared" si="124"/>
        <v>134.74180682662956</v>
      </c>
      <c r="M407" s="12">
        <f t="shared" si="125"/>
        <v>153.19484276796459</v>
      </c>
      <c r="N407" s="12">
        <f t="shared" si="126"/>
        <v>104.22399904486151</v>
      </c>
      <c r="O407" s="12">
        <f t="shared" si="127"/>
        <v>173.62144640638442</v>
      </c>
      <c r="P407" s="12">
        <f t="shared" si="128"/>
        <v>164.26022750141999</v>
      </c>
      <c r="Q407">
        <v>0.47560975609756101</v>
      </c>
      <c r="R407" s="12"/>
      <c r="S407" s="12"/>
      <c r="T407" s="55">
        <v>19.253973114624099</v>
      </c>
      <c r="U407" s="55">
        <v>17.1865955782336</v>
      </c>
      <c r="V407" s="55">
        <v>21.033039230799599</v>
      </c>
      <c r="W407" s="55">
        <v>18.705200777041799</v>
      </c>
      <c r="Z407" s="12"/>
      <c r="AA407" s="12"/>
      <c r="AB407" s="12"/>
      <c r="AC407" s="12"/>
      <c r="AD407" s="55">
        <v>16.284687839100499</v>
      </c>
      <c r="AE407" s="55">
        <v>14.236032605503601</v>
      </c>
      <c r="AF407">
        <v>0.46462585034013598</v>
      </c>
      <c r="AG407" s="12"/>
      <c r="AH407" s="12"/>
      <c r="AI407" t="str">
        <v>20170217</v>
      </c>
      <c r="AJ407">
        <v>61.2</v>
      </c>
      <c r="AK407">
        <v>17.5</v>
      </c>
      <c r="AL407">
        <f t="shared" si="129"/>
        <v>3.4971428571428573</v>
      </c>
      <c r="BI407" t="str">
        <v>31/03/2023</v>
      </c>
      <c r="BJ407">
        <v>48.6</v>
      </c>
      <c r="BK407">
        <v>25</v>
      </c>
      <c r="BL407">
        <f t="shared" si="130"/>
        <v>1.944</v>
      </c>
    </row>
    <row r="408" spans="1:64" x14ac:dyDescent="0.3">
      <c r="A408" s="11">
        <v>44995</v>
      </c>
      <c r="B408">
        <v>0.43548387096774199</v>
      </c>
      <c r="C408">
        <v>3918.32</v>
      </c>
      <c r="D408">
        <v>292.66000000000003</v>
      </c>
      <c r="E408">
        <v>102.07</v>
      </c>
      <c r="F408">
        <v>1830.9</v>
      </c>
      <c r="G408">
        <v>80.77</v>
      </c>
      <c r="H408">
        <v>47.22</v>
      </c>
      <c r="I408" s="12">
        <f t="shared" si="121"/>
        <v>133.00796479014303</v>
      </c>
      <c r="J408" s="12">
        <f t="shared" si="122"/>
        <v>89.471625575252702</v>
      </c>
      <c r="K408" s="12">
        <f t="shared" si="123"/>
        <v>147.40198981815342</v>
      </c>
      <c r="L408" s="12">
        <f t="shared" si="124"/>
        <v>135.46952647356241</v>
      </c>
      <c r="M408" s="12">
        <f t="shared" si="125"/>
        <v>161.00854512518313</v>
      </c>
      <c r="N408" s="12">
        <f t="shared" si="126"/>
        <v>107.93516889731174</v>
      </c>
      <c r="O408" s="12">
        <f t="shared" si="127"/>
        <v>177.07280200534859</v>
      </c>
      <c r="P408" s="12">
        <f t="shared" si="128"/>
        <v>165.07525175858478</v>
      </c>
      <c r="Q408">
        <v>0.469135802469136</v>
      </c>
      <c r="R408" s="12"/>
      <c r="S408" s="12"/>
      <c r="T408" s="55">
        <v>19.318803499735001</v>
      </c>
      <c r="U408" s="55">
        <v>17.2386047558009</v>
      </c>
      <c r="V408" s="55">
        <v>20.870414081193299</v>
      </c>
      <c r="W408" s="55">
        <v>18.560421407956099</v>
      </c>
      <c r="Z408" s="12"/>
      <c r="AA408" s="12"/>
      <c r="AB408" s="12"/>
      <c r="AC408" s="12"/>
      <c r="AD408" s="55">
        <v>16.258472154945</v>
      </c>
      <c r="AE408" s="55">
        <v>14.207429922835001</v>
      </c>
      <c r="AF408">
        <v>0.46577181208053697</v>
      </c>
      <c r="AG408" s="12"/>
      <c r="AH408" s="12"/>
      <c r="AI408" t="str">
        <v>20170210</v>
      </c>
      <c r="AJ408">
        <v>61.8</v>
      </c>
      <c r="AK408">
        <v>17.600000000000001</v>
      </c>
      <c r="AL408">
        <f t="shared" si="129"/>
        <v>3.5113636363636358</v>
      </c>
      <c r="BI408" t="str">
        <v>30/03/2023</v>
      </c>
      <c r="BJ408">
        <v>48.6</v>
      </c>
      <c r="BK408">
        <v>25</v>
      </c>
      <c r="BL408">
        <f t="shared" si="130"/>
        <v>1.944</v>
      </c>
    </row>
    <row r="409" spans="1:64" x14ac:dyDescent="0.3">
      <c r="A409" s="11">
        <v>44994</v>
      </c>
      <c r="B409">
        <v>0.43733333333333302</v>
      </c>
      <c r="C409">
        <v>3992.01</v>
      </c>
      <c r="D409">
        <v>297.82</v>
      </c>
      <c r="E409">
        <v>101.82</v>
      </c>
      <c r="F409">
        <v>1813.95</v>
      </c>
      <c r="G409">
        <v>80.510000000000005</v>
      </c>
      <c r="H409">
        <v>47.8</v>
      </c>
      <c r="I409" s="12">
        <f t="shared" si="121"/>
        <v>135.84920831101689</v>
      </c>
      <c r="J409" s="12">
        <f t="shared" si="122"/>
        <v>92.030404081712263</v>
      </c>
      <c r="K409" s="12">
        <f t="shared" si="123"/>
        <v>150.66983550017949</v>
      </c>
      <c r="L409" s="12">
        <f t="shared" si="124"/>
        <v>136.33189131402932</v>
      </c>
      <c r="M409" s="12">
        <f t="shared" si="125"/>
        <v>164.25776323029879</v>
      </c>
      <c r="N409" s="12">
        <f t="shared" si="126"/>
        <v>110.89269370449716</v>
      </c>
      <c r="O409" s="12">
        <f t="shared" si="127"/>
        <v>180.78897618703908</v>
      </c>
      <c r="P409" s="12">
        <f t="shared" si="128"/>
        <v>165.93679732573526</v>
      </c>
      <c r="Q409">
        <v>0.47560975609756101</v>
      </c>
      <c r="R409" s="12"/>
      <c r="S409" s="12"/>
      <c r="T409" s="55">
        <v>19.024021452969599</v>
      </c>
      <c r="U409" s="55">
        <v>16.997459074283601</v>
      </c>
      <c r="V409" s="55">
        <v>20.294120577380198</v>
      </c>
      <c r="W409" s="55">
        <v>18.047091871645399</v>
      </c>
      <c r="Z409" s="12"/>
      <c r="AA409" s="12"/>
      <c r="AB409" s="12"/>
      <c r="AC409" s="12"/>
      <c r="AD409" s="55">
        <v>16.031425873014001</v>
      </c>
      <c r="AE409" s="55">
        <v>14.048064331566501</v>
      </c>
      <c r="AF409">
        <v>0.45557782231128902</v>
      </c>
      <c r="AG409" s="12"/>
      <c r="AH409" s="12"/>
      <c r="AI409" t="str">
        <v>20170203</v>
      </c>
      <c r="AJ409">
        <v>62.7</v>
      </c>
      <c r="AK409">
        <v>16.7</v>
      </c>
      <c r="AL409">
        <f t="shared" si="129"/>
        <v>3.7544910179640723</v>
      </c>
      <c r="BI409" t="str">
        <v>29/03/2023</v>
      </c>
      <c r="BJ409">
        <v>48.6</v>
      </c>
      <c r="BK409">
        <v>25</v>
      </c>
      <c r="BL409">
        <f t="shared" si="130"/>
        <v>1.944</v>
      </c>
    </row>
    <row r="410" spans="1:64" x14ac:dyDescent="0.3">
      <c r="A410" s="11">
        <v>44993</v>
      </c>
      <c r="B410">
        <v>0.424802110817942</v>
      </c>
      <c r="C410">
        <v>3986.37</v>
      </c>
      <c r="D410">
        <v>296.33999999999997</v>
      </c>
      <c r="E410">
        <v>101.72</v>
      </c>
      <c r="F410">
        <v>1813.51</v>
      </c>
      <c r="G410">
        <v>80.55</v>
      </c>
      <c r="H410">
        <v>47.61</v>
      </c>
      <c r="I410" s="12">
        <f t="shared" si="121"/>
        <v>135.79058342003518</v>
      </c>
      <c r="J410" s="12">
        <f t="shared" si="122"/>
        <v>91.922652570666713</v>
      </c>
      <c r="K410" s="12">
        <f t="shared" si="123"/>
        <v>150.38239354439006</v>
      </c>
      <c r="L410" s="12">
        <f t="shared" si="124"/>
        <v>136.68398067015403</v>
      </c>
      <c r="M410" s="12">
        <f t="shared" si="125"/>
        <v>163.60152927371715</v>
      </c>
      <c r="N410" s="12">
        <f t="shared" si="126"/>
        <v>110.36826345736966</v>
      </c>
      <c r="O410" s="12">
        <f t="shared" si="127"/>
        <v>179.80171207896646</v>
      </c>
      <c r="P410" s="12">
        <f t="shared" si="128"/>
        <v>165.77044583756148</v>
      </c>
      <c r="Q410">
        <v>0.48148148148148101</v>
      </c>
      <c r="R410" s="12"/>
      <c r="S410" s="12"/>
      <c r="T410" s="55">
        <v>19.185727172068301</v>
      </c>
      <c r="U410" s="55">
        <v>17.229927458490501</v>
      </c>
      <c r="V410" s="55">
        <v>20.5712874187743</v>
      </c>
      <c r="W410" s="55">
        <v>18.376186143711301</v>
      </c>
      <c r="Z410" s="12"/>
      <c r="AA410" s="12"/>
      <c r="AB410" s="12"/>
      <c r="AC410" s="12"/>
      <c r="AD410" s="55">
        <v>15.936627143003699</v>
      </c>
      <c r="AE410" s="55">
        <v>14.0229464620286</v>
      </c>
      <c r="AF410">
        <v>0.45867208672086701</v>
      </c>
      <c r="AG410" s="12"/>
      <c r="AH410" s="12"/>
      <c r="AI410" t="str">
        <v>20170127</v>
      </c>
      <c r="AJ410">
        <v>61.8</v>
      </c>
      <c r="AK410">
        <v>17.600000000000001</v>
      </c>
      <c r="AL410">
        <f t="shared" si="129"/>
        <v>3.5113636363636358</v>
      </c>
      <c r="BI410" t="str">
        <v>28/03/2023</v>
      </c>
      <c r="BJ410">
        <v>48.6</v>
      </c>
      <c r="BK410">
        <v>25</v>
      </c>
      <c r="BL410">
        <f t="shared" si="130"/>
        <v>1.944</v>
      </c>
    </row>
    <row r="411" spans="1:64" x14ac:dyDescent="0.3">
      <c r="A411" s="11">
        <v>44992</v>
      </c>
      <c r="B411">
        <v>0.42199488491048598</v>
      </c>
      <c r="C411">
        <v>4048.42</v>
      </c>
      <c r="D411">
        <v>300.02</v>
      </c>
      <c r="E411">
        <v>101.1</v>
      </c>
      <c r="F411">
        <v>1846.89</v>
      </c>
      <c r="G411">
        <v>80.72</v>
      </c>
      <c r="H411">
        <v>48.43</v>
      </c>
      <c r="I411" s="12">
        <f t="shared" si="121"/>
        <v>138.76848703043578</v>
      </c>
      <c r="J411" s="12">
        <f t="shared" si="122"/>
        <v>91.670863929532601</v>
      </c>
      <c r="K411" s="12">
        <f t="shared" si="123"/>
        <v>152.39722529284242</v>
      </c>
      <c r="L411" s="12">
        <f t="shared" si="124"/>
        <v>136.46499708114811</v>
      </c>
      <c r="M411" s="12">
        <f t="shared" si="125"/>
        <v>166.66795140771703</v>
      </c>
      <c r="N411" s="12">
        <f t="shared" si="126"/>
        <v>109.7309703930253</v>
      </c>
      <c r="O411" s="12">
        <f t="shared" si="127"/>
        <v>181.64721203297131</v>
      </c>
      <c r="P411" s="12">
        <f t="shared" si="128"/>
        <v>165.0005852833755</v>
      </c>
      <c r="Q411">
        <v>0.476190476190476</v>
      </c>
      <c r="R411" s="12"/>
      <c r="S411" s="12"/>
      <c r="T411" s="55">
        <v>19.093250997146999</v>
      </c>
      <c r="U411" s="55">
        <v>17.232763038183901</v>
      </c>
      <c r="V411" s="55">
        <v>20.3620809062086</v>
      </c>
      <c r="W411" s="55">
        <v>18.3237547324015</v>
      </c>
      <c r="Z411" s="12"/>
      <c r="AA411" s="12"/>
      <c r="AB411" s="12"/>
      <c r="AC411" s="12"/>
      <c r="AD411" s="55">
        <v>15.8515448755905</v>
      </c>
      <c r="AE411" s="55">
        <v>14.1108668403522</v>
      </c>
      <c r="AF411">
        <v>0.456639566395664</v>
      </c>
      <c r="AG411" s="12"/>
      <c r="AH411" s="12"/>
      <c r="AI411" t="str">
        <v>20170120</v>
      </c>
      <c r="AJ411">
        <v>58.2</v>
      </c>
      <c r="AK411">
        <v>17.5</v>
      </c>
      <c r="AL411">
        <f t="shared" si="129"/>
        <v>3.3257142857142861</v>
      </c>
      <c r="BI411" t="str">
        <v>27/03/2023</v>
      </c>
      <c r="BJ411">
        <v>48.6</v>
      </c>
      <c r="BK411">
        <v>25</v>
      </c>
      <c r="BL411">
        <f t="shared" si="130"/>
        <v>1.944</v>
      </c>
    </row>
    <row r="412" spans="1:64" x14ac:dyDescent="0.3">
      <c r="A412" s="11">
        <v>44989</v>
      </c>
      <c r="B412">
        <v>0.427518427518428</v>
      </c>
      <c r="C412">
        <v>4045.64</v>
      </c>
      <c r="D412">
        <v>299.68</v>
      </c>
      <c r="E412">
        <v>101.89</v>
      </c>
      <c r="F412">
        <v>1855.22</v>
      </c>
      <c r="G412">
        <v>80.760000000000005</v>
      </c>
      <c r="H412">
        <v>48.54</v>
      </c>
      <c r="I412" s="12">
        <f t="shared" si="121"/>
        <v>137.60699876515872</v>
      </c>
      <c r="J412" s="12">
        <f t="shared" si="122"/>
        <v>91.198710600029642</v>
      </c>
      <c r="K412" s="12">
        <f t="shared" si="123"/>
        <v>152.21723538197901</v>
      </c>
      <c r="L412" s="12">
        <f t="shared" si="124"/>
        <v>136.06315743976177</v>
      </c>
      <c r="M412" s="12">
        <f t="shared" si="125"/>
        <v>165.19965634563857</v>
      </c>
      <c r="N412" s="12">
        <f t="shared" si="126"/>
        <v>109.11723211459413</v>
      </c>
      <c r="O412" s="12">
        <f t="shared" si="127"/>
        <v>181.35163820296046</v>
      </c>
      <c r="P412" s="12">
        <f t="shared" si="128"/>
        <v>164.44136693816492</v>
      </c>
      <c r="Q412">
        <v>0.45679012345678999</v>
      </c>
      <c r="R412" s="12"/>
      <c r="S412" s="12"/>
      <c r="T412" s="55">
        <v>19.031272606696799</v>
      </c>
      <c r="U412" s="55">
        <v>17.269513440999798</v>
      </c>
      <c r="V412" s="55">
        <v>20.2460574627044</v>
      </c>
      <c r="W412" s="55">
        <v>18.283669809778001</v>
      </c>
      <c r="Z412" s="12"/>
      <c r="AA412" s="12"/>
      <c r="AB412" s="12"/>
      <c r="AC412" s="12"/>
      <c r="AD412" s="55">
        <v>15.798834196620399</v>
      </c>
      <c r="AE412" s="55">
        <v>14.1550923251044</v>
      </c>
      <c r="AF412">
        <v>0.45284280936454901</v>
      </c>
      <c r="AG412" s="12"/>
      <c r="AH412" s="12"/>
      <c r="AI412" t="str">
        <v>20170113</v>
      </c>
      <c r="AJ412">
        <v>60.6</v>
      </c>
      <c r="AK412">
        <v>17.3</v>
      </c>
      <c r="AL412">
        <f t="shared" si="129"/>
        <v>3.5028901734104045</v>
      </c>
      <c r="BI412" t="str">
        <v>24/03/2023</v>
      </c>
      <c r="BJ412">
        <v>40.799999999999997</v>
      </c>
      <c r="BK412">
        <v>26.8</v>
      </c>
      <c r="BL412">
        <f t="shared" si="130"/>
        <v>1.5223880597014925</v>
      </c>
    </row>
    <row r="413" spans="1:64" x14ac:dyDescent="0.3">
      <c r="A413" s="11">
        <v>44988</v>
      </c>
      <c r="B413">
        <v>0.41148325358851701</v>
      </c>
      <c r="C413">
        <v>3981.35</v>
      </c>
      <c r="D413">
        <v>293.61</v>
      </c>
      <c r="E413">
        <v>99.48</v>
      </c>
      <c r="F413">
        <v>1835.58</v>
      </c>
      <c r="G413">
        <v>80.709999999999994</v>
      </c>
      <c r="H413">
        <v>47.95</v>
      </c>
      <c r="I413" s="12">
        <f t="shared" si="121"/>
        <v>138.72766666031995</v>
      </c>
      <c r="J413" s="12">
        <f t="shared" si="122"/>
        <v>90.704536530892341</v>
      </c>
      <c r="K413" s="12">
        <f t="shared" si="123"/>
        <v>149.88970500246157</v>
      </c>
      <c r="L413" s="12">
        <f t="shared" si="124"/>
        <v>135.54222728884619</v>
      </c>
      <c r="M413" s="12">
        <f t="shared" si="125"/>
        <v>165.7885858616103</v>
      </c>
      <c r="N413" s="12">
        <f t="shared" si="126"/>
        <v>108.03963748883596</v>
      </c>
      <c r="O413" s="12">
        <f t="shared" si="127"/>
        <v>177.78627999031633</v>
      </c>
      <c r="P413" s="12">
        <f t="shared" si="128"/>
        <v>163.07654687505928</v>
      </c>
      <c r="Q413">
        <v>0.42857142857142899</v>
      </c>
      <c r="R413" s="12"/>
      <c r="S413" s="12"/>
      <c r="T413" s="55">
        <v>18.4427691638457</v>
      </c>
      <c r="U413" s="55">
        <v>16.789605599352299</v>
      </c>
      <c r="V413" s="55">
        <v>19.626646221637799</v>
      </c>
      <c r="W413" s="55">
        <v>17.758664971224199</v>
      </c>
      <c r="Z413" s="12"/>
      <c r="AA413" s="12"/>
      <c r="AB413" s="12"/>
      <c r="AC413" s="12"/>
      <c r="AD413" s="55">
        <v>15.3050698210573</v>
      </c>
      <c r="AE413" s="55">
        <v>13.7720066055115</v>
      </c>
      <c r="AF413">
        <v>0.450928381962865</v>
      </c>
      <c r="AG413" s="12"/>
      <c r="AH413" s="12"/>
      <c r="AI413" t="str">
        <v>20170106</v>
      </c>
      <c r="AJ413">
        <v>58.6</v>
      </c>
      <c r="AK413">
        <v>18.3</v>
      </c>
      <c r="AL413">
        <f t="shared" si="129"/>
        <v>3.2021857923497268</v>
      </c>
      <c r="BI413" t="str">
        <v>23/03/2023</v>
      </c>
      <c r="BJ413">
        <v>40.799999999999997</v>
      </c>
      <c r="BK413">
        <v>26.8</v>
      </c>
      <c r="BL413">
        <f t="shared" si="130"/>
        <v>1.5223880597014925</v>
      </c>
    </row>
    <row r="414" spans="1:64" x14ac:dyDescent="0.3">
      <c r="A414" s="11">
        <v>44987</v>
      </c>
      <c r="B414">
        <v>0.428909952606635</v>
      </c>
      <c r="C414">
        <v>3951.39</v>
      </c>
      <c r="D414">
        <v>291.2</v>
      </c>
      <c r="E414">
        <v>100.37</v>
      </c>
      <c r="F414">
        <v>1836.88</v>
      </c>
      <c r="G414">
        <v>80.680000000000007</v>
      </c>
      <c r="H414">
        <v>47.81</v>
      </c>
      <c r="I414" s="12">
        <f t="shared" si="121"/>
        <v>136.48261856797535</v>
      </c>
      <c r="J414" s="12">
        <f t="shared" si="122"/>
        <v>89.958790413492096</v>
      </c>
      <c r="K414" s="12">
        <f t="shared" si="123"/>
        <v>148.81669162170255</v>
      </c>
      <c r="L414" s="12">
        <f t="shared" si="124"/>
        <v>134.91435150736589</v>
      </c>
      <c r="M414" s="12">
        <f t="shared" si="125"/>
        <v>162.9943268011543</v>
      </c>
      <c r="N414" s="12">
        <f t="shared" si="126"/>
        <v>107.07767089360146</v>
      </c>
      <c r="O414" s="12">
        <f t="shared" si="127"/>
        <v>176.39203159257829</v>
      </c>
      <c r="P414" s="12">
        <f t="shared" si="128"/>
        <v>162.20907847981144</v>
      </c>
      <c r="Q414">
        <v>0.44705882352941201</v>
      </c>
      <c r="R414" s="12"/>
      <c r="S414" s="12"/>
      <c r="T414" s="55">
        <v>18.592770658371901</v>
      </c>
      <c r="U414" s="55">
        <v>17.023927219752601</v>
      </c>
      <c r="V414" s="55">
        <v>20.096740645195599</v>
      </c>
      <c r="W414" s="55">
        <v>18.291097102394001</v>
      </c>
      <c r="Z414" s="12"/>
      <c r="AA414" s="12"/>
      <c r="AB414" s="12"/>
      <c r="AC414" s="12"/>
      <c r="AD414" s="55">
        <v>15.3717886880154</v>
      </c>
      <c r="AE414" s="55">
        <v>13.8786156104019</v>
      </c>
      <c r="AF414">
        <v>0.44770153231179199</v>
      </c>
      <c r="AG414" s="12"/>
      <c r="AH414" s="12"/>
      <c r="AI414" t="str">
        <v>20161230</v>
      </c>
      <c r="AJ414">
        <v>60.2</v>
      </c>
      <c r="AK414">
        <v>18.399999999999999</v>
      </c>
      <c r="AL414">
        <f t="shared" si="129"/>
        <v>3.2717391304347831</v>
      </c>
      <c r="BI414" t="str">
        <v>22/03/2023</v>
      </c>
      <c r="BJ414">
        <v>40.799999999999997</v>
      </c>
      <c r="BK414">
        <v>26.8</v>
      </c>
      <c r="BL414">
        <f t="shared" si="130"/>
        <v>1.5223880597014925</v>
      </c>
    </row>
    <row r="415" spans="1:64" x14ac:dyDescent="0.3">
      <c r="A415" s="11">
        <v>44985</v>
      </c>
      <c r="B415">
        <v>0.680851063829787</v>
      </c>
      <c r="C415">
        <v>3970.15</v>
      </c>
      <c r="D415">
        <v>293.56</v>
      </c>
      <c r="E415">
        <v>101.71</v>
      </c>
      <c r="F415">
        <v>1825.55</v>
      </c>
      <c r="G415">
        <v>80.989999999999995</v>
      </c>
      <c r="H415">
        <v>47.32</v>
      </c>
      <c r="I415" s="12">
        <f t="shared" si="121"/>
        <v>135.33907777722442</v>
      </c>
      <c r="J415" s="12">
        <f t="shared" si="122"/>
        <v>90.953053820879532</v>
      </c>
      <c r="K415" s="12">
        <f t="shared" si="123"/>
        <v>148.9503938488285</v>
      </c>
      <c r="L415" s="12">
        <f t="shared" si="124"/>
        <v>136.98005064954026</v>
      </c>
      <c r="M415" s="12">
        <f t="shared" si="125"/>
        <v>162.16155101846539</v>
      </c>
      <c r="N415" s="12">
        <f t="shared" si="126"/>
        <v>108.62509965464696</v>
      </c>
      <c r="O415" s="12">
        <f t="shared" si="127"/>
        <v>177.13806793795763</v>
      </c>
      <c r="P415" s="12">
        <f t="shared" si="128"/>
        <v>165.24870816367033</v>
      </c>
      <c r="Q415">
        <v>0.68</v>
      </c>
      <c r="R415" s="12"/>
      <c r="S415" s="12"/>
      <c r="T415" s="55">
        <v>18.310851278760001</v>
      </c>
      <c r="U415" s="55">
        <v>16.819513182747599</v>
      </c>
      <c r="V415" s="55">
        <v>19.838745730403001</v>
      </c>
      <c r="W415" s="55">
        <v>18.111832625650699</v>
      </c>
      <c r="Z415" s="12"/>
      <c r="AA415" s="12"/>
      <c r="AB415" s="12"/>
      <c r="AC415" s="12"/>
      <c r="AD415" s="55">
        <v>15.146381994928401</v>
      </c>
      <c r="AE415" s="55">
        <v>13.726357212023601</v>
      </c>
      <c r="AF415">
        <v>0.46568627450980399</v>
      </c>
      <c r="AG415" s="12"/>
      <c r="AH415" s="12"/>
      <c r="AI415" t="str">
        <v>20161223</v>
      </c>
      <c r="AJ415" t="e">
        <v>#N/A</v>
      </c>
      <c r="AK415" t="e">
        <v>#N/A</v>
      </c>
      <c r="AL415" t="str">
        <f t="shared" si="129"/>
        <v/>
      </c>
      <c r="BI415" t="str">
        <v>21/03/2023</v>
      </c>
      <c r="BJ415">
        <v>40.799999999999997</v>
      </c>
      <c r="BK415">
        <v>26.8</v>
      </c>
      <c r="BL415">
        <f t="shared" si="130"/>
        <v>1.5223880597014925</v>
      </c>
    </row>
    <row r="416" spans="1:64" x14ac:dyDescent="0.3">
      <c r="A416" s="11">
        <v>44985</v>
      </c>
      <c r="B416">
        <v>0.68857142857142895</v>
      </c>
      <c r="C416">
        <v>3982.24</v>
      </c>
      <c r="D416">
        <v>293.94</v>
      </c>
      <c r="E416">
        <v>101.25</v>
      </c>
      <c r="F416">
        <v>1817.28</v>
      </c>
      <c r="G416">
        <v>81.010000000000005</v>
      </c>
      <c r="H416">
        <v>47.71</v>
      </c>
      <c r="I416" s="12">
        <f t="shared" si="121"/>
        <v>136.37267211910583</v>
      </c>
      <c r="J416" s="12">
        <f t="shared" si="122"/>
        <v>91.648365862342786</v>
      </c>
      <c r="K416" s="12">
        <f t="shared" si="123"/>
        <v>149.36699282803198</v>
      </c>
      <c r="L416" s="12">
        <f t="shared" si="124"/>
        <v>136.27978960140493</v>
      </c>
      <c r="M416" s="12">
        <f t="shared" si="125"/>
        <v>163.11347977209761</v>
      </c>
      <c r="N416" s="12">
        <f t="shared" si="126"/>
        <v>109.26358557060432</v>
      </c>
      <c r="O416" s="12">
        <f t="shared" si="127"/>
        <v>177.3235302172435</v>
      </c>
      <c r="P416" s="12">
        <f t="shared" si="128"/>
        <v>164.11930376481482</v>
      </c>
      <c r="Q416">
        <v>0.67105263157894701</v>
      </c>
      <c r="R416" s="12"/>
      <c r="S416" s="12"/>
      <c r="T416" s="55">
        <v>18.146453196188101</v>
      </c>
      <c r="U416" s="55">
        <v>16.7166647487844</v>
      </c>
      <c r="V416" s="55">
        <v>19.597928995487798</v>
      </c>
      <c r="W416" s="55">
        <v>17.936490780206501</v>
      </c>
      <c r="Z416" s="12"/>
      <c r="AA416" s="12"/>
      <c r="AB416" s="12"/>
      <c r="AC416" s="12"/>
      <c r="AD416" s="55">
        <v>15.069008710238201</v>
      </c>
      <c r="AE416" s="55">
        <v>13.6921168735024</v>
      </c>
      <c r="AF416">
        <v>0.451568894952251</v>
      </c>
      <c r="AG416" s="12"/>
      <c r="AH416" s="12"/>
      <c r="AI416" t="str">
        <v>20161216</v>
      </c>
      <c r="AJ416">
        <v>59.8</v>
      </c>
      <c r="AK416">
        <v>19.600000000000001</v>
      </c>
      <c r="AL416">
        <f t="shared" si="129"/>
        <v>3.0510204081632648</v>
      </c>
      <c r="BI416" t="str">
        <v>20/03/2023</v>
      </c>
      <c r="BJ416">
        <v>40.799999999999997</v>
      </c>
      <c r="BK416">
        <v>26.8</v>
      </c>
      <c r="BL416">
        <f t="shared" si="130"/>
        <v>1.5223880597014925</v>
      </c>
    </row>
    <row r="417" spans="1:64" x14ac:dyDescent="0.3">
      <c r="A417" s="11">
        <v>44982</v>
      </c>
      <c r="B417">
        <v>0.68459657701711496</v>
      </c>
      <c r="C417">
        <v>3970.04</v>
      </c>
      <c r="D417">
        <v>291.85000000000002</v>
      </c>
      <c r="E417">
        <v>100.97</v>
      </c>
      <c r="F417">
        <v>1811.04</v>
      </c>
      <c r="G417">
        <v>80.94</v>
      </c>
      <c r="H417">
        <v>47.23</v>
      </c>
      <c r="I417" s="12">
        <f t="shared" si="121"/>
        <v>136.33178403910551</v>
      </c>
      <c r="J417" s="12">
        <f t="shared" si="122"/>
        <v>91.682519174119378</v>
      </c>
      <c r="K417" s="12">
        <f t="shared" si="123"/>
        <v>149.037890525997</v>
      </c>
      <c r="L417" s="12">
        <f t="shared" si="124"/>
        <v>137.25291483663628</v>
      </c>
      <c r="M417" s="12">
        <f t="shared" si="125"/>
        <v>162.40084666304452</v>
      </c>
      <c r="N417" s="12">
        <f t="shared" si="126"/>
        <v>108.85910010989745</v>
      </c>
      <c r="O417" s="12">
        <f t="shared" si="127"/>
        <v>176.21402069788971</v>
      </c>
      <c r="P417" s="12">
        <f t="shared" si="128"/>
        <v>164.61344353044453</v>
      </c>
      <c r="Q417">
        <v>0.66666666666666696</v>
      </c>
      <c r="R417" s="12"/>
      <c r="S417" s="12"/>
      <c r="T417" s="55">
        <v>17.559577301209</v>
      </c>
      <c r="U417" s="55">
        <v>16.144897060376799</v>
      </c>
      <c r="V417" s="55">
        <v>19.247877803863201</v>
      </c>
      <c r="W417" s="55">
        <v>17.6296222986152</v>
      </c>
      <c r="Z417" s="12"/>
      <c r="AA417" s="12"/>
      <c r="AB417" s="12"/>
      <c r="AC417" s="12"/>
      <c r="AD417" s="55">
        <v>14.9049832979622</v>
      </c>
      <c r="AE417" s="55">
        <v>13.567872817074999</v>
      </c>
      <c r="AF417">
        <v>0.44028871391076102</v>
      </c>
      <c r="AG417" s="12"/>
      <c r="AH417" s="12"/>
      <c r="AI417" t="str">
        <v>20161209</v>
      </c>
      <c r="AJ417">
        <v>59.6</v>
      </c>
      <c r="AK417">
        <v>19.2</v>
      </c>
      <c r="AL417">
        <f t="shared" si="129"/>
        <v>3.104166666666667</v>
      </c>
      <c r="BI417" t="str">
        <v>17/03/2023</v>
      </c>
      <c r="BJ417">
        <v>39.700000000000003</v>
      </c>
      <c r="BK417">
        <v>28.8</v>
      </c>
      <c r="BL417">
        <f t="shared" si="130"/>
        <v>1.3784722222222223</v>
      </c>
    </row>
    <row r="418" spans="1:64" x14ac:dyDescent="0.3">
      <c r="A418" s="11">
        <v>44981</v>
      </c>
      <c r="B418">
        <v>0.68257756563245797</v>
      </c>
      <c r="C418">
        <v>4012.32</v>
      </c>
      <c r="D418">
        <v>296.82</v>
      </c>
      <c r="E418">
        <v>102.3</v>
      </c>
      <c r="F418">
        <v>1822.44</v>
      </c>
      <c r="G418">
        <v>81.11</v>
      </c>
      <c r="H418">
        <v>48.08</v>
      </c>
      <c r="I418" s="12">
        <f t="shared" si="121"/>
        <v>135.9967650991581</v>
      </c>
      <c r="J418" s="12">
        <f t="shared" si="122"/>
        <v>92.076809973512482</v>
      </c>
      <c r="K418" s="12">
        <f t="shared" si="123"/>
        <v>150.30672355749923</v>
      </c>
      <c r="L418" s="12">
        <f t="shared" si="124"/>
        <v>136.27969733756288</v>
      </c>
      <c r="M418" s="12">
        <f t="shared" si="125"/>
        <v>163.01102581650966</v>
      </c>
      <c r="N418" s="12">
        <f t="shared" si="126"/>
        <v>110.01300503818409</v>
      </c>
      <c r="O418" s="12">
        <f t="shared" si="127"/>
        <v>178.83361765977639</v>
      </c>
      <c r="P418" s="12">
        <f t="shared" si="128"/>
        <v>164.45972075237157</v>
      </c>
      <c r="Q418">
        <v>0.651685393258427</v>
      </c>
      <c r="R418" s="12"/>
      <c r="S418" s="12"/>
      <c r="T418" s="55">
        <v>17.822413182799401</v>
      </c>
      <c r="U418" s="55">
        <v>16.4566824156481</v>
      </c>
      <c r="V418" s="55">
        <v>19.7606111521239</v>
      </c>
      <c r="W418" s="55">
        <v>18.179631471741001</v>
      </c>
      <c r="Z418" s="12"/>
      <c r="AA418" s="12"/>
      <c r="AB418" s="12"/>
      <c r="AC418" s="12"/>
      <c r="AD418" s="55">
        <v>15.307394776126699</v>
      </c>
      <c r="AE418" s="55">
        <v>14.029059694501701</v>
      </c>
      <c r="AF418">
        <v>0.44137022397892001</v>
      </c>
      <c r="AG418" s="12"/>
      <c r="AH418" s="12"/>
      <c r="AI418" t="str">
        <v>20161202</v>
      </c>
      <c r="AJ418">
        <v>58.8</v>
      </c>
      <c r="AK418">
        <v>19.600000000000001</v>
      </c>
      <c r="AL418">
        <f t="shared" si="129"/>
        <v>2.9999999999999996</v>
      </c>
      <c r="BI418" t="str">
        <v>16/03/2023</v>
      </c>
      <c r="BJ418">
        <v>39.700000000000003</v>
      </c>
      <c r="BK418">
        <v>28.8</v>
      </c>
      <c r="BL418">
        <f t="shared" si="130"/>
        <v>1.3784722222222223</v>
      </c>
    </row>
    <row r="419" spans="1:64" x14ac:dyDescent="0.3">
      <c r="A419" s="11">
        <v>44980</v>
      </c>
      <c r="B419">
        <v>0.67632850241545905</v>
      </c>
      <c r="C419">
        <v>3991.05</v>
      </c>
      <c r="D419">
        <v>294.25</v>
      </c>
      <c r="E419">
        <v>101.31</v>
      </c>
      <c r="F419">
        <v>1825.26</v>
      </c>
      <c r="G419">
        <v>81.06</v>
      </c>
      <c r="H419">
        <v>47.84</v>
      </c>
      <c r="I419" s="12">
        <f t="shared" si="121"/>
        <v>136.60363527061554</v>
      </c>
      <c r="J419" s="12">
        <f t="shared" si="122"/>
        <v>91.448157846438491</v>
      </c>
      <c r="K419" s="12">
        <f t="shared" si="123"/>
        <v>149.60171090185312</v>
      </c>
      <c r="L419" s="12">
        <f t="shared" si="124"/>
        <v>136.23709570081013</v>
      </c>
      <c r="M419" s="12">
        <f t="shared" si="125"/>
        <v>163.1803935703492</v>
      </c>
      <c r="N419" s="12">
        <f t="shared" si="126"/>
        <v>108.89368089865371</v>
      </c>
      <c r="O419" s="12">
        <f t="shared" si="127"/>
        <v>177.39367019829143</v>
      </c>
      <c r="P419" s="12">
        <f t="shared" si="128"/>
        <v>163.85063105785738</v>
      </c>
      <c r="Q419">
        <v>0.65517241379310298</v>
      </c>
      <c r="R419" s="12"/>
      <c r="S419" s="12"/>
      <c r="T419" s="55">
        <v>17.9071146835782</v>
      </c>
      <c r="U419" s="55">
        <v>16.559115596272001</v>
      </c>
      <c r="V419" s="55">
        <v>19.938904255531799</v>
      </c>
      <c r="W419" s="55">
        <v>18.3932915116151</v>
      </c>
      <c r="Z419" s="12"/>
      <c r="AA419" s="12"/>
      <c r="AB419" s="12"/>
      <c r="AC419" s="12"/>
      <c r="AD419" s="55">
        <v>15.3381721312388</v>
      </c>
      <c r="AE419" s="55">
        <v>14.1237473550961</v>
      </c>
      <c r="AF419">
        <v>0.43758300132802103</v>
      </c>
      <c r="AG419" s="12"/>
      <c r="AH419" s="12"/>
      <c r="AI419" t="str">
        <v>20161125</v>
      </c>
      <c r="AJ419">
        <v>56.3</v>
      </c>
      <c r="AK419">
        <v>22.3</v>
      </c>
      <c r="AL419">
        <f t="shared" si="129"/>
        <v>2.5246636771300448</v>
      </c>
      <c r="BI419" t="str">
        <v>15/03/2023</v>
      </c>
      <c r="BJ419">
        <v>39.700000000000003</v>
      </c>
      <c r="BK419">
        <v>28.8</v>
      </c>
      <c r="BL419">
        <f t="shared" si="130"/>
        <v>1.3784722222222223</v>
      </c>
    </row>
    <row r="420" spans="1:64" x14ac:dyDescent="0.3">
      <c r="A420" s="11">
        <v>44979</v>
      </c>
      <c r="B420">
        <v>0.67241379310344795</v>
      </c>
      <c r="C420">
        <v>3997.34</v>
      </c>
      <c r="D420">
        <v>294.02999999999997</v>
      </c>
      <c r="E420">
        <v>100.39</v>
      </c>
      <c r="F420">
        <v>1834.9</v>
      </c>
      <c r="G420">
        <v>81.02</v>
      </c>
      <c r="H420">
        <v>48.12</v>
      </c>
      <c r="I420" s="12">
        <f t="shared" si="121"/>
        <v>138.08638000225557</v>
      </c>
      <c r="J420" s="12">
        <f t="shared" si="122"/>
        <v>91.112849268590281</v>
      </c>
      <c r="K420" s="12">
        <f t="shared" si="123"/>
        <v>149.9116159397056</v>
      </c>
      <c r="L420" s="12">
        <f t="shared" si="124"/>
        <v>135.66118143250051</v>
      </c>
      <c r="M420" s="12">
        <f t="shared" si="125"/>
        <v>164.56538181685207</v>
      </c>
      <c r="N420" s="12">
        <f t="shared" si="126"/>
        <v>108.24400952502614</v>
      </c>
      <c r="O420" s="12">
        <f t="shared" si="127"/>
        <v>177.34853185565109</v>
      </c>
      <c r="P420" s="12">
        <f t="shared" si="128"/>
        <v>162.781642491583</v>
      </c>
      <c r="Q420">
        <v>0.64705882352941202</v>
      </c>
      <c r="R420" s="12"/>
      <c r="S420" s="12"/>
      <c r="T420" s="55">
        <v>17.880862182769398</v>
      </c>
      <c r="U420" s="55">
        <v>16.5677113102183</v>
      </c>
      <c r="V420" s="55">
        <v>19.825106011445701</v>
      </c>
      <c r="W420" s="55">
        <v>18.321873353777399</v>
      </c>
      <c r="Z420" s="12"/>
      <c r="AA420" s="12"/>
      <c r="AB420" s="12"/>
      <c r="AC420" s="12"/>
      <c r="AD420" s="55">
        <v>15.1667558860297</v>
      </c>
      <c r="AE420" s="55">
        <v>13.9990727517756</v>
      </c>
      <c r="AF420">
        <v>0.43536503683858002</v>
      </c>
      <c r="AG420" s="12"/>
      <c r="AH420" s="12"/>
      <c r="AI420" t="str">
        <v>20161118</v>
      </c>
      <c r="AJ420">
        <v>55.9</v>
      </c>
      <c r="AK420">
        <v>21.6</v>
      </c>
      <c r="AL420">
        <f t="shared" si="129"/>
        <v>2.5879629629629628</v>
      </c>
      <c r="BI420" t="str">
        <v>14/03/2023</v>
      </c>
      <c r="BJ420">
        <v>39.700000000000003</v>
      </c>
      <c r="BK420">
        <v>28.8</v>
      </c>
      <c r="BL420">
        <f t="shared" si="130"/>
        <v>1.3784722222222223</v>
      </c>
    </row>
    <row r="421" spans="1:64" x14ac:dyDescent="0.3">
      <c r="A421" s="11">
        <v>44975</v>
      </c>
      <c r="B421">
        <v>0.65165876777251197</v>
      </c>
      <c r="C421">
        <v>4079.09</v>
      </c>
      <c r="D421">
        <v>301.16000000000003</v>
      </c>
      <c r="E421">
        <v>102.38</v>
      </c>
      <c r="F421">
        <v>1841.46</v>
      </c>
      <c r="G421">
        <v>81.180000000000007</v>
      </c>
      <c r="H421">
        <v>48.69</v>
      </c>
      <c r="I421" s="12">
        <f t="shared" si="121"/>
        <v>138.16981309389158</v>
      </c>
      <c r="J421" s="12">
        <f t="shared" si="122"/>
        <v>92.639440148773147</v>
      </c>
      <c r="K421" s="12">
        <f t="shared" si="123"/>
        <v>152.67041707616022</v>
      </c>
      <c r="L421" s="12">
        <f t="shared" si="124"/>
        <v>136.80135488696482</v>
      </c>
      <c r="M421" s="12">
        <f t="shared" si="125"/>
        <v>165.26573382839666</v>
      </c>
      <c r="N421" s="12">
        <f t="shared" si="126"/>
        <v>110.4657781319559</v>
      </c>
      <c r="O421" s="12">
        <f t="shared" si="127"/>
        <v>181.28313622370857</v>
      </c>
      <c r="P421" s="12">
        <f t="shared" si="128"/>
        <v>164.75347916849171</v>
      </c>
      <c r="Q421">
        <v>0.64705882352941202</v>
      </c>
      <c r="R421" s="12"/>
      <c r="S421" s="12"/>
      <c r="T421" s="55">
        <v>17.9825772730102</v>
      </c>
      <c r="U421" s="55">
        <v>16.7483873514945</v>
      </c>
      <c r="V421" s="55">
        <v>19.972966268996402</v>
      </c>
      <c r="W421" s="55">
        <v>18.572808225382001</v>
      </c>
      <c r="Z421" s="12"/>
      <c r="AA421" s="12"/>
      <c r="AB421" s="12"/>
      <c r="AC421" s="12"/>
      <c r="AD421" s="55">
        <v>15.192546393288399</v>
      </c>
      <c r="AE421" s="55">
        <v>14.1012959948005</v>
      </c>
      <c r="AF421">
        <v>0.43552631578947398</v>
      </c>
      <c r="AG421" s="12"/>
      <c r="AH421" s="12"/>
      <c r="AI421" t="str">
        <v>20161111</v>
      </c>
      <c r="AJ421">
        <v>51</v>
      </c>
      <c r="AK421">
        <v>23.5</v>
      </c>
      <c r="AL421">
        <f t="shared" si="129"/>
        <v>2.1702127659574466</v>
      </c>
      <c r="BI421" t="str">
        <v>13/03/2023</v>
      </c>
      <c r="BJ421">
        <v>39.700000000000003</v>
      </c>
      <c r="BK421">
        <v>28.8</v>
      </c>
      <c r="BL421">
        <f t="shared" si="130"/>
        <v>1.3784722222222223</v>
      </c>
    </row>
    <row r="422" spans="1:64" x14ac:dyDescent="0.3">
      <c r="A422" s="11">
        <v>44974</v>
      </c>
      <c r="B422">
        <v>0.63593380614657202</v>
      </c>
      <c r="C422">
        <v>4090.41</v>
      </c>
      <c r="D422">
        <v>303.3</v>
      </c>
      <c r="E422">
        <v>101.59</v>
      </c>
      <c r="F422">
        <v>1836.57</v>
      </c>
      <c r="G422">
        <v>81.11</v>
      </c>
      <c r="H422">
        <v>48.77</v>
      </c>
      <c r="I422" s="12">
        <f t="shared" si="121"/>
        <v>139.64217288999066</v>
      </c>
      <c r="J422" s="12">
        <f t="shared" si="122"/>
        <v>93.145220635844154</v>
      </c>
      <c r="K422" s="12">
        <f t="shared" si="123"/>
        <v>153.22670267628683</v>
      </c>
      <c r="L422" s="12">
        <f t="shared" si="124"/>
        <v>136.95571713669625</v>
      </c>
      <c r="M422" s="12">
        <f t="shared" si="125"/>
        <v>167.75387206679574</v>
      </c>
      <c r="N422" s="12">
        <f t="shared" si="126"/>
        <v>111.54985222264037</v>
      </c>
      <c r="O422" s="12">
        <f t="shared" si="127"/>
        <v>182.73012969446634</v>
      </c>
      <c r="P422" s="12">
        <f t="shared" si="128"/>
        <v>165.65053774555486</v>
      </c>
      <c r="Q422">
        <v>0.63855421686747005</v>
      </c>
      <c r="R422" s="12"/>
      <c r="S422" s="12"/>
      <c r="T422" s="55">
        <v>18.0503744523871</v>
      </c>
      <c r="U422" s="55">
        <v>16.9029612005167</v>
      </c>
      <c r="V422" s="55">
        <v>19.971558870214999</v>
      </c>
      <c r="W422" s="55">
        <v>18.668613979402501</v>
      </c>
      <c r="Z422" s="12"/>
      <c r="AA422" s="12"/>
      <c r="AB422" s="12"/>
      <c r="AC422" s="12"/>
      <c r="AD422" s="55">
        <v>15.1112862144687</v>
      </c>
      <c r="AE422" s="55">
        <v>14.077136801036</v>
      </c>
      <c r="AF422">
        <v>0.43093192333113001</v>
      </c>
      <c r="AG422" s="12"/>
      <c r="AH422" s="12"/>
      <c r="AI422" t="str">
        <v>20161104</v>
      </c>
      <c r="AJ422">
        <v>42.9</v>
      </c>
      <c r="AK422">
        <v>25.7</v>
      </c>
      <c r="AL422">
        <f t="shared" si="129"/>
        <v>1.6692607003891051</v>
      </c>
      <c r="BI422" t="str">
        <v>10/03/2023</v>
      </c>
      <c r="BJ422">
        <v>40.299999999999997</v>
      </c>
      <c r="BK422">
        <v>27.8</v>
      </c>
      <c r="BL422">
        <f t="shared" si="130"/>
        <v>1.449640287769784</v>
      </c>
    </row>
    <row r="423" spans="1:64" x14ac:dyDescent="0.3">
      <c r="A423" s="11">
        <v>44973</v>
      </c>
      <c r="B423">
        <v>0.61259079903147695</v>
      </c>
      <c r="C423">
        <v>4147.6000000000004</v>
      </c>
      <c r="D423">
        <v>309.10000000000002</v>
      </c>
      <c r="E423">
        <v>103.05</v>
      </c>
      <c r="F423">
        <v>1836.1</v>
      </c>
      <c r="G423">
        <v>81.099999999999994</v>
      </c>
      <c r="H423">
        <v>48.98</v>
      </c>
      <c r="I423" s="12">
        <f t="shared" si="121"/>
        <v>139.58924307895188</v>
      </c>
      <c r="J423" s="12">
        <f t="shared" si="122"/>
        <v>94.472049817424789</v>
      </c>
      <c r="K423" s="12">
        <f t="shared" si="123"/>
        <v>155.38846728805035</v>
      </c>
      <c r="L423" s="12">
        <f t="shared" si="124"/>
        <v>138.26944734598382</v>
      </c>
      <c r="M423" s="12">
        <f t="shared" si="125"/>
        <v>168.52847517032117</v>
      </c>
      <c r="N423" s="12">
        <f t="shared" si="126"/>
        <v>113.71268237631983</v>
      </c>
      <c r="O423" s="12">
        <f t="shared" si="127"/>
        <v>186.24787878651352</v>
      </c>
      <c r="P423" s="12">
        <f t="shared" si="128"/>
        <v>168.08383527653024</v>
      </c>
      <c r="Q423">
        <v>0.607594936708861</v>
      </c>
      <c r="R423" s="12"/>
      <c r="S423" s="12"/>
      <c r="T423" s="55">
        <v>17.983046766832601</v>
      </c>
      <c r="U423" s="55">
        <v>16.900744605107299</v>
      </c>
      <c r="V423" s="55">
        <v>19.885621407605001</v>
      </c>
      <c r="W423" s="55">
        <v>18.661312925035102</v>
      </c>
      <c r="Z423" s="12"/>
      <c r="AA423" s="12"/>
      <c r="AB423" s="12"/>
      <c r="AC423" s="12"/>
      <c r="AD423" s="55">
        <v>15.1980684634598</v>
      </c>
      <c r="AE423" s="55">
        <v>14.258534712677401</v>
      </c>
      <c r="AF423">
        <v>0.42894736842105302</v>
      </c>
      <c r="AG423" s="12"/>
      <c r="AH423" s="12"/>
      <c r="AI423" t="str">
        <v>20161028</v>
      </c>
      <c r="AJ423">
        <v>41.7</v>
      </c>
      <c r="AK423">
        <v>24.3</v>
      </c>
      <c r="AL423">
        <f t="shared" si="129"/>
        <v>1.7160493827160495</v>
      </c>
      <c r="BI423" t="str">
        <v>09/03/2023</v>
      </c>
      <c r="BJ423">
        <v>40.299999999999997</v>
      </c>
      <c r="BK423">
        <v>27.8</v>
      </c>
      <c r="BL423">
        <f t="shared" si="130"/>
        <v>1.449640287769784</v>
      </c>
    </row>
    <row r="424" spans="1:64" x14ac:dyDescent="0.3">
      <c r="A424" s="11">
        <v>44972</v>
      </c>
      <c r="B424">
        <v>0.61165048543689304</v>
      </c>
      <c r="C424">
        <v>4136.13</v>
      </c>
      <c r="D424">
        <v>306.75</v>
      </c>
      <c r="E424">
        <v>104.02</v>
      </c>
      <c r="F424">
        <v>1854.34</v>
      </c>
      <c r="G424">
        <v>81.09</v>
      </c>
      <c r="H424">
        <v>49.23</v>
      </c>
      <c r="I424" s="12">
        <f t="shared" si="121"/>
        <v>137.92064416959704</v>
      </c>
      <c r="J424" s="12">
        <f t="shared" si="122"/>
        <v>93.295637772890856</v>
      </c>
      <c r="K424" s="12">
        <f t="shared" si="123"/>
        <v>154.977806491904</v>
      </c>
      <c r="L424" s="12">
        <f t="shared" si="124"/>
        <v>137.19230555385221</v>
      </c>
      <c r="M424" s="12">
        <f t="shared" si="125"/>
        <v>165.71364798648199</v>
      </c>
      <c r="N424" s="12">
        <f t="shared" si="126"/>
        <v>111.75722755040984</v>
      </c>
      <c r="O424" s="12">
        <f t="shared" si="127"/>
        <v>184.85451166895638</v>
      </c>
      <c r="P424" s="12">
        <f t="shared" si="128"/>
        <v>165.96952197811731</v>
      </c>
      <c r="Q424">
        <v>0.582278481012658</v>
      </c>
      <c r="R424" s="12"/>
      <c r="S424" s="12"/>
      <c r="T424" s="55">
        <v>17.788279926281302</v>
      </c>
      <c r="U424" s="55">
        <v>16.7385150873891</v>
      </c>
      <c r="V424" s="55">
        <v>19.694326583160102</v>
      </c>
      <c r="W424" s="55">
        <v>18.511185749232698</v>
      </c>
      <c r="Z424" s="12"/>
      <c r="AA424" s="12"/>
      <c r="AB424" s="12"/>
      <c r="AC424" s="12"/>
      <c r="AD424" s="55">
        <v>14.9024364926524</v>
      </c>
      <c r="AE424" s="55">
        <v>13.924666643499499</v>
      </c>
      <c r="AF424">
        <v>0.42904730179880102</v>
      </c>
      <c r="AG424" s="12"/>
      <c r="AH424" s="12"/>
      <c r="AI424" t="str">
        <v>20161021</v>
      </c>
      <c r="AJ424">
        <v>47.1</v>
      </c>
      <c r="AK424">
        <v>23.1</v>
      </c>
      <c r="AL424">
        <f t="shared" si="129"/>
        <v>2.0389610389610389</v>
      </c>
      <c r="BI424" t="str">
        <v>08/03/2023</v>
      </c>
      <c r="BJ424">
        <v>40.299999999999997</v>
      </c>
      <c r="BK424">
        <v>27.8</v>
      </c>
      <c r="BL424">
        <f t="shared" si="130"/>
        <v>1.449640287769784</v>
      </c>
    </row>
    <row r="425" spans="1:64" x14ac:dyDescent="0.3">
      <c r="A425" s="11">
        <v>44971</v>
      </c>
      <c r="B425">
        <v>0.601965601965602</v>
      </c>
      <c r="C425">
        <v>4137.29</v>
      </c>
      <c r="D425">
        <v>304.5</v>
      </c>
      <c r="E425">
        <v>104.26</v>
      </c>
      <c r="F425">
        <v>1854.07</v>
      </c>
      <c r="G425">
        <v>81.260000000000005</v>
      </c>
      <c r="H425">
        <v>49.2</v>
      </c>
      <c r="I425" s="12">
        <f t="shared" si="121"/>
        <v>137.64239172043773</v>
      </c>
      <c r="J425" s="12">
        <f t="shared" si="122"/>
        <v>93.335398871033703</v>
      </c>
      <c r="K425" s="12">
        <f t="shared" si="123"/>
        <v>154.69754505815939</v>
      </c>
      <c r="L425" s="12">
        <f t="shared" si="124"/>
        <v>137.31453373329788</v>
      </c>
      <c r="M425" s="12">
        <f t="shared" si="125"/>
        <v>164.12311446766148</v>
      </c>
      <c r="N425" s="12">
        <f t="shared" si="126"/>
        <v>110.95353154031741</v>
      </c>
      <c r="O425" s="12">
        <f t="shared" si="127"/>
        <v>183.11832784047118</v>
      </c>
      <c r="P425" s="12">
        <f t="shared" si="128"/>
        <v>164.85192378043484</v>
      </c>
      <c r="Q425">
        <v>0.55844155844155796</v>
      </c>
      <c r="R425" s="12"/>
      <c r="S425" s="12"/>
      <c r="T425" s="55">
        <v>17.684054032615101</v>
      </c>
      <c r="U425" s="55">
        <v>16.682105424600401</v>
      </c>
      <c r="V425" s="55">
        <v>19.301173470897201</v>
      </c>
      <c r="W425" s="55">
        <v>18.090205728453199</v>
      </c>
      <c r="Z425" s="12"/>
      <c r="AA425" s="12"/>
      <c r="AB425" s="12"/>
      <c r="AC425" s="12"/>
      <c r="AD425" s="55">
        <v>15.114803741012301</v>
      </c>
      <c r="AE425" s="55">
        <v>14.2627424060334</v>
      </c>
      <c r="AF425">
        <v>0.42809139784946199</v>
      </c>
      <c r="AG425" s="12"/>
      <c r="AH425" s="12"/>
      <c r="AI425" t="str">
        <v>20161014</v>
      </c>
      <c r="AJ425">
        <v>42.9</v>
      </c>
      <c r="AK425">
        <v>23.8</v>
      </c>
      <c r="AL425">
        <f t="shared" si="129"/>
        <v>1.8025210084033612</v>
      </c>
      <c r="BI425" t="str">
        <v>07/03/2023</v>
      </c>
      <c r="BJ425">
        <v>40.299999999999997</v>
      </c>
      <c r="BK425">
        <v>27.8</v>
      </c>
      <c r="BL425">
        <f t="shared" si="130"/>
        <v>1.449640287769784</v>
      </c>
    </row>
    <row r="426" spans="1:64" x14ac:dyDescent="0.3">
      <c r="A426" s="11">
        <v>44968</v>
      </c>
      <c r="B426">
        <v>0.59764705882352898</v>
      </c>
      <c r="C426">
        <v>4090.46</v>
      </c>
      <c r="D426">
        <v>299.7</v>
      </c>
      <c r="E426">
        <v>103.39</v>
      </c>
      <c r="F426">
        <v>1864.82</v>
      </c>
      <c r="G426">
        <v>81.239999999999995</v>
      </c>
      <c r="H426">
        <v>48.76</v>
      </c>
      <c r="I426" s="12">
        <f t="shared" si="121"/>
        <v>137.22606843598504</v>
      </c>
      <c r="J426" s="12">
        <f t="shared" si="122"/>
        <v>91.75598280829908</v>
      </c>
      <c r="K426" s="12">
        <f t="shared" si="123"/>
        <v>152.98375888154055</v>
      </c>
      <c r="L426" s="12">
        <f t="shared" si="124"/>
        <v>136.9823788415874</v>
      </c>
      <c r="M426" s="12">
        <f t="shared" si="125"/>
        <v>162.88498081906121</v>
      </c>
      <c r="N426" s="12">
        <f t="shared" si="126"/>
        <v>108.58840575683008</v>
      </c>
      <c r="O426" s="12">
        <f t="shared" si="127"/>
        <v>180.2754148578193</v>
      </c>
      <c r="P426" s="12">
        <f t="shared" si="128"/>
        <v>163.70724571658207</v>
      </c>
      <c r="Q426">
        <v>0.56790123456790098</v>
      </c>
      <c r="R426" s="12"/>
      <c r="S426" s="12"/>
      <c r="T426" s="55">
        <v>17.976527199726899</v>
      </c>
      <c r="U426" s="55">
        <v>17.155903118278001</v>
      </c>
      <c r="V426" s="55">
        <v>19.605800662066599</v>
      </c>
      <c r="W426" s="55">
        <v>18.589342164540799</v>
      </c>
      <c r="Z426" s="12"/>
      <c r="AA426" s="12"/>
      <c r="AB426" s="12"/>
      <c r="AC426" s="12"/>
      <c r="AD426" s="55">
        <v>15.137668082546501</v>
      </c>
      <c r="AE426" s="55">
        <v>14.357410096023001</v>
      </c>
      <c r="AF426">
        <v>0.41972018654230497</v>
      </c>
      <c r="AG426" s="12"/>
      <c r="AH426" s="12"/>
      <c r="AI426" t="str">
        <v>20161007</v>
      </c>
      <c r="AJ426">
        <v>46.1</v>
      </c>
      <c r="AK426">
        <v>23.1</v>
      </c>
      <c r="AL426">
        <f t="shared" si="129"/>
        <v>1.9956709956709957</v>
      </c>
      <c r="BI426" t="str">
        <v>06/03/2023</v>
      </c>
      <c r="BJ426">
        <v>40.299999999999997</v>
      </c>
      <c r="BK426">
        <v>27.8</v>
      </c>
      <c r="BL426">
        <f t="shared" si="130"/>
        <v>1.449640287769784</v>
      </c>
    </row>
    <row r="427" spans="1:64" x14ac:dyDescent="0.3">
      <c r="A427" s="11">
        <v>44967</v>
      </c>
      <c r="B427">
        <v>0.59144893111638996</v>
      </c>
      <c r="C427">
        <v>4081.5</v>
      </c>
      <c r="D427">
        <v>301.68</v>
      </c>
      <c r="E427">
        <v>104.56</v>
      </c>
      <c r="F427">
        <v>1861.71</v>
      </c>
      <c r="G427">
        <v>81.28</v>
      </c>
      <c r="H427">
        <v>48.99</v>
      </c>
      <c r="I427" s="12">
        <f t="shared" si="121"/>
        <v>135.4135554425267</v>
      </c>
      <c r="J427" s="12">
        <f t="shared" si="122"/>
        <v>91.707857814586575</v>
      </c>
      <c r="K427" s="12">
        <f t="shared" si="123"/>
        <v>152.57373263972931</v>
      </c>
      <c r="L427" s="12">
        <f t="shared" si="124"/>
        <v>136.04501413370693</v>
      </c>
      <c r="M427" s="12">
        <f t="shared" si="125"/>
        <v>162.13486359861426</v>
      </c>
      <c r="N427" s="12">
        <f t="shared" si="126"/>
        <v>109.48991870841905</v>
      </c>
      <c r="O427" s="12">
        <f t="shared" si="127"/>
        <v>181.37657377320852</v>
      </c>
      <c r="P427" s="12">
        <f t="shared" si="128"/>
        <v>164.01369055955499</v>
      </c>
      <c r="Q427">
        <v>0.55555555555555602</v>
      </c>
      <c r="R427" s="12"/>
      <c r="S427" s="12"/>
      <c r="T427" s="55">
        <v>17.863571036145899</v>
      </c>
      <c r="U427" s="55">
        <v>17.092084723300001</v>
      </c>
      <c r="V427" s="55">
        <v>19.5341477318184</v>
      </c>
      <c r="W427" s="55">
        <v>18.583055283831399</v>
      </c>
      <c r="Z427" s="12"/>
      <c r="AA427" s="12"/>
      <c r="AB427" s="12"/>
      <c r="AC427" s="12"/>
      <c r="AD427" s="55">
        <v>14.967576740277201</v>
      </c>
      <c r="AE427" s="55">
        <v>14.1938200691792</v>
      </c>
      <c r="AF427">
        <v>0.42210386151797602</v>
      </c>
      <c r="AG427" s="12"/>
      <c r="AH427" s="12"/>
      <c r="AI427" t="str">
        <v>20160930</v>
      </c>
      <c r="AJ427">
        <v>46.7</v>
      </c>
      <c r="AK427">
        <v>22.8</v>
      </c>
      <c r="AL427">
        <f t="shared" si="129"/>
        <v>2.0482456140350878</v>
      </c>
      <c r="BI427" t="str">
        <v>03/03/2023</v>
      </c>
      <c r="BJ427">
        <v>45.2</v>
      </c>
      <c r="BK427">
        <v>24.7</v>
      </c>
      <c r="BL427">
        <f t="shared" si="130"/>
        <v>1.8299595141700407</v>
      </c>
    </row>
    <row r="428" spans="1:64" x14ac:dyDescent="0.3">
      <c r="A428" s="11">
        <v>44966</v>
      </c>
      <c r="B428">
        <v>0.57627118644067798</v>
      </c>
      <c r="C428">
        <v>4117.8599999999997</v>
      </c>
      <c r="D428">
        <v>304.37</v>
      </c>
      <c r="E428">
        <v>105.56</v>
      </c>
      <c r="F428">
        <v>1875.77</v>
      </c>
      <c r="G428">
        <v>81.34</v>
      </c>
      <c r="H428">
        <v>48.88</v>
      </c>
      <c r="I428" s="12">
        <f t="shared" si="121"/>
        <v>135.32647877405392</v>
      </c>
      <c r="J428" s="12">
        <f t="shared" si="122"/>
        <v>91.830381638785042</v>
      </c>
      <c r="K428" s="12">
        <f t="shared" si="123"/>
        <v>153.81846001778922</v>
      </c>
      <c r="L428" s="12">
        <f t="shared" si="124"/>
        <v>137.56931491907625</v>
      </c>
      <c r="M428" s="12">
        <f t="shared" si="125"/>
        <v>162.03191535524917</v>
      </c>
      <c r="N428" s="12">
        <f t="shared" si="126"/>
        <v>109.63708885346763</v>
      </c>
      <c r="O428" s="12">
        <f t="shared" si="127"/>
        <v>182.8577734995657</v>
      </c>
      <c r="P428" s="12">
        <f t="shared" si="128"/>
        <v>165.85272137473368</v>
      </c>
      <c r="Q428">
        <v>0.530864197530864</v>
      </c>
      <c r="R428" s="12"/>
      <c r="S428" s="12"/>
      <c r="T428" s="55">
        <v>17.898215344847799</v>
      </c>
      <c r="U428" s="55">
        <v>17.235318201380601</v>
      </c>
      <c r="V428" s="55">
        <v>19.566938408554599</v>
      </c>
      <c r="W428" s="55">
        <v>18.728456890612101</v>
      </c>
      <c r="Z428" s="12"/>
      <c r="AA428" s="12"/>
      <c r="AB428" s="12"/>
      <c r="AC428" s="12"/>
      <c r="AD428" s="55">
        <v>14.9681485359148</v>
      </c>
      <c r="AE428" s="55">
        <v>14.2500900712014</v>
      </c>
      <c r="AF428">
        <v>0.42105263157894701</v>
      </c>
      <c r="AG428" s="12"/>
      <c r="AH428" s="12"/>
      <c r="AI428" t="str">
        <v>20160923</v>
      </c>
      <c r="AJ428">
        <v>45.2</v>
      </c>
      <c r="AK428">
        <v>23.1</v>
      </c>
      <c r="AL428">
        <f t="shared" si="129"/>
        <v>1.9567099567099566</v>
      </c>
      <c r="BI428" t="str">
        <v>02/03/2023</v>
      </c>
      <c r="BJ428">
        <v>45.2</v>
      </c>
      <c r="BK428">
        <v>24.7</v>
      </c>
      <c r="BL428">
        <f t="shared" si="130"/>
        <v>1.8299595141700407</v>
      </c>
    </row>
    <row r="429" spans="1:64" x14ac:dyDescent="0.3">
      <c r="A429" s="11">
        <v>44965</v>
      </c>
      <c r="B429">
        <v>0.55693069306930698</v>
      </c>
      <c r="C429">
        <v>4164</v>
      </c>
      <c r="D429">
        <v>309.88</v>
      </c>
      <c r="E429">
        <v>105.06</v>
      </c>
      <c r="F429">
        <v>1873.79</v>
      </c>
      <c r="G429">
        <v>81.31</v>
      </c>
      <c r="H429">
        <v>49.13</v>
      </c>
      <c r="I429" s="12">
        <f t="shared" si="121"/>
        <v>137.50453365625509</v>
      </c>
      <c r="J429" s="12">
        <f t="shared" si="122"/>
        <v>92.958655566539932</v>
      </c>
      <c r="K429" s="12">
        <f t="shared" si="123"/>
        <v>155.60002584599323</v>
      </c>
      <c r="L429" s="12">
        <f t="shared" si="124"/>
        <v>138.39862035543351</v>
      </c>
      <c r="M429" s="12">
        <f t="shared" si="125"/>
        <v>165.76837798884458</v>
      </c>
      <c r="N429" s="12">
        <f t="shared" si="126"/>
        <v>111.74205876608265</v>
      </c>
      <c r="O429" s="12">
        <f t="shared" si="127"/>
        <v>186.23799968488711</v>
      </c>
      <c r="P429" s="12">
        <f t="shared" si="128"/>
        <v>167.98487544354384</v>
      </c>
      <c r="Q429">
        <v>0.481012658227848</v>
      </c>
      <c r="R429" s="12"/>
      <c r="S429" s="12"/>
      <c r="T429" s="55">
        <v>17.875078891242101</v>
      </c>
      <c r="U429" s="55">
        <v>17.301996276693401</v>
      </c>
      <c r="V429" s="55">
        <v>19.5557290844995</v>
      </c>
      <c r="W429" s="55">
        <v>18.825070724436099</v>
      </c>
      <c r="Z429" s="12"/>
      <c r="AA429" s="12"/>
      <c r="AB429" s="12"/>
      <c r="AC429" s="12"/>
      <c r="AD429" s="55">
        <v>15.0249837305879</v>
      </c>
      <c r="AE429" s="55">
        <v>14.401613024582501</v>
      </c>
      <c r="AF429">
        <v>0.41537424140256202</v>
      </c>
      <c r="AG429" s="12"/>
      <c r="AH429" s="12"/>
      <c r="AI429" t="str">
        <v>20160916</v>
      </c>
      <c r="AJ429">
        <v>44.6</v>
      </c>
      <c r="AK429">
        <v>24.3</v>
      </c>
      <c r="AL429">
        <f t="shared" si="129"/>
        <v>1.8353909465020577</v>
      </c>
      <c r="BI429" t="str">
        <v>01/03/2023</v>
      </c>
      <c r="BJ429">
        <v>45.2</v>
      </c>
      <c r="BK429">
        <v>24.7</v>
      </c>
      <c r="BL429">
        <f t="shared" si="130"/>
        <v>1.8299595141700407</v>
      </c>
    </row>
    <row r="430" spans="1:64" x14ac:dyDescent="0.3">
      <c r="A430" s="11">
        <v>44964</v>
      </c>
      <c r="B430">
        <v>0.54500000000000004</v>
      </c>
      <c r="C430">
        <v>4111.08</v>
      </c>
      <c r="D430">
        <v>303.58999999999997</v>
      </c>
      <c r="E430">
        <v>105.91</v>
      </c>
      <c r="F430">
        <v>1867.84</v>
      </c>
      <c r="G430">
        <v>81.27</v>
      </c>
      <c r="H430">
        <v>48.75</v>
      </c>
      <c r="I430" s="12">
        <f t="shared" si="121"/>
        <v>134.68975852445504</v>
      </c>
      <c r="J430" s="12">
        <f t="shared" si="122"/>
        <v>92.066801499636341</v>
      </c>
      <c r="K430" s="12">
        <f t="shared" si="123"/>
        <v>153.69720172326123</v>
      </c>
      <c r="L430" s="12">
        <f t="shared" si="124"/>
        <v>137.69942973736815</v>
      </c>
      <c r="M430" s="12">
        <f t="shared" si="125"/>
        <v>161.13660071705439</v>
      </c>
      <c r="N430" s="12">
        <f t="shared" si="126"/>
        <v>109.8166182124943</v>
      </c>
      <c r="O430" s="12">
        <f t="shared" si="127"/>
        <v>182.54573008508626</v>
      </c>
      <c r="P430" s="12">
        <f t="shared" si="128"/>
        <v>165.84156219444444</v>
      </c>
      <c r="Q430">
        <v>0.47435897435897401</v>
      </c>
      <c r="R430" s="12"/>
      <c r="S430" s="12"/>
      <c r="T430" s="55">
        <v>17.831641432046499</v>
      </c>
      <c r="U430" s="55">
        <v>17.330237746096898</v>
      </c>
      <c r="V430" s="55">
        <v>19.5329308689128</v>
      </c>
      <c r="W430" s="55">
        <v>18.8563992192482</v>
      </c>
      <c r="Z430" s="12"/>
      <c r="AA430" s="12"/>
      <c r="AB430" s="12"/>
      <c r="AC430" s="12"/>
      <c r="AD430" s="55">
        <v>14.799202740144301</v>
      </c>
      <c r="AE430" s="55">
        <v>14.112719238288401</v>
      </c>
      <c r="AF430">
        <v>0.41756756756756802</v>
      </c>
      <c r="AG430" s="12"/>
      <c r="AH430" s="12"/>
      <c r="AI430" t="str">
        <v>20160909</v>
      </c>
      <c r="AJ430">
        <v>49</v>
      </c>
      <c r="AK430">
        <v>22.6</v>
      </c>
      <c r="AL430">
        <f t="shared" si="129"/>
        <v>2.168141592920354</v>
      </c>
      <c r="BI430" t="str">
        <v>28/02/2023</v>
      </c>
      <c r="BJ430">
        <v>45.2</v>
      </c>
      <c r="BK430">
        <v>24.7</v>
      </c>
      <c r="BL430">
        <f t="shared" si="130"/>
        <v>1.8299595141700407</v>
      </c>
    </row>
    <row r="431" spans="1:64" x14ac:dyDescent="0.3">
      <c r="A431" s="11">
        <v>44961</v>
      </c>
      <c r="B431">
        <v>0.53316953316953297</v>
      </c>
      <c r="C431">
        <v>4136.4799999999996</v>
      </c>
      <c r="D431">
        <v>306.18</v>
      </c>
      <c r="E431">
        <v>106.7</v>
      </c>
      <c r="F431">
        <v>1865.75</v>
      </c>
      <c r="G431">
        <v>81.5</v>
      </c>
      <c r="H431">
        <v>49.29</v>
      </c>
      <c r="I431" s="12">
        <f t="shared" si="121"/>
        <v>134.51979952778132</v>
      </c>
      <c r="J431" s="12">
        <f t="shared" si="122"/>
        <v>92.740158068715076</v>
      </c>
      <c r="K431" s="12">
        <f t="shared" si="123"/>
        <v>154.20892874153535</v>
      </c>
      <c r="L431" s="12">
        <f t="shared" si="124"/>
        <v>137.03957289037689</v>
      </c>
      <c r="M431" s="12">
        <f t="shared" si="125"/>
        <v>161.30680199068823</v>
      </c>
      <c r="N431" s="12">
        <f t="shared" si="126"/>
        <v>110.87875567409891</v>
      </c>
      <c r="O431" s="12">
        <f t="shared" si="127"/>
        <v>183.5805720201771</v>
      </c>
      <c r="P431" s="12">
        <f t="shared" si="128"/>
        <v>165.42857097122916</v>
      </c>
      <c r="Q431">
        <v>0.46052631578947401</v>
      </c>
      <c r="R431" s="12"/>
      <c r="S431" s="12"/>
      <c r="T431" s="55">
        <v>17.736842661544699</v>
      </c>
      <c r="U431" s="55">
        <v>17.282647226334401</v>
      </c>
      <c r="V431" s="55">
        <v>19.347184827802899</v>
      </c>
      <c r="W431" s="55">
        <v>18.6503515019565</v>
      </c>
      <c r="Z431" s="12"/>
      <c r="AA431" s="12"/>
      <c r="AB431" s="12"/>
      <c r="AC431" s="12"/>
      <c r="AD431" s="55">
        <v>14.8211058527429</v>
      </c>
      <c r="AE431" s="55">
        <v>14.2083417910666</v>
      </c>
      <c r="AF431">
        <v>0.409479921000658</v>
      </c>
      <c r="AG431" s="12"/>
      <c r="AH431" s="12"/>
      <c r="AI431" t="str">
        <v>20160902</v>
      </c>
      <c r="AJ431">
        <v>52.5</v>
      </c>
      <c r="AK431">
        <v>22.8</v>
      </c>
      <c r="AL431">
        <f t="shared" si="129"/>
        <v>2.3026315789473681</v>
      </c>
      <c r="BI431" t="str">
        <v>27/02/2023</v>
      </c>
      <c r="BJ431">
        <v>45.2</v>
      </c>
      <c r="BK431">
        <v>24.7</v>
      </c>
      <c r="BL431">
        <f t="shared" si="130"/>
        <v>1.8299595141700407</v>
      </c>
    </row>
    <row r="432" spans="1:64" x14ac:dyDescent="0.3">
      <c r="A432" s="11">
        <v>44960</v>
      </c>
      <c r="B432">
        <v>0.52334152334152295</v>
      </c>
      <c r="C432">
        <v>4179.76</v>
      </c>
      <c r="D432">
        <v>311.72000000000003</v>
      </c>
      <c r="E432">
        <v>108.32</v>
      </c>
      <c r="F432">
        <v>1913.06</v>
      </c>
      <c r="G432">
        <v>81.8</v>
      </c>
      <c r="H432">
        <v>49.88</v>
      </c>
      <c r="I432" s="12">
        <f t="shared" si="121"/>
        <v>133.90370518681559</v>
      </c>
      <c r="J432" s="12">
        <f t="shared" si="122"/>
        <v>91.425878861381122</v>
      </c>
      <c r="K432" s="12">
        <f t="shared" si="123"/>
        <v>155.24709398002591</v>
      </c>
      <c r="L432" s="12">
        <f t="shared" si="124"/>
        <v>136.83791121801025</v>
      </c>
      <c r="M432" s="12">
        <f t="shared" si="125"/>
        <v>161.76243386349998</v>
      </c>
      <c r="N432" s="12">
        <f t="shared" si="126"/>
        <v>110.11263010543074</v>
      </c>
      <c r="O432" s="12">
        <f t="shared" si="127"/>
        <v>186.20699905201639</v>
      </c>
      <c r="P432" s="12">
        <f t="shared" si="128"/>
        <v>166.4177533841559</v>
      </c>
      <c r="Q432">
        <v>0.47887323943662002</v>
      </c>
      <c r="R432" s="12"/>
      <c r="S432" s="12"/>
      <c r="T432" s="55">
        <v>17.687040870619501</v>
      </c>
      <c r="U432" s="55">
        <v>17.309879042850099</v>
      </c>
      <c r="V432" s="55">
        <v>19.2121303906337</v>
      </c>
      <c r="W432" s="55">
        <v>18.5285531953114</v>
      </c>
      <c r="Z432" s="12"/>
      <c r="AA432" s="12"/>
      <c r="AB432" s="12"/>
      <c r="AC432" s="12"/>
      <c r="AD432" s="55">
        <v>14.821213638074299</v>
      </c>
      <c r="AE432" s="55">
        <v>14.250188588129699</v>
      </c>
      <c r="AF432">
        <v>0.40782493368700301</v>
      </c>
      <c r="AG432" s="12"/>
      <c r="AH432" s="12"/>
      <c r="AI432" t="str">
        <v>20160826</v>
      </c>
      <c r="AJ432">
        <v>55.9</v>
      </c>
      <c r="AK432">
        <v>20.6</v>
      </c>
      <c r="AL432">
        <f t="shared" si="129"/>
        <v>2.7135922330097086</v>
      </c>
      <c r="BI432" t="str">
        <v>24/02/2023</v>
      </c>
      <c r="BJ432">
        <v>38.4</v>
      </c>
      <c r="BK432">
        <v>28.8</v>
      </c>
      <c r="BL432">
        <f t="shared" si="130"/>
        <v>1.3333333333333333</v>
      </c>
    </row>
    <row r="433" spans="1:64" x14ac:dyDescent="0.3">
      <c r="A433" s="11">
        <v>44959</v>
      </c>
      <c r="B433">
        <v>0.50753768844221103</v>
      </c>
      <c r="C433">
        <v>4119.21</v>
      </c>
      <c r="D433">
        <v>300.92</v>
      </c>
      <c r="E433">
        <v>108.18</v>
      </c>
      <c r="F433">
        <v>1950.36</v>
      </c>
      <c r="G433">
        <v>81.790000000000006</v>
      </c>
      <c r="H433">
        <v>50.01</v>
      </c>
      <c r="I433" s="12">
        <f t="shared" si="121"/>
        <v>132.13243277997984</v>
      </c>
      <c r="J433" s="12">
        <f t="shared" si="122"/>
        <v>88.434656639311996</v>
      </c>
      <c r="K433" s="12">
        <f t="shared" si="123"/>
        <v>153.01654786301961</v>
      </c>
      <c r="L433" s="12">
        <f t="shared" si="124"/>
        <v>134.51101847656017</v>
      </c>
      <c r="M433" s="12">
        <f t="shared" si="125"/>
        <v>156.3532677749632</v>
      </c>
      <c r="N433" s="12">
        <f t="shared" si="126"/>
        <v>104.37071568377004</v>
      </c>
      <c r="O433" s="12">
        <f t="shared" si="127"/>
        <v>179.77680118035622</v>
      </c>
      <c r="P433" s="12">
        <f t="shared" si="128"/>
        <v>160.24983072444189</v>
      </c>
      <c r="Q433">
        <v>0.441176470588235</v>
      </c>
      <c r="R433" s="12"/>
      <c r="S433" s="12"/>
      <c r="T433" s="55">
        <v>17.5819702334312</v>
      </c>
      <c r="U433" s="55">
        <v>17.245164003022602</v>
      </c>
      <c r="V433" s="55">
        <v>19.023264615601299</v>
      </c>
      <c r="W433" s="55">
        <v>18.2690755934434</v>
      </c>
      <c r="Z433" s="12"/>
      <c r="AA433" s="12"/>
      <c r="AB433" s="12"/>
      <c r="AC433" s="12"/>
      <c r="AD433" s="55">
        <v>14.764845036036601</v>
      </c>
      <c r="AE433" s="55">
        <v>14.218117817386499</v>
      </c>
      <c r="AF433">
        <v>0.396931287525017</v>
      </c>
      <c r="AG433" s="12"/>
      <c r="AH433" s="12"/>
      <c r="AI433" t="str">
        <v>20160819</v>
      </c>
      <c r="AJ433">
        <v>56.7</v>
      </c>
      <c r="AK433">
        <v>20.2</v>
      </c>
      <c r="AL433">
        <f t="shared" si="129"/>
        <v>2.8069306930693072</v>
      </c>
      <c r="BI433" t="str">
        <v>23/02/2023</v>
      </c>
      <c r="BJ433">
        <v>38.4</v>
      </c>
      <c r="BK433">
        <v>28.8</v>
      </c>
      <c r="BL433">
        <f t="shared" si="130"/>
        <v>1.3333333333333333</v>
      </c>
    </row>
    <row r="434" spans="1:64" x14ac:dyDescent="0.3">
      <c r="A434" s="11">
        <v>44957</v>
      </c>
      <c r="B434">
        <v>0.50383631713554999</v>
      </c>
      <c r="C434">
        <v>4076.6</v>
      </c>
      <c r="D434">
        <v>294.62</v>
      </c>
      <c r="E434">
        <v>107.17</v>
      </c>
      <c r="F434">
        <v>1928.07</v>
      </c>
      <c r="G434">
        <v>81.8</v>
      </c>
      <c r="H434">
        <v>49.56</v>
      </c>
      <c r="I434" s="12">
        <f t="shared" si="121"/>
        <v>131.99673241067714</v>
      </c>
      <c r="J434" s="12">
        <f t="shared" si="122"/>
        <v>88.532790443386872</v>
      </c>
      <c r="K434" s="12">
        <f t="shared" si="123"/>
        <v>151.4153926024577</v>
      </c>
      <c r="L434" s="12">
        <f t="shared" si="124"/>
        <v>134.32666391734932</v>
      </c>
      <c r="M434" s="12">
        <f t="shared" si="125"/>
        <v>154.5055058631861</v>
      </c>
      <c r="N434" s="12">
        <f t="shared" si="126"/>
        <v>103.35548642529925</v>
      </c>
      <c r="O434" s="12">
        <f t="shared" si="127"/>
        <v>175.99196610690305</v>
      </c>
      <c r="P434" s="12">
        <f t="shared" si="128"/>
        <v>158.30214854547128</v>
      </c>
      <c r="Q434">
        <v>0.41538461538461502</v>
      </c>
      <c r="R434" s="12"/>
      <c r="S434" s="12"/>
      <c r="T434" s="55">
        <v>17.409448967756902</v>
      </c>
      <c r="U434" s="55">
        <v>17.027185431412999</v>
      </c>
      <c r="V434" s="55">
        <v>18.8651845983645</v>
      </c>
      <c r="W434" s="55">
        <v>18.070721201476498</v>
      </c>
      <c r="Z434" s="12"/>
      <c r="AA434" s="12"/>
      <c r="AB434" s="12"/>
      <c r="AC434" s="12"/>
      <c r="AD434" s="55">
        <v>14.419727164339999</v>
      </c>
      <c r="AE434" s="55">
        <v>13.654100802373801</v>
      </c>
      <c r="AF434">
        <v>0.40162271805273803</v>
      </c>
      <c r="AG434" s="12"/>
      <c r="AH434" s="12"/>
      <c r="AI434" t="str">
        <v>20160812</v>
      </c>
      <c r="AJ434">
        <v>56.2</v>
      </c>
      <c r="AK434">
        <v>20</v>
      </c>
      <c r="AL434">
        <f t="shared" si="129"/>
        <v>2.81</v>
      </c>
      <c r="BI434" t="str">
        <v>22/02/2023</v>
      </c>
      <c r="BJ434">
        <v>38.4</v>
      </c>
      <c r="BK434">
        <v>28.8</v>
      </c>
      <c r="BL434">
        <f t="shared" si="130"/>
        <v>1.3333333333333333</v>
      </c>
    </row>
    <row r="435" spans="1:64" x14ac:dyDescent="0.3">
      <c r="A435" s="11">
        <v>44957</v>
      </c>
      <c r="B435">
        <v>0.47340425531914898</v>
      </c>
      <c r="C435">
        <v>4017.77</v>
      </c>
      <c r="D435">
        <v>290.27</v>
      </c>
      <c r="E435">
        <v>106.32</v>
      </c>
      <c r="F435">
        <v>1923.33</v>
      </c>
      <c r="G435">
        <v>81.650000000000006</v>
      </c>
      <c r="H435">
        <v>49.35</v>
      </c>
      <c r="I435" s="12">
        <f t="shared" si="121"/>
        <v>131.12505005127215</v>
      </c>
      <c r="J435" s="12">
        <f t="shared" si="122"/>
        <v>87.467612030060749</v>
      </c>
      <c r="K435" s="12">
        <f t="shared" si="123"/>
        <v>149.50098150989473</v>
      </c>
      <c r="L435" s="12">
        <f t="shared" si="124"/>
        <v>132.94573900894886</v>
      </c>
      <c r="M435" s="12">
        <f t="shared" si="125"/>
        <v>153.43280882806133</v>
      </c>
      <c r="N435" s="12">
        <f t="shared" si="126"/>
        <v>102.07731795951767</v>
      </c>
      <c r="O435" s="12">
        <f t="shared" si="127"/>
        <v>173.70789183161978</v>
      </c>
      <c r="P435" s="12">
        <f t="shared" si="128"/>
        <v>156.62148593023613</v>
      </c>
      <c r="Q435">
        <v>0.39682539682539703</v>
      </c>
      <c r="R435" s="12"/>
      <c r="S435" s="12"/>
      <c r="T435" s="55">
        <v>17.246481837211999</v>
      </c>
      <c r="U435" s="55">
        <v>16.806341350983001</v>
      </c>
      <c r="V435" s="55">
        <v>18.644045727668701</v>
      </c>
      <c r="W435" s="55">
        <v>17.709323828794599</v>
      </c>
      <c r="Z435" s="12"/>
      <c r="AA435" s="12"/>
      <c r="AB435" s="12"/>
      <c r="AC435" s="12"/>
      <c r="AD435" s="55">
        <v>14.489466725789701</v>
      </c>
      <c r="AE435" s="55">
        <v>13.825013975555599</v>
      </c>
      <c r="AF435">
        <v>0.39490006891798801</v>
      </c>
      <c r="AG435" s="12"/>
      <c r="AH435" s="12"/>
      <c r="AI435" t="str">
        <v>20160805</v>
      </c>
      <c r="AJ435">
        <v>54.3</v>
      </c>
      <c r="AK435">
        <v>20.9</v>
      </c>
      <c r="AL435">
        <f t="shared" si="129"/>
        <v>2.598086124401914</v>
      </c>
      <c r="BI435" t="str">
        <v>21/02/2023</v>
      </c>
      <c r="BJ435">
        <v>38.4</v>
      </c>
      <c r="BK435">
        <v>28.8</v>
      </c>
      <c r="BL435">
        <f t="shared" si="130"/>
        <v>1.3333333333333333</v>
      </c>
    </row>
    <row r="436" spans="1:64" x14ac:dyDescent="0.3">
      <c r="A436" s="11">
        <v>44954</v>
      </c>
      <c r="B436">
        <v>0.483957219251337</v>
      </c>
      <c r="C436">
        <v>4070.56</v>
      </c>
      <c r="D436">
        <v>296.26</v>
      </c>
      <c r="E436">
        <v>106.71</v>
      </c>
      <c r="F436">
        <v>1928.08</v>
      </c>
      <c r="G436">
        <v>81.73</v>
      </c>
      <c r="H436">
        <v>49.9</v>
      </c>
      <c r="I436" s="12">
        <f t="shared" si="121"/>
        <v>132.35782638889677</v>
      </c>
      <c r="J436" s="12">
        <f t="shared" si="122"/>
        <v>88.396226843897807</v>
      </c>
      <c r="K436" s="12">
        <f t="shared" si="123"/>
        <v>151.31523587999672</v>
      </c>
      <c r="L436" s="12">
        <f t="shared" si="124"/>
        <v>133.20504760831193</v>
      </c>
      <c r="M436" s="12">
        <f t="shared" si="125"/>
        <v>156.0170695683519</v>
      </c>
      <c r="N436" s="12">
        <f t="shared" si="126"/>
        <v>103.92247565568772</v>
      </c>
      <c r="O436" s="12">
        <f t="shared" si="127"/>
        <v>177.11557676352245</v>
      </c>
      <c r="P436" s="12">
        <f t="shared" si="128"/>
        <v>158.07525388385355</v>
      </c>
      <c r="Q436">
        <v>0.4375</v>
      </c>
      <c r="R436" s="12"/>
      <c r="S436" s="12"/>
      <c r="T436" s="55">
        <v>16.938177547752101</v>
      </c>
      <c r="U436" s="55">
        <v>16.276890207712501</v>
      </c>
      <c r="V436" s="55">
        <v>18.313498666373501</v>
      </c>
      <c r="W436" s="55">
        <v>17.118214132416401</v>
      </c>
      <c r="Z436" s="12"/>
      <c r="AA436" s="12"/>
      <c r="AB436" s="12"/>
      <c r="AC436" s="12"/>
      <c r="AD436" s="55">
        <v>14.216859167851</v>
      </c>
      <c r="AE436" s="55">
        <v>13.3404069216351</v>
      </c>
      <c r="AF436">
        <v>0.389118457300275</v>
      </c>
      <c r="AG436" s="12"/>
      <c r="AH436" s="12"/>
      <c r="AI436" t="str">
        <v>20160729</v>
      </c>
      <c r="AJ436">
        <v>52.9</v>
      </c>
      <c r="AK436">
        <v>21.2</v>
      </c>
      <c r="AL436">
        <f t="shared" si="129"/>
        <v>2.4952830188679247</v>
      </c>
      <c r="BI436" t="str">
        <v>20/02/2023</v>
      </c>
      <c r="BJ436">
        <v>38.4</v>
      </c>
      <c r="BK436">
        <v>28.8</v>
      </c>
      <c r="BL436">
        <f t="shared" si="130"/>
        <v>1.3333333333333333</v>
      </c>
    </row>
    <row r="437" spans="1:64" x14ac:dyDescent="0.3">
      <c r="A437" s="11">
        <v>44953</v>
      </c>
      <c r="B437">
        <v>0.48787061994609199</v>
      </c>
      <c r="C437">
        <v>4060.43</v>
      </c>
      <c r="D437">
        <v>293.33999999999997</v>
      </c>
      <c r="E437">
        <v>106.98</v>
      </c>
      <c r="F437">
        <v>1929.45</v>
      </c>
      <c r="G437">
        <v>81.73</v>
      </c>
      <c r="H437">
        <v>50.03</v>
      </c>
      <c r="I437" s="12">
        <f t="shared" si="121"/>
        <v>131.69688635094749</v>
      </c>
      <c r="J437" s="12">
        <f t="shared" si="122"/>
        <v>88.113834642250424</v>
      </c>
      <c r="K437" s="12">
        <f t="shared" si="123"/>
        <v>150.93867262101901</v>
      </c>
      <c r="L437" s="12">
        <f t="shared" si="124"/>
        <v>132.53003890832883</v>
      </c>
      <c r="M437" s="12">
        <f t="shared" si="125"/>
        <v>154.09425746952701</v>
      </c>
      <c r="N437" s="12">
        <f t="shared" si="126"/>
        <v>102.82590258344783</v>
      </c>
      <c r="O437" s="12">
        <f t="shared" si="127"/>
        <v>175.36988890775561</v>
      </c>
      <c r="P437" s="12">
        <f t="shared" si="128"/>
        <v>156.11557254516234</v>
      </c>
      <c r="Q437">
        <v>0.46875</v>
      </c>
      <c r="R437" s="12"/>
      <c r="S437" s="12"/>
      <c r="T437" s="55">
        <v>17.0525698914069</v>
      </c>
      <c r="U437" s="55">
        <v>16.574719048413701</v>
      </c>
      <c r="V437" s="55">
        <v>18.384591933517601</v>
      </c>
      <c r="W437" s="55">
        <v>17.339218876508198</v>
      </c>
      <c r="Z437" s="12"/>
      <c r="AA437" s="12"/>
      <c r="AB437" s="12"/>
      <c r="AC437" s="12"/>
      <c r="AD437" s="55">
        <v>14.2693564794249</v>
      </c>
      <c r="AE437" s="55">
        <v>13.4754866574545</v>
      </c>
      <c r="AF437">
        <v>0.39385474860335201</v>
      </c>
      <c r="AG437" s="12"/>
      <c r="AH437" s="12"/>
      <c r="AI437" t="str">
        <v>20160722</v>
      </c>
      <c r="AJ437">
        <v>53.9</v>
      </c>
      <c r="AK437">
        <v>21.6</v>
      </c>
      <c r="AL437">
        <f t="shared" si="129"/>
        <v>2.4953703703703702</v>
      </c>
      <c r="BI437" t="str">
        <v>17/02/2023</v>
      </c>
      <c r="BJ437">
        <v>44.4</v>
      </c>
      <c r="BK437">
        <v>26.4</v>
      </c>
      <c r="BL437">
        <f t="shared" si="130"/>
        <v>1.6818181818181819</v>
      </c>
    </row>
    <row r="438" spans="1:64" x14ac:dyDescent="0.3">
      <c r="A438" s="11">
        <v>44952</v>
      </c>
      <c r="B438">
        <v>0.46666666666666701</v>
      </c>
      <c r="C438">
        <v>4016.22</v>
      </c>
      <c r="D438">
        <v>287.73</v>
      </c>
      <c r="E438">
        <v>107.48</v>
      </c>
      <c r="F438">
        <v>1946.42</v>
      </c>
      <c r="G438">
        <v>81.78</v>
      </c>
      <c r="H438">
        <v>49.82</v>
      </c>
      <c r="I438" s="12">
        <f t="shared" si="121"/>
        <v>129.66632577121106</v>
      </c>
      <c r="J438" s="12">
        <f t="shared" si="122"/>
        <v>86.409287567006444</v>
      </c>
      <c r="K438" s="12">
        <f t="shared" si="123"/>
        <v>149.20502075947022</v>
      </c>
      <c r="L438" s="12">
        <f t="shared" si="124"/>
        <v>131.63587739951925</v>
      </c>
      <c r="M438" s="12">
        <f t="shared" si="125"/>
        <v>150.46071048286262</v>
      </c>
      <c r="N438" s="12">
        <f t="shared" si="126"/>
        <v>100.00418295457064</v>
      </c>
      <c r="O438" s="12">
        <f t="shared" si="127"/>
        <v>171.91291918645069</v>
      </c>
      <c r="P438" s="12">
        <f t="shared" si="128"/>
        <v>153.76568371259145</v>
      </c>
      <c r="Q438">
        <v>0.46875</v>
      </c>
      <c r="R438" s="12"/>
      <c r="S438" s="12"/>
      <c r="T438" s="55">
        <v>17.118853353443001</v>
      </c>
      <c r="U438" s="55">
        <v>16.798504795650601</v>
      </c>
      <c r="V438" s="55">
        <v>18.541920771119699</v>
      </c>
      <c r="W438" s="55">
        <v>17.724918026053398</v>
      </c>
      <c r="Z438" s="12"/>
      <c r="AA438" s="12"/>
      <c r="AB438" s="12"/>
      <c r="AC438" s="12"/>
      <c r="AD438" s="55">
        <v>14.4531906486237</v>
      </c>
      <c r="AE438" s="55">
        <v>13.889165973917599</v>
      </c>
      <c r="AF438">
        <v>0.40534834623504601</v>
      </c>
      <c r="AG438" s="12"/>
      <c r="AH438" s="12"/>
      <c r="AI438" t="str">
        <v>20160715</v>
      </c>
      <c r="AJ438">
        <v>54.4</v>
      </c>
      <c r="AK438">
        <v>23.3</v>
      </c>
      <c r="AL438">
        <f t="shared" si="129"/>
        <v>2.3347639484978537</v>
      </c>
      <c r="BI438" t="str">
        <v>16/02/2023</v>
      </c>
      <c r="BJ438">
        <v>44.4</v>
      </c>
      <c r="BK438">
        <v>26.4</v>
      </c>
      <c r="BL438">
        <f t="shared" si="130"/>
        <v>1.6818181818181819</v>
      </c>
    </row>
    <row r="439" spans="1:64" x14ac:dyDescent="0.3">
      <c r="A439" s="11">
        <v>44951</v>
      </c>
      <c r="B439">
        <v>0.46629213483146098</v>
      </c>
      <c r="C439">
        <v>4016.95</v>
      </c>
      <c r="D439">
        <v>288.37</v>
      </c>
      <c r="E439">
        <v>107.22</v>
      </c>
      <c r="F439">
        <v>1937.41</v>
      </c>
      <c r="G439">
        <v>81.73</v>
      </c>
      <c r="H439">
        <v>49.62</v>
      </c>
      <c r="I439" s="12">
        <f t="shared" si="121"/>
        <v>130.00520391962908</v>
      </c>
      <c r="J439" s="12">
        <f t="shared" si="122"/>
        <v>86.828867972784053</v>
      </c>
      <c r="K439" s="12">
        <f t="shared" si="123"/>
        <v>149.32350902109749</v>
      </c>
      <c r="L439" s="12">
        <f t="shared" si="124"/>
        <v>132.19272109086336</v>
      </c>
      <c r="M439" s="12">
        <f t="shared" si="125"/>
        <v>151.16275440407557</v>
      </c>
      <c r="N439" s="12">
        <f t="shared" si="126"/>
        <v>100.69595505814399</v>
      </c>
      <c r="O439" s="12">
        <f t="shared" si="127"/>
        <v>172.40101082746281</v>
      </c>
      <c r="P439" s="12">
        <f t="shared" si="128"/>
        <v>154.73276406926223</v>
      </c>
      <c r="Q439">
        <v>0.46153846153846201</v>
      </c>
      <c r="R439" s="12"/>
      <c r="S439" s="12"/>
      <c r="T439" s="55">
        <v>17.104742359809201</v>
      </c>
      <c r="U439" s="55">
        <v>16.856830339221499</v>
      </c>
      <c r="V439" s="55">
        <v>18.612662159573901</v>
      </c>
      <c r="W439" s="55">
        <v>17.9437090657512</v>
      </c>
      <c r="Z439" s="12"/>
      <c r="AA439" s="12"/>
      <c r="AB439" s="12"/>
      <c r="AC439" s="12"/>
      <c r="AD439" s="55">
        <v>14.5204413902323</v>
      </c>
      <c r="AE439" s="55">
        <v>14.088237058457601</v>
      </c>
      <c r="AF439">
        <v>0.40954415954416001</v>
      </c>
      <c r="AG439" s="12"/>
      <c r="AH439" s="12"/>
      <c r="AI439" t="str">
        <v>20160708</v>
      </c>
      <c r="AJ439">
        <v>52.5</v>
      </c>
      <c r="AK439">
        <v>24.7</v>
      </c>
      <c r="AL439">
        <f t="shared" si="129"/>
        <v>2.1255060728744941</v>
      </c>
      <c r="BI439" t="str">
        <v>15/02/2023</v>
      </c>
      <c r="BJ439">
        <v>44.4</v>
      </c>
      <c r="BK439">
        <v>26.4</v>
      </c>
      <c r="BL439">
        <f t="shared" si="130"/>
        <v>1.6818181818181819</v>
      </c>
    </row>
    <row r="440" spans="1:64" x14ac:dyDescent="0.3">
      <c r="A440" s="11">
        <v>44950</v>
      </c>
      <c r="B440">
        <v>0.460893854748603</v>
      </c>
      <c r="C440">
        <v>4019.81</v>
      </c>
      <c r="D440">
        <v>288.95999999999998</v>
      </c>
      <c r="E440">
        <v>105.7</v>
      </c>
      <c r="F440">
        <v>1931.36</v>
      </c>
      <c r="G440">
        <v>81.7</v>
      </c>
      <c r="H440">
        <v>49.65</v>
      </c>
      <c r="I440" s="12">
        <f t="shared" si="121"/>
        <v>131.99728021956832</v>
      </c>
      <c r="J440" s="12">
        <f t="shared" si="122"/>
        <v>87.163924711381355</v>
      </c>
      <c r="K440" s="12">
        <f t="shared" si="123"/>
        <v>149.48475426050811</v>
      </c>
      <c r="L440" s="12">
        <f t="shared" si="124"/>
        <v>132.2068998585797</v>
      </c>
      <c r="M440" s="12">
        <f t="shared" si="125"/>
        <v>153.68661548476189</v>
      </c>
      <c r="N440" s="12">
        <f t="shared" si="126"/>
        <v>101.21969742982743</v>
      </c>
      <c r="O440" s="12">
        <f t="shared" si="127"/>
        <v>172.81732814365077</v>
      </c>
      <c r="P440" s="12">
        <f t="shared" si="128"/>
        <v>154.95552433259937</v>
      </c>
      <c r="Q440">
        <v>0.45454545454545497</v>
      </c>
      <c r="R440" s="12"/>
      <c r="S440" s="12"/>
      <c r="T440" s="55">
        <v>17.084075456737999</v>
      </c>
      <c r="U440" s="55">
        <v>16.9018826867336</v>
      </c>
      <c r="V440" s="55">
        <v>18.610943273468902</v>
      </c>
      <c r="W440" s="55">
        <v>18.0088908096734</v>
      </c>
      <c r="Z440" s="12"/>
      <c r="AA440" s="12"/>
      <c r="AB440" s="12"/>
      <c r="AC440" s="12"/>
      <c r="AD440" s="55">
        <v>14.487045904037601</v>
      </c>
      <c r="AE440" s="55">
        <v>14.0840753371687</v>
      </c>
      <c r="AF440">
        <v>0.40990667623833499</v>
      </c>
      <c r="AG440" s="12"/>
      <c r="AH440" s="12"/>
      <c r="AI440" t="str">
        <v>20160701</v>
      </c>
      <c r="AJ440">
        <v>47.1</v>
      </c>
      <c r="AK440">
        <v>24.5</v>
      </c>
      <c r="AL440">
        <f t="shared" si="129"/>
        <v>1.9224489795918367</v>
      </c>
      <c r="BI440" t="str">
        <v>14/02/2023</v>
      </c>
      <c r="BJ440">
        <v>44.4</v>
      </c>
      <c r="BK440">
        <v>26.4</v>
      </c>
      <c r="BL440">
        <f t="shared" si="130"/>
        <v>1.6818181818181819</v>
      </c>
    </row>
    <row r="441" spans="1:64" x14ac:dyDescent="0.3">
      <c r="A441" s="11">
        <v>44947</v>
      </c>
      <c r="B441">
        <v>0.46327683615819198</v>
      </c>
      <c r="C441">
        <v>3972.61</v>
      </c>
      <c r="D441">
        <v>282.68</v>
      </c>
      <c r="E441">
        <v>106.2</v>
      </c>
      <c r="F441">
        <v>1926.96</v>
      </c>
      <c r="G441">
        <v>81.78</v>
      </c>
      <c r="H441">
        <v>49.39</v>
      </c>
      <c r="I441" s="12">
        <f t="shared" si="121"/>
        <v>129.84325137570468</v>
      </c>
      <c r="J441" s="12">
        <f t="shared" si="122"/>
        <v>86.335281424353056</v>
      </c>
      <c r="K441" s="12">
        <f t="shared" si="123"/>
        <v>147.58684763261704</v>
      </c>
      <c r="L441" s="12">
        <f t="shared" si="124"/>
        <v>131.33781989598336</v>
      </c>
      <c r="M441" s="12">
        <f t="shared" si="125"/>
        <v>149.65723931329384</v>
      </c>
      <c r="N441" s="12">
        <f t="shared" si="126"/>
        <v>99.241560671923722</v>
      </c>
      <c r="O441" s="12">
        <f t="shared" si="127"/>
        <v>168.89983703315119</v>
      </c>
      <c r="P441" s="12">
        <f t="shared" si="128"/>
        <v>152.3725491162208</v>
      </c>
      <c r="Q441">
        <v>0.462686567164179</v>
      </c>
      <c r="R441" s="12"/>
      <c r="S441" s="12"/>
      <c r="T441" s="55">
        <v>16.909751370430801</v>
      </c>
      <c r="U441" s="55">
        <v>16.5674974720283</v>
      </c>
      <c r="V441" s="55">
        <v>18.352794107619001</v>
      </c>
      <c r="W441" s="55">
        <v>17.444818303897001</v>
      </c>
      <c r="Z441" s="12"/>
      <c r="AA441" s="12"/>
      <c r="AB441" s="12"/>
      <c r="AC441" s="12"/>
      <c r="AD441" s="55">
        <v>14.337904541855099</v>
      </c>
      <c r="AE441" s="55">
        <v>13.773739668698701</v>
      </c>
      <c r="AF441">
        <v>0.41067615658362999</v>
      </c>
      <c r="AG441" s="12"/>
      <c r="AH441" s="12"/>
      <c r="AI441" t="str">
        <v>20160624</v>
      </c>
      <c r="AJ441">
        <v>41.6</v>
      </c>
      <c r="AK441">
        <v>23.8</v>
      </c>
      <c r="AL441">
        <f t="shared" si="129"/>
        <v>1.7478991596638656</v>
      </c>
      <c r="BI441" t="str">
        <v>13/02/2023</v>
      </c>
      <c r="BJ441">
        <v>44.4</v>
      </c>
      <c r="BK441">
        <v>26.4</v>
      </c>
      <c r="BL441">
        <f t="shared" si="130"/>
        <v>1.6818181818181819</v>
      </c>
    </row>
    <row r="442" spans="1:64" x14ac:dyDescent="0.3">
      <c r="A442" s="11">
        <v>44946</v>
      </c>
      <c r="B442">
        <v>0.44508670520231203</v>
      </c>
      <c r="C442">
        <v>3898.85</v>
      </c>
      <c r="D442">
        <v>275.14999999999998</v>
      </c>
      <c r="E442">
        <v>107.95</v>
      </c>
      <c r="F442">
        <v>1932.39</v>
      </c>
      <c r="G442">
        <v>81.849999999999994</v>
      </c>
      <c r="H442">
        <v>48.89</v>
      </c>
      <c r="I442" s="12">
        <f t="shared" si="121"/>
        <v>125.43670897222785</v>
      </c>
      <c r="J442" s="12">
        <f t="shared" si="122"/>
        <v>84.49924872681386</v>
      </c>
      <c r="K442" s="12">
        <f t="shared" si="123"/>
        <v>144.72510805436519</v>
      </c>
      <c r="L442" s="12">
        <f t="shared" si="124"/>
        <v>130.20615152545264</v>
      </c>
      <c r="M442" s="12">
        <f t="shared" si="125"/>
        <v>143.40779991378307</v>
      </c>
      <c r="N442" s="12">
        <f t="shared" si="126"/>
        <v>96.33448619564588</v>
      </c>
      <c r="O442" s="12">
        <f t="shared" si="127"/>
        <v>164.26396084424488</v>
      </c>
      <c r="P442" s="12">
        <f t="shared" si="128"/>
        <v>149.80491526555676</v>
      </c>
      <c r="Q442">
        <v>0.476190476190476</v>
      </c>
      <c r="R442" s="12"/>
      <c r="S442" s="12"/>
      <c r="T442" s="55">
        <v>16.870190257780799</v>
      </c>
      <c r="U442" s="55">
        <v>16.534542626357499</v>
      </c>
      <c r="V442" s="55">
        <v>18.307306862223399</v>
      </c>
      <c r="W442" s="55">
        <v>17.3670650173386</v>
      </c>
      <c r="Z442" s="12"/>
      <c r="AA442" s="12"/>
      <c r="AB442" s="12"/>
      <c r="AC442" s="12"/>
      <c r="AD442" s="55">
        <v>14.2949677411472</v>
      </c>
      <c r="AE442" s="55">
        <v>13.7014892564912</v>
      </c>
      <c r="AF442">
        <v>0.416905444126074</v>
      </c>
      <c r="AG442" s="12"/>
      <c r="AH442" s="12"/>
      <c r="AI442" t="str">
        <v>20160617</v>
      </c>
      <c r="AJ442">
        <v>47.5</v>
      </c>
      <c r="AK442">
        <v>23.2</v>
      </c>
      <c r="AL442">
        <f t="shared" si="129"/>
        <v>2.0474137931034484</v>
      </c>
      <c r="BI442" t="str">
        <v>10/02/2023</v>
      </c>
      <c r="BJ442">
        <v>45.1</v>
      </c>
      <c r="BK442">
        <v>26.8</v>
      </c>
      <c r="BL442">
        <f t="shared" si="130"/>
        <v>1.6828358208955223</v>
      </c>
    </row>
    <row r="443" spans="1:64" x14ac:dyDescent="0.3">
      <c r="A443" s="11">
        <v>44945</v>
      </c>
      <c r="B443">
        <v>0.44444444444444398</v>
      </c>
      <c r="C443">
        <v>3928.86</v>
      </c>
      <c r="D443">
        <v>277.88</v>
      </c>
      <c r="E443">
        <v>108.63</v>
      </c>
      <c r="F443">
        <v>1904.27</v>
      </c>
      <c r="G443">
        <v>81.87</v>
      </c>
      <c r="H443">
        <v>48.82</v>
      </c>
      <c r="I443" s="12">
        <f t="shared" si="121"/>
        <v>125.60987060877399</v>
      </c>
      <c r="J443" s="12">
        <f t="shared" si="122"/>
        <v>86.435858090979167</v>
      </c>
      <c r="K443" s="12">
        <f t="shared" si="123"/>
        <v>145.80318530566146</v>
      </c>
      <c r="L443" s="12">
        <f t="shared" si="124"/>
        <v>131.39822070393603</v>
      </c>
      <c r="M443" s="12">
        <f t="shared" si="125"/>
        <v>143.92082060612688</v>
      </c>
      <c r="N443" s="12">
        <f t="shared" si="126"/>
        <v>98.763191406035745</v>
      </c>
      <c r="O443" s="12">
        <f t="shared" si="127"/>
        <v>165.85284685637177</v>
      </c>
      <c r="P443" s="12">
        <f t="shared" si="128"/>
        <v>151.51065605116506</v>
      </c>
      <c r="Q443">
        <v>0.44444444444444398</v>
      </c>
      <c r="R443" s="12"/>
      <c r="S443" s="12"/>
      <c r="T443" s="55">
        <v>16.876700134193001</v>
      </c>
      <c r="U443" s="55">
        <v>16.636103994755299</v>
      </c>
      <c r="V443" s="55">
        <v>18.3100905546533</v>
      </c>
      <c r="W443" s="55">
        <v>17.417692196342301</v>
      </c>
      <c r="Z443" s="12"/>
      <c r="AA443" s="12"/>
      <c r="AB443" s="12"/>
      <c r="AC443" s="12"/>
      <c r="AD443" s="55">
        <v>14.2479566376958</v>
      </c>
      <c r="AE443" s="55">
        <v>13.6137862503981</v>
      </c>
      <c r="AF443">
        <v>0.41341991341991302</v>
      </c>
      <c r="AG443" s="12"/>
      <c r="AH443" s="12"/>
      <c r="AI443" t="str">
        <v>20160610</v>
      </c>
      <c r="AJ443">
        <v>45.9</v>
      </c>
      <c r="AK443">
        <v>23.5</v>
      </c>
      <c r="AL443">
        <f t="shared" si="129"/>
        <v>1.9531914893617022</v>
      </c>
      <c r="BI443" t="str">
        <v>09/02/2023</v>
      </c>
      <c r="BJ443">
        <v>45.1</v>
      </c>
      <c r="BK443">
        <v>26.8</v>
      </c>
      <c r="BL443">
        <f t="shared" si="130"/>
        <v>1.6828358208955223</v>
      </c>
    </row>
    <row r="444" spans="1:64" x14ac:dyDescent="0.3">
      <c r="A444" s="11">
        <v>44944</v>
      </c>
      <c r="B444">
        <v>0.42553191489361702</v>
      </c>
      <c r="C444">
        <v>3990.97</v>
      </c>
      <c r="D444">
        <v>281.54000000000002</v>
      </c>
      <c r="E444">
        <v>106.06</v>
      </c>
      <c r="F444">
        <v>1908.87</v>
      </c>
      <c r="G444">
        <v>81.69</v>
      </c>
      <c r="H444">
        <v>49.05</v>
      </c>
      <c r="I444" s="12">
        <f t="shared" si="121"/>
        <v>130.81557158580682</v>
      </c>
      <c r="J444" s="12">
        <f t="shared" si="122"/>
        <v>87.587886673143018</v>
      </c>
      <c r="K444" s="12">
        <f t="shared" si="123"/>
        <v>148.44038984727737</v>
      </c>
      <c r="L444" s="12">
        <f t="shared" si="124"/>
        <v>132.84269100241087</v>
      </c>
      <c r="M444" s="12">
        <f t="shared" si="125"/>
        <v>149.48642379567963</v>
      </c>
      <c r="N444" s="12">
        <f t="shared" si="126"/>
        <v>99.820301001345257</v>
      </c>
      <c r="O444" s="12">
        <f t="shared" si="127"/>
        <v>168.41329840371051</v>
      </c>
      <c r="P444" s="12">
        <f t="shared" si="128"/>
        <v>152.78038883731074</v>
      </c>
      <c r="Q444">
        <v>0.42622950819672101</v>
      </c>
      <c r="R444" s="12"/>
      <c r="S444" s="12"/>
      <c r="T444" s="55">
        <v>16.871878411369298</v>
      </c>
      <c r="U444" s="55">
        <v>16.704863419330501</v>
      </c>
      <c r="V444" s="55">
        <v>18.315723427199501</v>
      </c>
      <c r="W444" s="55">
        <v>17.4707196772289</v>
      </c>
      <c r="Z444" s="12"/>
      <c r="AA444" s="12"/>
      <c r="AB444" s="12"/>
      <c r="AC444" s="12"/>
      <c r="AD444" s="55">
        <v>14.3798451281993</v>
      </c>
      <c r="AE444" s="55">
        <v>14.025911133998701</v>
      </c>
      <c r="AF444">
        <v>0.41397058823529398</v>
      </c>
      <c r="AG444" s="12"/>
      <c r="AH444" s="12"/>
      <c r="AI444" t="str">
        <v>20160603</v>
      </c>
      <c r="AJ444">
        <v>47.3</v>
      </c>
      <c r="AK444">
        <v>23.8</v>
      </c>
      <c r="AL444">
        <f t="shared" si="129"/>
        <v>1.9873949579831931</v>
      </c>
      <c r="BI444" t="str">
        <v>08/02/2023</v>
      </c>
      <c r="BJ444">
        <v>45.1</v>
      </c>
      <c r="BK444">
        <v>26.8</v>
      </c>
      <c r="BL444">
        <f t="shared" si="130"/>
        <v>1.6828358208955223</v>
      </c>
    </row>
    <row r="445" spans="1:64" x14ac:dyDescent="0.3">
      <c r="A445" s="11">
        <v>44940</v>
      </c>
      <c r="B445">
        <v>0.42271293375394298</v>
      </c>
      <c r="C445">
        <v>3999.09</v>
      </c>
      <c r="D445">
        <v>280.97000000000003</v>
      </c>
      <c r="E445">
        <v>106.75</v>
      </c>
      <c r="F445">
        <v>1920.44</v>
      </c>
      <c r="G445">
        <v>81.64</v>
      </c>
      <c r="H445">
        <v>49.04</v>
      </c>
      <c r="I445" s="12">
        <f t="shared" si="121"/>
        <v>130.23819463270391</v>
      </c>
      <c r="J445" s="12">
        <f t="shared" si="122"/>
        <v>87.239435001675133</v>
      </c>
      <c r="K445" s="12">
        <f t="shared" si="123"/>
        <v>148.83374356170182</v>
      </c>
      <c r="L445" s="12">
        <f t="shared" si="124"/>
        <v>133.14017636375144</v>
      </c>
      <c r="M445" s="12">
        <f t="shared" si="125"/>
        <v>148.22761756683167</v>
      </c>
      <c r="N445" s="12">
        <f t="shared" si="126"/>
        <v>99.022835709615137</v>
      </c>
      <c r="O445" s="12">
        <f t="shared" si="127"/>
        <v>168.17512182420444</v>
      </c>
      <c r="P445" s="12">
        <f t="shared" si="128"/>
        <v>152.50210738909493</v>
      </c>
      <c r="Q445">
        <v>0.44642857142857101</v>
      </c>
      <c r="R445" s="12"/>
      <c r="S445" s="12"/>
      <c r="T445" s="55">
        <v>16.913888067886401</v>
      </c>
      <c r="U445" s="55">
        <v>16.9135937176288</v>
      </c>
      <c r="V445" s="55">
        <v>18.428026616451302</v>
      </c>
      <c r="W445" s="55">
        <v>17.846363992605699</v>
      </c>
      <c r="Z445" s="12"/>
      <c r="AA445" s="12"/>
      <c r="AB445" s="12"/>
      <c r="AC445" s="12"/>
      <c r="AD445" s="55">
        <v>14.4670188648014</v>
      </c>
      <c r="AE445" s="55">
        <v>14.346281195564501</v>
      </c>
      <c r="AF445">
        <v>0.416727272727273</v>
      </c>
      <c r="AG445" s="12"/>
      <c r="AH445" s="12"/>
      <c r="AI445" t="str">
        <v>20160527</v>
      </c>
      <c r="AJ445">
        <v>45.4</v>
      </c>
      <c r="AK445">
        <v>23.7</v>
      </c>
      <c r="AL445">
        <f t="shared" si="129"/>
        <v>1.9156118143459915</v>
      </c>
      <c r="BI445" t="str">
        <v>07/02/2023</v>
      </c>
      <c r="BJ445">
        <v>45.1</v>
      </c>
      <c r="BK445">
        <v>26.8</v>
      </c>
      <c r="BL445">
        <f t="shared" si="130"/>
        <v>1.6828358208955223</v>
      </c>
    </row>
    <row r="446" spans="1:64" x14ac:dyDescent="0.3">
      <c r="A446" s="11">
        <v>44939</v>
      </c>
      <c r="B446">
        <v>0.42765273311897101</v>
      </c>
      <c r="C446">
        <v>3983.17</v>
      </c>
      <c r="D446">
        <v>279.05</v>
      </c>
      <c r="E446">
        <v>107.76</v>
      </c>
      <c r="F446">
        <v>1897.03</v>
      </c>
      <c r="G446">
        <v>81.78</v>
      </c>
      <c r="H446">
        <v>48.72</v>
      </c>
      <c r="I446" s="12">
        <f t="shared" si="121"/>
        <v>128.51994762532414</v>
      </c>
      <c r="J446" s="12">
        <f t="shared" si="122"/>
        <v>87.973443710386107</v>
      </c>
      <c r="K446" s="12">
        <f t="shared" si="123"/>
        <v>147.98891530317493</v>
      </c>
      <c r="L446" s="12">
        <f t="shared" si="124"/>
        <v>133.48340596881303</v>
      </c>
      <c r="M446" s="12">
        <f t="shared" si="125"/>
        <v>145.85697966031145</v>
      </c>
      <c r="N446" s="12">
        <f t="shared" si="126"/>
        <v>99.566454128707548</v>
      </c>
      <c r="O446" s="12">
        <f t="shared" si="127"/>
        <v>166.74240482348151</v>
      </c>
      <c r="P446" s="12">
        <f t="shared" si="128"/>
        <v>152.45448931655923</v>
      </c>
      <c r="Q446">
        <v>0.48148148148148101</v>
      </c>
      <c r="R446" s="12"/>
      <c r="S446" s="12"/>
      <c r="T446" s="55">
        <v>16.866464969238901</v>
      </c>
      <c r="U446" s="55">
        <v>16.858672434815698</v>
      </c>
      <c r="V446" s="55">
        <v>18.476385481340401</v>
      </c>
      <c r="W446" s="55">
        <v>18.060715204200498</v>
      </c>
      <c r="Z446" s="12"/>
      <c r="AA446" s="12"/>
      <c r="AB446" s="12"/>
      <c r="AC446" s="12"/>
      <c r="AD446" s="55">
        <v>14.3872966268657</v>
      </c>
      <c r="AE446" s="55">
        <v>14.1514000600709</v>
      </c>
      <c r="AF446">
        <v>0.41964285714285698</v>
      </c>
      <c r="AG446" s="12"/>
      <c r="AH446" s="12"/>
      <c r="AI446" t="str">
        <v>20160520</v>
      </c>
      <c r="AJ446">
        <v>35.4</v>
      </c>
      <c r="AK446">
        <v>24</v>
      </c>
      <c r="AL446">
        <f t="shared" si="129"/>
        <v>1.4749999999999999</v>
      </c>
      <c r="BI446" t="str">
        <v>06/02/2023</v>
      </c>
      <c r="BJ446">
        <v>45.1</v>
      </c>
      <c r="BK446">
        <v>26.8</v>
      </c>
      <c r="BL446">
        <f t="shared" si="130"/>
        <v>1.6828358208955223</v>
      </c>
    </row>
    <row r="447" spans="1:64" x14ac:dyDescent="0.3">
      <c r="A447" s="11">
        <v>44938</v>
      </c>
      <c r="B447">
        <v>0.42948717948717902</v>
      </c>
      <c r="C447">
        <v>3969.61</v>
      </c>
      <c r="D447">
        <v>277.55</v>
      </c>
      <c r="E447">
        <v>105.68</v>
      </c>
      <c r="F447">
        <v>1875.84</v>
      </c>
      <c r="G447">
        <v>81.599999999999994</v>
      </c>
      <c r="H447">
        <v>48.16</v>
      </c>
      <c r="I447" s="12">
        <f t="shared" si="121"/>
        <v>130.64503363596253</v>
      </c>
      <c r="J447" s="12">
        <f t="shared" si="122"/>
        <v>88.672209084438506</v>
      </c>
      <c r="K447" s="12">
        <f t="shared" si="123"/>
        <v>147.81005473884323</v>
      </c>
      <c r="L447" s="12">
        <f t="shared" si="124"/>
        <v>134.58864174087159</v>
      </c>
      <c r="M447" s="12">
        <f t="shared" si="125"/>
        <v>147.96963497683544</v>
      </c>
      <c r="N447" s="12">
        <f t="shared" si="126"/>
        <v>100.15656065612218</v>
      </c>
      <c r="O447" s="12">
        <f t="shared" si="127"/>
        <v>166.21077147987032</v>
      </c>
      <c r="P447" s="12">
        <f t="shared" si="128"/>
        <v>153.40922786352655</v>
      </c>
      <c r="Q447">
        <v>0.43396226415094302</v>
      </c>
      <c r="R447" s="12"/>
      <c r="S447" s="12"/>
      <c r="T447" s="55">
        <v>16.767816620503702</v>
      </c>
      <c r="U447" s="55">
        <v>16.602659271079101</v>
      </c>
      <c r="V447" s="55">
        <v>18.387166687408801</v>
      </c>
      <c r="W447" s="55">
        <v>17.814134775206799</v>
      </c>
      <c r="Z447" s="12"/>
      <c r="AA447" s="12"/>
      <c r="AB447" s="12"/>
      <c r="AC447" s="12"/>
      <c r="AD447" s="55">
        <v>14.231331065532</v>
      </c>
      <c r="AE447" s="55">
        <v>13.646032066536501</v>
      </c>
      <c r="AF447">
        <v>0.43736100815418799</v>
      </c>
      <c r="AG447" s="12"/>
      <c r="AH447" s="12"/>
      <c r="AI447" t="str">
        <v>20160513</v>
      </c>
      <c r="AJ447">
        <v>40.200000000000003</v>
      </c>
      <c r="AK447">
        <v>21.7</v>
      </c>
      <c r="AL447">
        <f t="shared" si="129"/>
        <v>1.8525345622119818</v>
      </c>
      <c r="BI447" t="str">
        <v>03/02/2023</v>
      </c>
      <c r="BJ447">
        <v>48.6</v>
      </c>
      <c r="BK447">
        <v>25.7</v>
      </c>
      <c r="BL447">
        <f t="shared" si="130"/>
        <v>1.8910505836575877</v>
      </c>
    </row>
    <row r="448" spans="1:64" x14ac:dyDescent="0.3">
      <c r="A448" s="11">
        <v>44937</v>
      </c>
      <c r="B448">
        <v>0.422442244224422</v>
      </c>
      <c r="C448">
        <v>3919.25</v>
      </c>
      <c r="D448">
        <v>272.83</v>
      </c>
      <c r="E448">
        <v>103.99</v>
      </c>
      <c r="F448">
        <v>1876.93</v>
      </c>
      <c r="G448">
        <v>81.53</v>
      </c>
      <c r="H448">
        <v>47.84</v>
      </c>
      <c r="I448" s="12">
        <f t="shared" si="121"/>
        <v>131.09102699805433</v>
      </c>
      <c r="J448" s="12">
        <f t="shared" si="122"/>
        <v>87.497111263272387</v>
      </c>
      <c r="K448" s="12">
        <f t="shared" si="123"/>
        <v>146.05869161721304</v>
      </c>
      <c r="L448" s="12">
        <f t="shared" si="124"/>
        <v>133.76459378990791</v>
      </c>
      <c r="M448" s="12">
        <f t="shared" si="125"/>
        <v>147.81463837602257</v>
      </c>
      <c r="N448" s="12">
        <f t="shared" si="126"/>
        <v>98.397132758327544</v>
      </c>
      <c r="O448" s="12">
        <f t="shared" si="127"/>
        <v>163.52220952520037</v>
      </c>
      <c r="P448" s="12">
        <f t="shared" si="128"/>
        <v>151.79846594504772</v>
      </c>
      <c r="Q448">
        <v>0.36538461538461497</v>
      </c>
      <c r="R448" s="12"/>
      <c r="S448" s="12"/>
      <c r="T448" s="55">
        <v>16.7981011748378</v>
      </c>
      <c r="U448" s="55">
        <v>16.8007477516202</v>
      </c>
      <c r="V448" s="55">
        <v>18.444790260331001</v>
      </c>
      <c r="W448" s="55">
        <v>18.086192954736202</v>
      </c>
      <c r="Z448" s="12"/>
      <c r="AA448" s="12"/>
      <c r="AB448" s="12"/>
      <c r="AC448" s="12"/>
      <c r="AD448" s="55">
        <v>14.246022475372801</v>
      </c>
      <c r="AE448" s="55">
        <v>13.712971126034899</v>
      </c>
      <c r="AF448">
        <v>0.440754716981132</v>
      </c>
      <c r="AG448" s="12"/>
      <c r="AH448" s="12"/>
      <c r="AI448" t="str">
        <v>20160506</v>
      </c>
      <c r="AJ448">
        <v>39.200000000000003</v>
      </c>
      <c r="AK448">
        <v>21.6</v>
      </c>
      <c r="AL448">
        <f t="shared" si="129"/>
        <v>1.8148148148148149</v>
      </c>
      <c r="BI448" t="str">
        <v>02/02/2023</v>
      </c>
      <c r="BJ448">
        <v>48.6</v>
      </c>
      <c r="BK448">
        <v>25.7</v>
      </c>
      <c r="BL448">
        <f t="shared" si="130"/>
        <v>1.8910505836575877</v>
      </c>
    </row>
    <row r="449" spans="1:64" x14ac:dyDescent="0.3">
      <c r="A449" s="11">
        <v>44936</v>
      </c>
      <c r="B449">
        <v>0.43771043771043799</v>
      </c>
      <c r="C449">
        <v>3892.09</v>
      </c>
      <c r="D449">
        <v>270.54000000000002</v>
      </c>
      <c r="E449">
        <v>105.74</v>
      </c>
      <c r="F449">
        <v>1871.8</v>
      </c>
      <c r="G449">
        <v>81.599999999999994</v>
      </c>
      <c r="H449">
        <v>47.62</v>
      </c>
      <c r="I449" s="12">
        <f t="shared" si="121"/>
        <v>128.07758125761384</v>
      </c>
      <c r="J449" s="12">
        <f t="shared" si="122"/>
        <v>87.12789994981209</v>
      </c>
      <c r="K449" s="12">
        <f t="shared" si="123"/>
        <v>144.92306016519368</v>
      </c>
      <c r="L449" s="12">
        <f t="shared" si="124"/>
        <v>133.44987251038438</v>
      </c>
      <c r="M449" s="12">
        <f t="shared" si="125"/>
        <v>144.20735192676565</v>
      </c>
      <c r="N449" s="12">
        <f t="shared" si="126"/>
        <v>97.837125287331233</v>
      </c>
      <c r="O449" s="12">
        <f t="shared" si="127"/>
        <v>162.01187078775664</v>
      </c>
      <c r="P449" s="12">
        <f t="shared" si="128"/>
        <v>151.21708995029778</v>
      </c>
      <c r="Q449">
        <v>0.41176470588235298</v>
      </c>
      <c r="R449" s="12"/>
      <c r="S449" s="12"/>
      <c r="T449" s="55">
        <v>16.697863504176901</v>
      </c>
      <c r="U449" s="55">
        <v>16.486335373465799</v>
      </c>
      <c r="V449" s="55">
        <v>18.312873826698802</v>
      </c>
      <c r="W449" s="55">
        <v>17.608628620535701</v>
      </c>
      <c r="Z449" s="12"/>
      <c r="AA449" s="12"/>
      <c r="AB449" s="12"/>
      <c r="AC449" s="12"/>
      <c r="AD449" s="55">
        <v>14.2649455112581</v>
      </c>
      <c r="AE449" s="55">
        <v>13.813815467006</v>
      </c>
      <c r="AF449">
        <v>0.44513618677042799</v>
      </c>
      <c r="AG449" s="12"/>
      <c r="AH449" s="12"/>
      <c r="AI449" t="str">
        <v>20160429</v>
      </c>
      <c r="AJ449">
        <v>40.200000000000003</v>
      </c>
      <c r="AK449">
        <v>21.7</v>
      </c>
      <c r="AL449">
        <f t="shared" si="129"/>
        <v>1.8525345622119818</v>
      </c>
      <c r="BI449" t="str">
        <v>01/02/2023</v>
      </c>
      <c r="BJ449">
        <v>48.6</v>
      </c>
      <c r="BK449">
        <v>25.7</v>
      </c>
      <c r="BL449">
        <f t="shared" si="130"/>
        <v>1.8910505836575877</v>
      </c>
    </row>
    <row r="450" spans="1:64" x14ac:dyDescent="0.3">
      <c r="A450" s="11">
        <v>44933</v>
      </c>
      <c r="B450">
        <v>0.46153846153846201</v>
      </c>
      <c r="C450">
        <v>3895.08</v>
      </c>
      <c r="D450">
        <v>268.8</v>
      </c>
      <c r="E450">
        <v>105.18</v>
      </c>
      <c r="F450">
        <v>1866.07</v>
      </c>
      <c r="G450">
        <v>81.52</v>
      </c>
      <c r="H450">
        <v>47.39</v>
      </c>
      <c r="I450" s="12">
        <f t="shared" ref="I450:I513" si="131">I451*(1+((C450/C451)-(E450/E451)))</f>
        <v>128.8625917016781</v>
      </c>
      <c r="J450" s="12">
        <f t="shared" ref="J450:J513" si="132">J451*(1+((C450/C451)-(F450/F451)))</f>
        <v>87.463607967711184</v>
      </c>
      <c r="K450" s="12">
        <f t="shared" si="123"/>
        <v>145.17697314315836</v>
      </c>
      <c r="L450" s="12">
        <f t="shared" si="124"/>
        <v>134.20423176680004</v>
      </c>
      <c r="M450" s="12">
        <f t="shared" si="125"/>
        <v>144.04184666914688</v>
      </c>
      <c r="N450" s="12">
        <f t="shared" si="126"/>
        <v>97.505354550263263</v>
      </c>
      <c r="O450" s="12">
        <f t="shared" si="127"/>
        <v>161.12698394698685</v>
      </c>
      <c r="P450" s="12">
        <f t="shared" si="128"/>
        <v>150.97253411701382</v>
      </c>
      <c r="Q450">
        <v>0.50909090909090904</v>
      </c>
      <c r="R450" s="12"/>
      <c r="S450" s="12"/>
      <c r="T450" s="55">
        <v>16.710207288153001</v>
      </c>
      <c r="U450" s="55">
        <v>16.6017391336812</v>
      </c>
      <c r="V450" s="55">
        <v>18.303354574224802</v>
      </c>
      <c r="W450" s="55">
        <v>17.593730638502699</v>
      </c>
      <c r="Z450" s="12"/>
      <c r="AA450" s="12"/>
      <c r="AB450" s="12"/>
      <c r="AC450" s="12"/>
      <c r="AD450" s="55">
        <v>14.299786278525101</v>
      </c>
      <c r="AE450" s="55">
        <v>13.993286873442299</v>
      </c>
      <c r="AF450">
        <v>0.43126888217522702</v>
      </c>
      <c r="AG450" s="12"/>
      <c r="AH450" s="12"/>
      <c r="AI450" t="str">
        <v>20160422</v>
      </c>
      <c r="AJ450">
        <v>44.3</v>
      </c>
      <c r="AK450">
        <v>20.6</v>
      </c>
      <c r="AL450">
        <f t="shared" si="129"/>
        <v>2.1504854368932036</v>
      </c>
      <c r="BI450" t="str">
        <v>31/01/2023</v>
      </c>
      <c r="BJ450">
        <v>48.6</v>
      </c>
      <c r="BK450">
        <v>25.7</v>
      </c>
      <c r="BL450">
        <f t="shared" si="130"/>
        <v>1.8910505836575877</v>
      </c>
    </row>
    <row r="451" spans="1:64" x14ac:dyDescent="0.3">
      <c r="A451" s="11">
        <v>44932</v>
      </c>
      <c r="B451">
        <v>0.46822742474916401</v>
      </c>
      <c r="C451">
        <v>3808.1</v>
      </c>
      <c r="D451">
        <v>261.58</v>
      </c>
      <c r="E451">
        <v>103.28</v>
      </c>
      <c r="F451">
        <v>1833.02</v>
      </c>
      <c r="G451">
        <v>81.209999999999994</v>
      </c>
      <c r="H451">
        <v>46.3</v>
      </c>
      <c r="I451" s="12">
        <f t="shared" si="131"/>
        <v>128.29243510883674</v>
      </c>
      <c r="J451" s="12">
        <f t="shared" si="132"/>
        <v>87.044884429710962</v>
      </c>
      <c r="K451" s="12">
        <f t="shared" ref="K451:K514" si="133">K452*(1+((C451/C452)-(G451/G452)))</f>
        <v>142.46675359923242</v>
      </c>
      <c r="L451" s="12">
        <f t="shared" ref="L451:L514" si="134">L452*(1+((C451/C452)-(H451/H452)))</f>
        <v>134.29841926195479</v>
      </c>
      <c r="M451" s="12">
        <f t="shared" ref="M451:M514" si="135">M452*(1+((D451/D452)-(E451/E452)))</f>
        <v>142.72804828745615</v>
      </c>
      <c r="N451" s="12">
        <f t="shared" ref="N451:N514" si="136">N452*(1+((D451/D452)-(F451/F452)))</f>
        <v>96.580964204572609</v>
      </c>
      <c r="O451" s="12">
        <f t="shared" ref="O451:O514" si="137">O452*(1+((D451/D452)-(G451/G452)))</f>
        <v>157.38373231926633</v>
      </c>
      <c r="P451" s="12">
        <f t="shared" ref="P451:P514" si="138">P452*(1+((D451/D452)-(H451/H452)))</f>
        <v>150.36215669144832</v>
      </c>
      <c r="Q451">
        <v>0.52</v>
      </c>
      <c r="R451" s="12"/>
      <c r="S451" s="12"/>
      <c r="T451" s="55">
        <v>16.65149443532</v>
      </c>
      <c r="U451" s="55">
        <v>16.385669756245999</v>
      </c>
      <c r="V451" s="55">
        <v>18.266448060217801</v>
      </c>
      <c r="W451" s="55">
        <v>17.434393650333401</v>
      </c>
      <c r="Z451" s="12"/>
      <c r="AA451" s="12"/>
      <c r="AB451" s="12"/>
      <c r="AC451" s="12"/>
      <c r="AD451" s="55">
        <v>14.2773515238868</v>
      </c>
      <c r="AE451" s="55">
        <v>13.916958731109499</v>
      </c>
      <c r="AF451">
        <v>0.44119907763258998</v>
      </c>
      <c r="AG451" s="12"/>
      <c r="AH451" s="12"/>
      <c r="AI451" t="str">
        <v>20160415</v>
      </c>
      <c r="AJ451">
        <v>47.4</v>
      </c>
      <c r="AK451">
        <v>21.7</v>
      </c>
      <c r="AL451">
        <f t="shared" si="129"/>
        <v>2.1843317972350231</v>
      </c>
      <c r="BI451" t="str">
        <v>30/01/2023</v>
      </c>
      <c r="BJ451">
        <v>48.6</v>
      </c>
      <c r="BK451">
        <v>25.7</v>
      </c>
      <c r="BL451">
        <f t="shared" si="130"/>
        <v>1.8910505836575877</v>
      </c>
    </row>
    <row r="452" spans="1:64" x14ac:dyDescent="0.3">
      <c r="A452" s="11">
        <v>44931</v>
      </c>
      <c r="B452">
        <v>0.483333333333333</v>
      </c>
      <c r="C452">
        <v>3852.97</v>
      </c>
      <c r="D452">
        <v>265.74</v>
      </c>
      <c r="E452">
        <v>102.85</v>
      </c>
      <c r="F452">
        <v>1854.69</v>
      </c>
      <c r="G452">
        <v>81.319999999999993</v>
      </c>
      <c r="H452">
        <v>46.7</v>
      </c>
      <c r="I452" s="12">
        <f t="shared" si="131"/>
        <v>130.35549429809151</v>
      </c>
      <c r="J452" s="12">
        <f t="shared" si="132"/>
        <v>87.041547994029813</v>
      </c>
      <c r="K452" s="12">
        <f t="shared" si="133"/>
        <v>143.94839731838704</v>
      </c>
      <c r="L452" s="12">
        <f t="shared" si="134"/>
        <v>134.71337028823206</v>
      </c>
      <c r="M452" s="12">
        <f t="shared" si="135"/>
        <v>145.61638494854657</v>
      </c>
      <c r="N452" s="12">
        <f t="shared" si="136"/>
        <v>96.965968140711539</v>
      </c>
      <c r="O452" s="12">
        <f t="shared" si="137"/>
        <v>159.66724832159835</v>
      </c>
      <c r="P452" s="12">
        <f t="shared" si="138"/>
        <v>151.43569776162516</v>
      </c>
      <c r="Q452">
        <v>0.51923076923076905</v>
      </c>
      <c r="R452" s="12"/>
      <c r="S452" s="12"/>
      <c r="T452" s="55">
        <v>16.613420423829002</v>
      </c>
      <c r="U452" s="55">
        <v>16.2264182135563</v>
      </c>
      <c r="V452" s="55">
        <v>18.251666686771301</v>
      </c>
      <c r="W452" s="55">
        <v>17.3457942482943</v>
      </c>
      <c r="Z452" s="12"/>
      <c r="AA452" s="12"/>
      <c r="AB452" s="12"/>
      <c r="AC452" s="12"/>
      <c r="AD452" s="55">
        <v>14.2604674906657</v>
      </c>
      <c r="AE452" s="55">
        <v>13.844352546322099</v>
      </c>
      <c r="AF452">
        <v>0.44513137557959798</v>
      </c>
      <c r="AG452" s="12"/>
      <c r="AH452" s="12"/>
      <c r="AI452" t="str">
        <v>20160408</v>
      </c>
      <c r="AJ452">
        <v>41.2</v>
      </c>
      <c r="AK452">
        <v>27.8</v>
      </c>
      <c r="AL452">
        <f t="shared" si="129"/>
        <v>1.4820143884892087</v>
      </c>
      <c r="BI452" t="str">
        <v>27/01/2023</v>
      </c>
      <c r="BJ452">
        <v>47.1</v>
      </c>
      <c r="BK452">
        <v>27.2</v>
      </c>
      <c r="BL452">
        <f t="shared" si="130"/>
        <v>1.7316176470588236</v>
      </c>
    </row>
    <row r="453" spans="1:64" x14ac:dyDescent="0.3">
      <c r="A453" s="11">
        <v>44930</v>
      </c>
      <c r="B453">
        <v>0.48148148148148101</v>
      </c>
      <c r="C453">
        <v>3824.14</v>
      </c>
      <c r="D453">
        <v>264.48</v>
      </c>
      <c r="E453">
        <v>101.46</v>
      </c>
      <c r="F453">
        <v>1839.79</v>
      </c>
      <c r="G453">
        <v>81.239999999999995</v>
      </c>
      <c r="H453">
        <v>45.8</v>
      </c>
      <c r="I453" s="12">
        <f t="shared" si="131"/>
        <v>131.16359720178588</v>
      </c>
      <c r="J453" s="12">
        <f t="shared" si="132"/>
        <v>87.090301185306217</v>
      </c>
      <c r="K453" s="12">
        <f t="shared" si="133"/>
        <v>143.01107223939232</v>
      </c>
      <c r="L453" s="12">
        <f t="shared" si="134"/>
        <v>136.3649827435512</v>
      </c>
      <c r="M453" s="12">
        <f t="shared" si="135"/>
        <v>146.92933297194455</v>
      </c>
      <c r="N453" s="12">
        <f t="shared" si="136"/>
        <v>97.290400987864103</v>
      </c>
      <c r="O453" s="12">
        <f t="shared" si="137"/>
        <v>159.06608529186121</v>
      </c>
      <c r="P453" s="12">
        <f t="shared" si="138"/>
        <v>153.7241257464643</v>
      </c>
      <c r="Q453">
        <v>0.55102040816326503</v>
      </c>
      <c r="R453" s="12"/>
      <c r="S453" s="12"/>
      <c r="T453" s="55">
        <v>16.644259632259701</v>
      </c>
      <c r="U453" s="55">
        <v>15.799021018589601</v>
      </c>
      <c r="V453" s="55">
        <v>18.330561353136499</v>
      </c>
      <c r="W453" s="55">
        <v>17.0070253303169</v>
      </c>
      <c r="Z453" s="12"/>
      <c r="AA453" s="12"/>
      <c r="AB453" s="12"/>
      <c r="AC453" s="12"/>
      <c r="AD453" s="55">
        <v>14.169277111919101</v>
      </c>
      <c r="AE453" s="55">
        <v>13.277705351202799</v>
      </c>
      <c r="AF453">
        <v>0.44479745830023798</v>
      </c>
      <c r="AG453" s="12"/>
      <c r="AH453" s="12"/>
      <c r="AI453" t="str">
        <v>20160401</v>
      </c>
      <c r="AJ453">
        <v>45.4</v>
      </c>
      <c r="AK453">
        <v>27.8</v>
      </c>
      <c r="AL453">
        <f t="shared" si="129"/>
        <v>1.633093525179856</v>
      </c>
      <c r="BI453" t="str">
        <v>26/01/2023</v>
      </c>
      <c r="BJ453">
        <v>47.1</v>
      </c>
      <c r="BK453">
        <v>27.2</v>
      </c>
      <c r="BL453">
        <f t="shared" si="130"/>
        <v>1.7316176470588236</v>
      </c>
    </row>
    <row r="454" spans="1:64" x14ac:dyDescent="0.3">
      <c r="A454" s="11">
        <v>44926</v>
      </c>
      <c r="B454">
        <v>0.47202797202797198</v>
      </c>
      <c r="C454">
        <v>3839.5</v>
      </c>
      <c r="D454">
        <v>266.27999999999997</v>
      </c>
      <c r="E454">
        <v>99.56</v>
      </c>
      <c r="F454">
        <v>1824.56</v>
      </c>
      <c r="G454">
        <v>81.17</v>
      </c>
      <c r="H454">
        <v>45.5</v>
      </c>
      <c r="I454" s="12">
        <f t="shared" si="131"/>
        <v>134.26298989872174</v>
      </c>
      <c r="J454" s="12">
        <f t="shared" si="132"/>
        <v>88.1791138561574</v>
      </c>
      <c r="K454" s="12">
        <f t="shared" si="133"/>
        <v>143.70992043051317</v>
      </c>
      <c r="L454" s="12">
        <f t="shared" si="134"/>
        <v>137.82509177272328</v>
      </c>
      <c r="M454" s="12">
        <f t="shared" si="135"/>
        <v>150.8272786487635</v>
      </c>
      <c r="N454" s="12">
        <f t="shared" si="136"/>
        <v>98.782713382170371</v>
      </c>
      <c r="O454" s="12">
        <f t="shared" si="137"/>
        <v>160.28782946961934</v>
      </c>
      <c r="P454" s="12">
        <f t="shared" si="138"/>
        <v>155.80461725569901</v>
      </c>
      <c r="Q454">
        <v>0.53703703703703698</v>
      </c>
      <c r="R454" s="12"/>
      <c r="S454" s="12"/>
      <c r="T454" s="55">
        <v>16.392838338337199</v>
      </c>
      <c r="U454" s="55">
        <v>15.540508569002901</v>
      </c>
      <c r="V454" s="55">
        <v>18.236757905492201</v>
      </c>
      <c r="W454" s="55">
        <v>16.778289899102099</v>
      </c>
      <c r="Z454" s="12"/>
      <c r="AA454" s="12"/>
      <c r="AB454" s="12"/>
      <c r="AC454" s="12"/>
      <c r="AD454" s="55">
        <v>13.960906382206201</v>
      </c>
      <c r="AE454" s="55">
        <v>13.083531638846299</v>
      </c>
      <c r="AF454">
        <v>0.44031007751938001</v>
      </c>
      <c r="AG454" s="12"/>
      <c r="AH454" s="12"/>
      <c r="AI454" t="str">
        <v>20160325</v>
      </c>
      <c r="AJ454">
        <v>43.3</v>
      </c>
      <c r="AK454">
        <v>28.9</v>
      </c>
      <c r="AL454">
        <f t="shared" si="129"/>
        <v>1.4982698961937717</v>
      </c>
      <c r="BI454" t="str">
        <v>25/01/2023</v>
      </c>
      <c r="BJ454">
        <v>47.1</v>
      </c>
      <c r="BK454">
        <v>27.2</v>
      </c>
      <c r="BL454">
        <f t="shared" si="130"/>
        <v>1.7316176470588236</v>
      </c>
    </row>
    <row r="455" spans="1:64" x14ac:dyDescent="0.3">
      <c r="A455" s="11">
        <v>44925</v>
      </c>
      <c r="B455">
        <v>0.47202797202797198</v>
      </c>
      <c r="C455">
        <v>3849.28</v>
      </c>
      <c r="D455">
        <v>266.44</v>
      </c>
      <c r="E455">
        <v>100.68</v>
      </c>
      <c r="F455">
        <v>1813.76</v>
      </c>
      <c r="G455">
        <v>81.27</v>
      </c>
      <c r="H455">
        <v>46.01</v>
      </c>
      <c r="I455" s="12">
        <f t="shared" si="131"/>
        <v>133.12033559037275</v>
      </c>
      <c r="J455" s="12">
        <f t="shared" si="132"/>
        <v>88.934632788401885</v>
      </c>
      <c r="K455" s="12">
        <f t="shared" si="133"/>
        <v>143.89846606411754</v>
      </c>
      <c r="L455" s="12">
        <f t="shared" si="134"/>
        <v>136.65751565780386</v>
      </c>
      <c r="M455" s="12">
        <f t="shared" si="135"/>
        <v>149.2565262569789</v>
      </c>
      <c r="N455" s="12">
        <f t="shared" si="136"/>
        <v>99.434505745244422</v>
      </c>
      <c r="O455" s="12">
        <f t="shared" si="137"/>
        <v>160.18691877297286</v>
      </c>
      <c r="P455" s="12">
        <f t="shared" si="138"/>
        <v>154.18810356489561</v>
      </c>
      <c r="Q455">
        <v>0.51851851851851805</v>
      </c>
      <c r="R455" s="12"/>
      <c r="S455" s="12"/>
      <c r="T455" s="55">
        <v>15.9467743860491</v>
      </c>
      <c r="U455" s="55">
        <v>15.1117481799148</v>
      </c>
      <c r="V455" s="55">
        <v>17.6074768266086</v>
      </c>
      <c r="W455" s="55">
        <v>16.233587473453799</v>
      </c>
      <c r="Z455" s="12"/>
      <c r="AA455" s="12"/>
      <c r="AB455" s="12"/>
      <c r="AC455" s="12"/>
      <c r="AD455" s="55">
        <v>13.28918585207</v>
      </c>
      <c r="AE455" s="55">
        <v>12.4765929268736</v>
      </c>
      <c r="AF455">
        <v>0.44809160305343498</v>
      </c>
      <c r="AG455" s="12"/>
      <c r="AH455" s="12"/>
      <c r="AI455" t="str">
        <v>20160318</v>
      </c>
      <c r="AJ455">
        <v>47.4</v>
      </c>
      <c r="AK455">
        <v>27.8</v>
      </c>
      <c r="AL455">
        <f t="shared" si="129"/>
        <v>1.7050359712230214</v>
      </c>
      <c r="BI455" t="str">
        <v>24/01/2023</v>
      </c>
      <c r="BJ455">
        <v>47.1</v>
      </c>
      <c r="BK455">
        <v>27.2</v>
      </c>
      <c r="BL455">
        <f t="shared" si="130"/>
        <v>1.7316176470588236</v>
      </c>
    </row>
    <row r="456" spans="1:64" x14ac:dyDescent="0.3">
      <c r="A456" s="11">
        <v>44924</v>
      </c>
      <c r="B456">
        <v>0.48442906574394501</v>
      </c>
      <c r="C456">
        <v>3783.22</v>
      </c>
      <c r="D456">
        <v>260.10000000000002</v>
      </c>
      <c r="E456">
        <v>99.55</v>
      </c>
      <c r="F456">
        <v>1804.36</v>
      </c>
      <c r="G456">
        <v>81.209999999999994</v>
      </c>
      <c r="H456">
        <v>45.32</v>
      </c>
      <c r="I456" s="12">
        <f t="shared" si="131"/>
        <v>132.31187876402916</v>
      </c>
      <c r="J456" s="12">
        <f t="shared" si="132"/>
        <v>87.858219136524724</v>
      </c>
      <c r="K456" s="12">
        <f t="shared" si="133"/>
        <v>141.53170346158649</v>
      </c>
      <c r="L456" s="12">
        <f t="shared" si="134"/>
        <v>136.35259718609066</v>
      </c>
      <c r="M456" s="12">
        <f t="shared" si="135"/>
        <v>147.33757800327987</v>
      </c>
      <c r="N456" s="12">
        <f t="shared" si="136"/>
        <v>97.564617709200206</v>
      </c>
      <c r="O456" s="12">
        <f t="shared" si="137"/>
        <v>156.48810106971339</v>
      </c>
      <c r="P456" s="12">
        <f t="shared" si="138"/>
        <v>152.790048025289</v>
      </c>
      <c r="Q456">
        <v>0.51851851851851805</v>
      </c>
      <c r="R456" s="12"/>
      <c r="S456" s="12"/>
      <c r="T456" s="55">
        <v>16.062192449046599</v>
      </c>
      <c r="U456" s="55">
        <v>15.2146071428088</v>
      </c>
      <c r="V456" s="55">
        <v>17.639035608338698</v>
      </c>
      <c r="W456" s="55">
        <v>16.271578394694899</v>
      </c>
      <c r="Z456" s="12"/>
      <c r="AA456" s="12"/>
      <c r="AB456" s="12"/>
      <c r="AC456" s="12"/>
      <c r="AD456" s="55">
        <v>13.960262914457401</v>
      </c>
      <c r="AE456" s="55">
        <v>13.125668239858101</v>
      </c>
      <c r="AF456">
        <v>0.45059880239521</v>
      </c>
      <c r="AG456" s="12"/>
      <c r="AH456" s="12"/>
      <c r="AI456" t="str">
        <v>20160311</v>
      </c>
      <c r="AJ456">
        <v>44.4</v>
      </c>
      <c r="AK456">
        <v>30.3</v>
      </c>
      <c r="AL456">
        <f t="shared" ref="AL456:AL519" si="139">IFERROR(AJ456/AK456,"")</f>
        <v>1.4653465346534653</v>
      </c>
      <c r="BI456" t="str">
        <v>23/01/2023</v>
      </c>
      <c r="BJ456">
        <v>47.1</v>
      </c>
      <c r="BK456">
        <v>27.2</v>
      </c>
      <c r="BL456">
        <f t="shared" ref="BL456:BL519" si="140">IFERROR(BJ456/BK456,"")</f>
        <v>1.7316176470588236</v>
      </c>
    </row>
    <row r="457" spans="1:64" x14ac:dyDescent="0.3">
      <c r="A457" s="11">
        <v>44923</v>
      </c>
      <c r="B457">
        <v>0.48109965635738799</v>
      </c>
      <c r="C457">
        <v>3829.25</v>
      </c>
      <c r="D457">
        <v>263.58</v>
      </c>
      <c r="E457">
        <v>100.14</v>
      </c>
      <c r="F457">
        <v>1813.5</v>
      </c>
      <c r="G457">
        <v>81.209999999999994</v>
      </c>
      <c r="H457">
        <v>45.88</v>
      </c>
      <c r="I457" s="12">
        <f t="shared" si="131"/>
        <v>133.12780297651184</v>
      </c>
      <c r="J457" s="12">
        <f t="shared" si="132"/>
        <v>88.475838238136845</v>
      </c>
      <c r="K457" s="12">
        <f t="shared" si="133"/>
        <v>143.25370332158323</v>
      </c>
      <c r="L457" s="12">
        <f t="shared" si="134"/>
        <v>136.32735979226695</v>
      </c>
      <c r="M457" s="12">
        <f t="shared" si="135"/>
        <v>148.42270697044648</v>
      </c>
      <c r="N457" s="12">
        <f t="shared" si="136"/>
        <v>98.367576966367196</v>
      </c>
      <c r="O457" s="12">
        <f t="shared" si="137"/>
        <v>158.58182883489062</v>
      </c>
      <c r="P457" s="12">
        <f t="shared" si="138"/>
        <v>152.94254222121876</v>
      </c>
      <c r="Q457">
        <v>0.56603773584905703</v>
      </c>
      <c r="R457" s="12"/>
      <c r="S457" s="12"/>
      <c r="T457" s="55">
        <v>16.636346350956199</v>
      </c>
      <c r="U457" s="55">
        <v>15.683654645518301</v>
      </c>
      <c r="V457" s="55">
        <v>18.8271811631151</v>
      </c>
      <c r="W457" s="55">
        <v>17.3170674814134</v>
      </c>
      <c r="Z457" s="12"/>
      <c r="AA457" s="12"/>
      <c r="AB457" s="12"/>
      <c r="AC457" s="12"/>
      <c r="AD457" s="55">
        <v>14.2930656958917</v>
      </c>
      <c r="AE457" s="55">
        <v>13.4288777054993</v>
      </c>
      <c r="AF457">
        <v>0.45555555555555599</v>
      </c>
      <c r="AG457" s="12"/>
      <c r="AH457" s="12"/>
      <c r="AI457" t="str">
        <v>20160304</v>
      </c>
      <c r="AJ457">
        <v>39.4</v>
      </c>
      <c r="AK457">
        <v>35.4</v>
      </c>
      <c r="AL457">
        <f t="shared" si="139"/>
        <v>1.1129943502824859</v>
      </c>
      <c r="BI457" t="str">
        <v>20/01/2023</v>
      </c>
      <c r="BJ457">
        <v>45.1</v>
      </c>
      <c r="BK457">
        <v>28.2</v>
      </c>
      <c r="BL457">
        <f t="shared" si="140"/>
        <v>1.5992907801418441</v>
      </c>
    </row>
    <row r="458" spans="1:64" x14ac:dyDescent="0.3">
      <c r="A458" s="11">
        <v>44919</v>
      </c>
      <c r="B458">
        <v>0.49324324324324298</v>
      </c>
      <c r="C458">
        <v>3844.82</v>
      </c>
      <c r="D458">
        <v>267.36</v>
      </c>
      <c r="E458">
        <v>102.16</v>
      </c>
      <c r="F458">
        <v>1798.16</v>
      </c>
      <c r="G458">
        <v>81.319999999999993</v>
      </c>
      <c r="H458">
        <v>45.59</v>
      </c>
      <c r="I458" s="12">
        <f t="shared" si="131"/>
        <v>131.0669971496263</v>
      </c>
      <c r="J458" s="12">
        <f t="shared" si="132"/>
        <v>89.603094188852708</v>
      </c>
      <c r="K458" s="12">
        <f t="shared" si="133"/>
        <v>143.64109237864363</v>
      </c>
      <c r="L458" s="12">
        <f t="shared" si="134"/>
        <v>137.76154683196927</v>
      </c>
      <c r="M458" s="12">
        <f t="shared" si="135"/>
        <v>147.59108072197566</v>
      </c>
      <c r="N458" s="12">
        <f t="shared" si="136"/>
        <v>100.64921241316989</v>
      </c>
      <c r="O458" s="12">
        <f t="shared" si="137"/>
        <v>160.63564548743315</v>
      </c>
      <c r="P458" s="12">
        <f t="shared" si="138"/>
        <v>156.14336960296916</v>
      </c>
      <c r="Q458">
        <v>0.57407407407407396</v>
      </c>
      <c r="R458" s="12"/>
      <c r="S458" s="12"/>
      <c r="T458" s="55">
        <v>16.3162337292516</v>
      </c>
      <c r="U458" s="55">
        <v>15.2887161106358</v>
      </c>
      <c r="V458" s="55">
        <v>18.756515110398901</v>
      </c>
      <c r="W458" s="55">
        <v>17.129467928814801</v>
      </c>
      <c r="Z458" s="12"/>
      <c r="AA458" s="12"/>
      <c r="AB458" s="12"/>
      <c r="AC458" s="12"/>
      <c r="AD458" s="55">
        <v>13.868710003671399</v>
      </c>
      <c r="AE458" s="55">
        <v>12.9899711316184</v>
      </c>
      <c r="AF458">
        <v>0.45144927536231899</v>
      </c>
      <c r="AG458" s="12"/>
      <c r="AH458" s="12"/>
      <c r="AI458" t="str">
        <v>20160226</v>
      </c>
      <c r="AJ458">
        <v>36.4</v>
      </c>
      <c r="AK458">
        <v>34.299999999999997</v>
      </c>
      <c r="AL458">
        <f t="shared" si="139"/>
        <v>1.0612244897959184</v>
      </c>
      <c r="BI458" t="str">
        <v>19/01/2023</v>
      </c>
      <c r="BJ458">
        <v>45.1</v>
      </c>
      <c r="BK458">
        <v>28.2</v>
      </c>
      <c r="BL458">
        <f t="shared" si="140"/>
        <v>1.5992907801418441</v>
      </c>
    </row>
    <row r="459" spans="1:64" x14ac:dyDescent="0.3">
      <c r="A459" s="11">
        <v>44918</v>
      </c>
      <c r="B459">
        <v>0.49324324324324298</v>
      </c>
      <c r="C459">
        <v>3822.39</v>
      </c>
      <c r="D459">
        <v>266.76</v>
      </c>
      <c r="E459">
        <v>103.68</v>
      </c>
      <c r="F459">
        <v>1791.61</v>
      </c>
      <c r="G459">
        <v>81.36</v>
      </c>
      <c r="H459">
        <v>45.46</v>
      </c>
      <c r="I459" s="12">
        <f t="shared" si="131"/>
        <v>128.430505078869</v>
      </c>
      <c r="J459" s="12">
        <f t="shared" si="132"/>
        <v>89.405318289077499</v>
      </c>
      <c r="K459" s="12">
        <f t="shared" si="133"/>
        <v>142.73335130449442</v>
      </c>
      <c r="L459" s="12">
        <f t="shared" si="134"/>
        <v>137.34834812575667</v>
      </c>
      <c r="M459" s="12">
        <f t="shared" si="135"/>
        <v>145.13685901873299</v>
      </c>
      <c r="N459" s="12">
        <f t="shared" si="136"/>
        <v>100.79099680240246</v>
      </c>
      <c r="O459" s="12">
        <f t="shared" si="137"/>
        <v>160.19656994014275</v>
      </c>
      <c r="P459" s="12">
        <f t="shared" si="138"/>
        <v>156.23874461744555</v>
      </c>
      <c r="Q459">
        <v>0.57142857142857095</v>
      </c>
      <c r="R459" s="12"/>
      <c r="S459" s="12"/>
      <c r="T459" s="55">
        <v>16.082226005355299</v>
      </c>
      <c r="U459" s="55">
        <v>15.001240859109</v>
      </c>
      <c r="V459" s="55">
        <v>18.263432883592799</v>
      </c>
      <c r="W459" s="55">
        <v>16.673726400448601</v>
      </c>
      <c r="Z459" s="12"/>
      <c r="AA459" s="12"/>
      <c r="AB459" s="12"/>
      <c r="AC459" s="12"/>
      <c r="AD459" s="55">
        <v>13.7018793908184</v>
      </c>
      <c r="AE459" s="55">
        <v>12.7930584875538</v>
      </c>
      <c r="AF459">
        <v>0.46181299072091397</v>
      </c>
      <c r="AG459" s="12"/>
      <c r="AH459" s="12"/>
      <c r="AI459" t="str">
        <v>20160219</v>
      </c>
      <c r="AJ459">
        <v>34.700000000000003</v>
      </c>
      <c r="AK459">
        <v>35.700000000000003</v>
      </c>
      <c r="AL459">
        <f t="shared" si="139"/>
        <v>0.97198879551820727</v>
      </c>
      <c r="BI459" t="str">
        <v>18/01/2023</v>
      </c>
      <c r="BJ459">
        <v>45.1</v>
      </c>
      <c r="BK459">
        <v>28.2</v>
      </c>
      <c r="BL459">
        <f t="shared" si="140"/>
        <v>1.5992907801418441</v>
      </c>
    </row>
    <row r="460" spans="1:64" x14ac:dyDescent="0.3">
      <c r="A460" s="11">
        <v>44917</v>
      </c>
      <c r="B460">
        <v>0.49833887043189401</v>
      </c>
      <c r="C460">
        <v>3878.44</v>
      </c>
      <c r="D460">
        <v>273.45</v>
      </c>
      <c r="E460">
        <v>103.7</v>
      </c>
      <c r="F460">
        <v>1814.3</v>
      </c>
      <c r="G460">
        <v>81.41</v>
      </c>
      <c r="H460">
        <v>45.88</v>
      </c>
      <c r="I460" s="12">
        <f t="shared" si="131"/>
        <v>130.28826231499193</v>
      </c>
      <c r="J460" s="12">
        <f t="shared" si="132"/>
        <v>89.579594137335249</v>
      </c>
      <c r="K460" s="12">
        <f t="shared" si="133"/>
        <v>144.7361393108435</v>
      </c>
      <c r="L460" s="12">
        <f t="shared" si="134"/>
        <v>138.07980811833309</v>
      </c>
      <c r="M460" s="12">
        <f t="shared" si="135"/>
        <v>148.74729856085494</v>
      </c>
      <c r="N460" s="12">
        <f t="shared" si="136"/>
        <v>102.01094225035075</v>
      </c>
      <c r="O460" s="12">
        <f t="shared" si="137"/>
        <v>164.110774739173</v>
      </c>
      <c r="P460" s="12">
        <f t="shared" si="138"/>
        <v>158.66808818528546</v>
      </c>
      <c r="Q460">
        <v>0.58928571428571397</v>
      </c>
      <c r="R460" s="12"/>
      <c r="S460" s="12"/>
      <c r="T460" s="55">
        <v>16.439160522370901</v>
      </c>
      <c r="U460" s="55">
        <v>15.217765833568899</v>
      </c>
      <c r="V460" s="55">
        <v>18.890959187362899</v>
      </c>
      <c r="W460" s="55">
        <v>17.1676831615518</v>
      </c>
      <c r="Z460" s="12"/>
      <c r="AA460" s="12"/>
      <c r="AB460" s="12"/>
      <c r="AC460" s="12"/>
      <c r="AD460" s="55">
        <v>14.0595072219849</v>
      </c>
      <c r="AE460" s="55">
        <v>13.037283076251301</v>
      </c>
      <c r="AF460">
        <v>0.45924875974486201</v>
      </c>
      <c r="AG460" s="12"/>
      <c r="AH460" s="12"/>
      <c r="AI460" t="str">
        <v>20160212</v>
      </c>
      <c r="AJ460">
        <v>26.5</v>
      </c>
      <c r="AK460">
        <v>39.799999999999997</v>
      </c>
      <c r="AL460">
        <f t="shared" si="139"/>
        <v>0.66582914572864327</v>
      </c>
      <c r="BI460" t="str">
        <v>17/01/2023</v>
      </c>
      <c r="BJ460">
        <v>45.1</v>
      </c>
      <c r="BK460">
        <v>28.2</v>
      </c>
      <c r="BL460">
        <f t="shared" si="140"/>
        <v>1.5992907801418441</v>
      </c>
    </row>
    <row r="461" spans="1:64" x14ac:dyDescent="0.3">
      <c r="A461" s="11">
        <v>44916</v>
      </c>
      <c r="B461">
        <v>0.488599348534202</v>
      </c>
      <c r="C461">
        <v>3821.62</v>
      </c>
      <c r="D461">
        <v>269.54000000000002</v>
      </c>
      <c r="E461">
        <v>103.44</v>
      </c>
      <c r="F461">
        <v>1818</v>
      </c>
      <c r="G461">
        <v>81.33</v>
      </c>
      <c r="H461">
        <v>45.4</v>
      </c>
      <c r="I461" s="12">
        <f t="shared" si="131"/>
        <v>128.69825892363872</v>
      </c>
      <c r="J461" s="12">
        <f t="shared" si="132"/>
        <v>88.090577629339109</v>
      </c>
      <c r="K461" s="12">
        <f t="shared" si="133"/>
        <v>142.75408543148166</v>
      </c>
      <c r="L461" s="12">
        <f t="shared" si="134"/>
        <v>137.48924328054545</v>
      </c>
      <c r="M461" s="12">
        <f t="shared" si="135"/>
        <v>146.98456248302142</v>
      </c>
      <c r="N461" s="12">
        <f t="shared" si="136"/>
        <v>100.35099635340545</v>
      </c>
      <c r="O461" s="12">
        <f t="shared" si="137"/>
        <v>161.92118756718807</v>
      </c>
      <c r="P461" s="12">
        <f t="shared" si="138"/>
        <v>158.04641128055505</v>
      </c>
      <c r="Q461">
        <v>0.58928571428571397</v>
      </c>
      <c r="R461" s="12"/>
      <c r="S461" s="12"/>
      <c r="T461" s="55">
        <v>17.4866024266374</v>
      </c>
      <c r="U461" s="55">
        <v>16.1607727634659</v>
      </c>
      <c r="V461" s="55">
        <v>20.348969660295399</v>
      </c>
      <c r="W461" s="55">
        <v>18.458821535757501</v>
      </c>
      <c r="Z461" s="12"/>
      <c r="AA461" s="12"/>
      <c r="AB461" s="12"/>
      <c r="AC461" s="12"/>
      <c r="AD461" s="55">
        <v>14.9596442715394</v>
      </c>
      <c r="AE461" s="55">
        <v>13.871062635417999</v>
      </c>
      <c r="AF461">
        <v>0.46885934219734099</v>
      </c>
      <c r="AG461" s="12"/>
      <c r="AH461" s="12"/>
      <c r="AI461" t="str">
        <v>20160205</v>
      </c>
      <c r="AJ461">
        <v>24.7</v>
      </c>
      <c r="AK461">
        <v>39.200000000000003</v>
      </c>
      <c r="AL461">
        <f t="shared" si="139"/>
        <v>0.63010204081632648</v>
      </c>
      <c r="BI461" t="str">
        <v>16/01/2023</v>
      </c>
      <c r="BJ461">
        <v>45.1</v>
      </c>
      <c r="BK461">
        <v>28.2</v>
      </c>
      <c r="BL461">
        <f t="shared" si="140"/>
        <v>1.5992907801418441</v>
      </c>
    </row>
    <row r="462" spans="1:64" x14ac:dyDescent="0.3">
      <c r="A462" s="11">
        <v>44915</v>
      </c>
      <c r="B462">
        <v>0.49337748344370902</v>
      </c>
      <c r="C462">
        <v>3817.66</v>
      </c>
      <c r="D462">
        <v>269.75</v>
      </c>
      <c r="E462">
        <v>105.31</v>
      </c>
      <c r="F462">
        <v>1787.54</v>
      </c>
      <c r="G462">
        <v>81.33</v>
      </c>
      <c r="H462">
        <v>45.27</v>
      </c>
      <c r="I462" s="12">
        <f t="shared" si="131"/>
        <v>126.32407589567686</v>
      </c>
      <c r="J462" s="12">
        <f t="shared" si="132"/>
        <v>89.523207992852136</v>
      </c>
      <c r="K462" s="12">
        <f t="shared" si="133"/>
        <v>142.6061622527489</v>
      </c>
      <c r="L462" s="12">
        <f t="shared" si="134"/>
        <v>137.74191350890951</v>
      </c>
      <c r="M462" s="12">
        <f t="shared" si="135"/>
        <v>144.53063472324476</v>
      </c>
      <c r="N462" s="12">
        <f t="shared" si="136"/>
        <v>102.17155832232625</v>
      </c>
      <c r="O462" s="12">
        <f t="shared" si="137"/>
        <v>162.04734119703562</v>
      </c>
      <c r="P462" s="12">
        <f t="shared" si="138"/>
        <v>158.62541905074792</v>
      </c>
      <c r="Q462">
        <v>0.61111111111111105</v>
      </c>
      <c r="R462" s="12"/>
      <c r="S462" s="12"/>
      <c r="T462" s="55">
        <v>17.624148256214902</v>
      </c>
      <c r="U462" s="55">
        <v>16.296484831477599</v>
      </c>
      <c r="V462" s="55">
        <v>20.240709644518901</v>
      </c>
      <c r="W462" s="55">
        <v>18.476129375243602</v>
      </c>
      <c r="Z462" s="12"/>
      <c r="AA462" s="12"/>
      <c r="AB462" s="12"/>
      <c r="AC462" s="12"/>
      <c r="AD462" s="55">
        <v>14.832046375593199</v>
      </c>
      <c r="AE462" s="55">
        <v>13.737417181721501</v>
      </c>
      <c r="AF462">
        <v>0.46769662921348298</v>
      </c>
      <c r="AG462" s="12"/>
      <c r="AH462" s="12"/>
      <c r="AI462" t="str">
        <v>20160129</v>
      </c>
      <c r="AJ462">
        <v>34</v>
      </c>
      <c r="AK462">
        <v>38.1</v>
      </c>
      <c r="AL462">
        <f t="shared" si="139"/>
        <v>0.89238845144356949</v>
      </c>
      <c r="BI462" t="str">
        <v>13/01/2023</v>
      </c>
      <c r="BJ462">
        <v>46.5</v>
      </c>
      <c r="BK462">
        <v>29.6</v>
      </c>
      <c r="BL462">
        <f t="shared" si="140"/>
        <v>1.5709459459459458</v>
      </c>
    </row>
    <row r="463" spans="1:64" x14ac:dyDescent="0.3">
      <c r="A463" s="11">
        <v>44912</v>
      </c>
      <c r="B463">
        <v>0.50159744408945695</v>
      </c>
      <c r="C463">
        <v>3852.36</v>
      </c>
      <c r="D463">
        <v>274.25</v>
      </c>
      <c r="E463">
        <v>107.11</v>
      </c>
      <c r="F463">
        <v>1792.41</v>
      </c>
      <c r="G463">
        <v>81.430000000000007</v>
      </c>
      <c r="H463">
        <v>45.35</v>
      </c>
      <c r="I463" s="12">
        <f t="shared" si="131"/>
        <v>125.34666173228162</v>
      </c>
      <c r="J463" s="12">
        <f t="shared" si="132"/>
        <v>90.089914388770481</v>
      </c>
      <c r="K463" s="12">
        <f t="shared" si="133"/>
        <v>143.72425313985002</v>
      </c>
      <c r="L463" s="12">
        <f t="shared" si="134"/>
        <v>138.7469140468547</v>
      </c>
      <c r="M463" s="12">
        <f t="shared" si="135"/>
        <v>144.47331247010689</v>
      </c>
      <c r="N463" s="12">
        <f t="shared" si="136"/>
        <v>103.58984566449809</v>
      </c>
      <c r="O463" s="12">
        <f t="shared" si="137"/>
        <v>164.54519282023662</v>
      </c>
      <c r="P463" s="12">
        <f t="shared" si="138"/>
        <v>160.98290571385891</v>
      </c>
      <c r="Q463">
        <v>0.63934426229508201</v>
      </c>
      <c r="R463" s="12"/>
      <c r="S463" s="12"/>
      <c r="T463" s="55">
        <v>17.179239126484401</v>
      </c>
      <c r="U463" s="55">
        <v>15.8795137021839</v>
      </c>
      <c r="V463" s="55">
        <v>19.773395525088699</v>
      </c>
      <c r="W463" s="55">
        <v>18.014363407706</v>
      </c>
      <c r="Z463" s="12"/>
      <c r="AA463" s="12"/>
      <c r="AB463" s="12"/>
      <c r="AC463" s="12"/>
      <c r="AD463" s="55">
        <v>14.676159281524599</v>
      </c>
      <c r="AE463" s="55">
        <v>13.5366712662466</v>
      </c>
      <c r="AF463">
        <v>0.47386759581881499</v>
      </c>
      <c r="AG463" s="12"/>
      <c r="AH463" s="12"/>
      <c r="AI463" t="str">
        <v>20160122</v>
      </c>
      <c r="AJ463">
        <v>29.2</v>
      </c>
      <c r="AK463">
        <v>35.4</v>
      </c>
      <c r="AL463">
        <f t="shared" si="139"/>
        <v>0.82485875706214695</v>
      </c>
      <c r="BI463" t="str">
        <v>12/01/2023</v>
      </c>
      <c r="BJ463">
        <v>46.5</v>
      </c>
      <c r="BK463">
        <v>29.6</v>
      </c>
      <c r="BL463">
        <f t="shared" si="140"/>
        <v>1.5709459459459458</v>
      </c>
    </row>
    <row r="464" spans="1:64" x14ac:dyDescent="0.3">
      <c r="A464" s="11">
        <v>44911</v>
      </c>
      <c r="B464">
        <v>0.50803858520900302</v>
      </c>
      <c r="C464">
        <v>3895.75</v>
      </c>
      <c r="D464">
        <v>276.89</v>
      </c>
      <c r="E464">
        <v>108.32</v>
      </c>
      <c r="F464">
        <v>1776.69</v>
      </c>
      <c r="G464">
        <v>81.349999999999994</v>
      </c>
      <c r="H464">
        <v>45.62</v>
      </c>
      <c r="I464" s="12">
        <f t="shared" si="131"/>
        <v>125.34254707929813</v>
      </c>
      <c r="J464" s="12">
        <f t="shared" si="132"/>
        <v>91.927141949422833</v>
      </c>
      <c r="K464" s="12">
        <f t="shared" si="133"/>
        <v>145.48773667683699</v>
      </c>
      <c r="L464" s="12">
        <f t="shared" si="134"/>
        <v>139.47487828210814</v>
      </c>
      <c r="M464" s="12">
        <f t="shared" si="135"/>
        <v>144.23732096598803</v>
      </c>
      <c r="N464" s="12">
        <f t="shared" si="136"/>
        <v>105.52973396775033</v>
      </c>
      <c r="O464" s="12">
        <f t="shared" si="137"/>
        <v>166.29425537954867</v>
      </c>
      <c r="P464" s="12">
        <f t="shared" si="138"/>
        <v>161.56713495486116</v>
      </c>
      <c r="Q464">
        <v>0.62903225806451601</v>
      </c>
      <c r="R464" s="12"/>
      <c r="S464" s="12"/>
      <c r="T464" s="55">
        <v>17.203865128457501</v>
      </c>
      <c r="U464" s="55">
        <v>15.901372480377301</v>
      </c>
      <c r="V464" s="55">
        <v>19.8636286828396</v>
      </c>
      <c r="W464" s="55">
        <v>18.1011851659073</v>
      </c>
      <c r="Z464" s="12"/>
      <c r="AA464" s="12"/>
      <c r="AB464" s="12"/>
      <c r="AC464" s="12"/>
      <c r="AD464" s="55">
        <v>14.446019731995699</v>
      </c>
      <c r="AE464" s="55">
        <v>13.307993293744101</v>
      </c>
      <c r="AF464">
        <v>0.480609418282548</v>
      </c>
      <c r="AG464" s="12"/>
      <c r="AH464" s="12"/>
      <c r="AI464" t="str">
        <v>20160115</v>
      </c>
      <c r="AJ464">
        <v>26.8</v>
      </c>
      <c r="AK464">
        <v>36.1</v>
      </c>
      <c r="AL464">
        <f t="shared" si="139"/>
        <v>0.74238227146814406</v>
      </c>
      <c r="BI464" t="str">
        <v>11/01/2023</v>
      </c>
      <c r="BJ464">
        <v>46.5</v>
      </c>
      <c r="BK464">
        <v>29.6</v>
      </c>
      <c r="BL464">
        <f t="shared" si="140"/>
        <v>1.5709459459459458</v>
      </c>
    </row>
    <row r="465" spans="1:64" x14ac:dyDescent="0.3">
      <c r="A465" s="11">
        <v>44910</v>
      </c>
      <c r="B465">
        <v>0.51768488745980701</v>
      </c>
      <c r="C465">
        <v>3995.32</v>
      </c>
      <c r="D465">
        <v>286.51</v>
      </c>
      <c r="E465">
        <v>108.16</v>
      </c>
      <c r="F465">
        <v>1807.12</v>
      </c>
      <c r="G465">
        <v>81.52</v>
      </c>
      <c r="H465">
        <v>46.75</v>
      </c>
      <c r="I465" s="12">
        <f t="shared" si="131"/>
        <v>128.74144326455817</v>
      </c>
      <c r="J465" s="12">
        <f t="shared" si="132"/>
        <v>92.676216951588813</v>
      </c>
      <c r="K465" s="12">
        <f t="shared" si="133"/>
        <v>148.88777978176429</v>
      </c>
      <c r="L465" s="12">
        <f t="shared" si="134"/>
        <v>139.57963773375414</v>
      </c>
      <c r="M465" s="12">
        <f t="shared" si="135"/>
        <v>149.47736655590074</v>
      </c>
      <c r="N465" s="12">
        <f t="shared" si="136"/>
        <v>107.32610915402257</v>
      </c>
      <c r="O465" s="12">
        <f t="shared" si="137"/>
        <v>171.70132084568203</v>
      </c>
      <c r="P465" s="12">
        <f t="shared" si="138"/>
        <v>163.10116114913373</v>
      </c>
      <c r="Q465">
        <v>0.64516129032258096</v>
      </c>
      <c r="R465" s="12"/>
      <c r="S465" s="12"/>
      <c r="T465" s="55">
        <v>17.838750772916999</v>
      </c>
      <c r="U465" s="55">
        <v>16.5197494896568</v>
      </c>
      <c r="V465" s="55">
        <v>20.606448980712599</v>
      </c>
      <c r="W465" s="55">
        <v>18.834437339354299</v>
      </c>
      <c r="Z465" s="12"/>
      <c r="AA465" s="12"/>
      <c r="AB465" s="12"/>
      <c r="AC465" s="12"/>
      <c r="AD465" s="55">
        <v>14.9764577104912</v>
      </c>
      <c r="AE465" s="55">
        <v>13.6903193924622</v>
      </c>
      <c r="AF465">
        <v>0.47835051546391799</v>
      </c>
      <c r="AG465" s="12"/>
      <c r="AH465" s="12"/>
      <c r="AI465" t="str">
        <v>20160108</v>
      </c>
      <c r="AJ465">
        <v>28.6</v>
      </c>
      <c r="AK465">
        <v>35.700000000000003</v>
      </c>
      <c r="AL465">
        <f t="shared" si="139"/>
        <v>0.80112044817927164</v>
      </c>
      <c r="BI465" t="str">
        <v>10/01/2023</v>
      </c>
      <c r="BJ465">
        <v>46.5</v>
      </c>
      <c r="BK465">
        <v>29.6</v>
      </c>
      <c r="BL465">
        <f t="shared" si="140"/>
        <v>1.5709459459459458</v>
      </c>
    </row>
    <row r="466" spans="1:64" x14ac:dyDescent="0.3">
      <c r="A466" s="11">
        <v>44909</v>
      </c>
      <c r="B466">
        <v>0.5141065830721</v>
      </c>
      <c r="C466">
        <v>4019.65</v>
      </c>
      <c r="D466">
        <v>288.64999999999998</v>
      </c>
      <c r="E466">
        <v>107.7</v>
      </c>
      <c r="F466">
        <v>1810.55</v>
      </c>
      <c r="G466">
        <v>81.510000000000005</v>
      </c>
      <c r="H466">
        <v>46.76</v>
      </c>
      <c r="I466" s="12">
        <f t="shared" si="131"/>
        <v>130.08442041790744</v>
      </c>
      <c r="J466" s="12">
        <f t="shared" si="132"/>
        <v>93.06320295512478</v>
      </c>
      <c r="K466" s="12">
        <f t="shared" si="133"/>
        <v>149.81294213343099</v>
      </c>
      <c r="L466" s="12">
        <f t="shared" si="134"/>
        <v>140.39941698325785</v>
      </c>
      <c r="M466" s="12">
        <f t="shared" si="135"/>
        <v>151.24465221947273</v>
      </c>
      <c r="N466" s="12">
        <f t="shared" si="136"/>
        <v>107.92176943927718</v>
      </c>
      <c r="O466" s="12">
        <f t="shared" si="137"/>
        <v>173.00517561502375</v>
      </c>
      <c r="P466" s="12">
        <f t="shared" si="138"/>
        <v>164.28400019579061</v>
      </c>
      <c r="Q466">
        <v>0.62903225806451601</v>
      </c>
      <c r="R466" s="12"/>
      <c r="S466" s="12"/>
      <c r="T466" s="55">
        <v>17.8204308254567</v>
      </c>
      <c r="U466" s="55">
        <v>16.520361590988301</v>
      </c>
      <c r="V466" s="55">
        <v>20.4328732407483</v>
      </c>
      <c r="W466" s="55">
        <v>18.713744725675301</v>
      </c>
      <c r="Z466" s="12"/>
      <c r="AA466" s="12"/>
      <c r="AB466" s="12"/>
      <c r="AC466" s="12"/>
      <c r="AD466" s="55">
        <v>15.296691534249801</v>
      </c>
      <c r="AE466" s="55">
        <v>14.1593428902843</v>
      </c>
      <c r="AF466">
        <v>0.47964721845318897</v>
      </c>
      <c r="AG466" s="12"/>
      <c r="AH466" s="12"/>
      <c r="AI466" t="str">
        <v>20160101</v>
      </c>
      <c r="AJ466">
        <v>34.700000000000003</v>
      </c>
      <c r="AK466">
        <v>31.6</v>
      </c>
      <c r="AL466">
        <f t="shared" si="139"/>
        <v>1.0981012658227849</v>
      </c>
      <c r="BI466" t="str">
        <v>09/01/2023</v>
      </c>
      <c r="BJ466">
        <v>46.5</v>
      </c>
      <c r="BK466">
        <v>29.6</v>
      </c>
      <c r="BL466">
        <f t="shared" si="140"/>
        <v>1.5709459459459458</v>
      </c>
    </row>
    <row r="467" spans="1:64" x14ac:dyDescent="0.3">
      <c r="A467" s="11">
        <v>44908</v>
      </c>
      <c r="B467">
        <v>0.51757188498402595</v>
      </c>
      <c r="C467">
        <v>3990.56</v>
      </c>
      <c r="D467">
        <v>285.58</v>
      </c>
      <c r="E467">
        <v>106.67</v>
      </c>
      <c r="F467">
        <v>1781.21</v>
      </c>
      <c r="G467">
        <v>81.27</v>
      </c>
      <c r="H467">
        <v>46.68</v>
      </c>
      <c r="I467" s="12">
        <f t="shared" si="131"/>
        <v>130.39296205384088</v>
      </c>
      <c r="J467" s="12">
        <f t="shared" si="132"/>
        <v>93.925651310678148</v>
      </c>
      <c r="K467" s="12">
        <f t="shared" si="133"/>
        <v>149.16607086727416</v>
      </c>
      <c r="L467" s="12">
        <f t="shared" si="134"/>
        <v>139.62090371916233</v>
      </c>
      <c r="M467" s="12">
        <f t="shared" si="135"/>
        <v>151.07935565088252</v>
      </c>
      <c r="N467" s="12">
        <f t="shared" si="136"/>
        <v>108.54284031775349</v>
      </c>
      <c r="O467" s="12">
        <f t="shared" si="137"/>
        <v>171.66670179260376</v>
      </c>
      <c r="P467" s="12">
        <f t="shared" si="138"/>
        <v>162.81278214035933</v>
      </c>
      <c r="Q467">
        <v>0.62903225806451601</v>
      </c>
      <c r="R467" s="12"/>
      <c r="S467" s="12"/>
      <c r="T467" s="55">
        <v>17.809331983953399</v>
      </c>
      <c r="U467" s="55">
        <v>16.5354890261438</v>
      </c>
      <c r="V467" s="55">
        <v>20.4794948528959</v>
      </c>
      <c r="W467" s="55">
        <v>18.771614587056401</v>
      </c>
      <c r="Z467" s="12"/>
      <c r="AA467" s="12"/>
      <c r="AB467" s="12"/>
      <c r="AC467" s="12"/>
      <c r="AD467" s="55">
        <v>15.337789206468001</v>
      </c>
      <c r="AE467" s="55">
        <v>14.2131007856299</v>
      </c>
      <c r="AF467">
        <v>0.47713310580204799</v>
      </c>
      <c r="AG467" s="12"/>
      <c r="AH467" s="12"/>
      <c r="AI467" t="str">
        <v>20151225</v>
      </c>
      <c r="AJ467" t="e">
        <v>#N/A</v>
      </c>
      <c r="AK467" t="e">
        <v>#N/A</v>
      </c>
      <c r="AL467" t="str">
        <f t="shared" si="139"/>
        <v/>
      </c>
      <c r="BI467" t="str">
        <v>06/01/2023</v>
      </c>
      <c r="BJ467">
        <v>41.4</v>
      </c>
      <c r="BK467">
        <v>32.9</v>
      </c>
      <c r="BL467">
        <f t="shared" si="140"/>
        <v>1.2583586626139818</v>
      </c>
    </row>
    <row r="468" spans="1:64" x14ac:dyDescent="0.3">
      <c r="A468" s="11">
        <v>44905</v>
      </c>
      <c r="B468">
        <v>0.52063492063492101</v>
      </c>
      <c r="C468">
        <v>3934.38</v>
      </c>
      <c r="D468">
        <v>282.04000000000002</v>
      </c>
      <c r="E468">
        <v>106.33</v>
      </c>
      <c r="F468">
        <v>1796.85</v>
      </c>
      <c r="G468">
        <v>81.319999999999993</v>
      </c>
      <c r="H468">
        <v>46.56</v>
      </c>
      <c r="I468" s="12">
        <f t="shared" si="131"/>
        <v>128.96382891541171</v>
      </c>
      <c r="J468" s="12">
        <f t="shared" si="132"/>
        <v>91.815423262721197</v>
      </c>
      <c r="K468" s="12">
        <f t="shared" si="133"/>
        <v>146.97698014415687</v>
      </c>
      <c r="L468" s="12">
        <f t="shared" si="134"/>
        <v>138.00596733905638</v>
      </c>
      <c r="M468" s="12">
        <f t="shared" si="135"/>
        <v>149.67928276977204</v>
      </c>
      <c r="N468" s="12">
        <f t="shared" si="136"/>
        <v>106.2837232115743</v>
      </c>
      <c r="O468" s="12">
        <f t="shared" si="137"/>
        <v>169.43586412849956</v>
      </c>
      <c r="P468" s="12">
        <f t="shared" si="138"/>
        <v>161.20490961201179</v>
      </c>
      <c r="Q468">
        <v>0.65079365079365104</v>
      </c>
      <c r="R468" s="12"/>
      <c r="S468" s="12"/>
      <c r="T468" s="55">
        <v>17.311745969593002</v>
      </c>
      <c r="U468" s="55">
        <v>16.0159208422793</v>
      </c>
      <c r="V468" s="55">
        <v>19.794764468941199</v>
      </c>
      <c r="W468" s="55">
        <v>18.049144294626402</v>
      </c>
      <c r="Z468" s="12"/>
      <c r="AA468" s="12"/>
      <c r="AB468" s="12"/>
      <c r="AC468" s="12"/>
      <c r="AD468" s="55">
        <v>15.0148265034479</v>
      </c>
      <c r="AE468" s="55">
        <v>13.8697642365085</v>
      </c>
      <c r="AF468">
        <v>0.47877984084880598</v>
      </c>
      <c r="AG468" s="12"/>
      <c r="AH468" s="12"/>
      <c r="AI468" t="str">
        <v>20151218</v>
      </c>
      <c r="AJ468">
        <v>36.700000000000003</v>
      </c>
      <c r="AK468">
        <v>29.6</v>
      </c>
      <c r="AL468">
        <f t="shared" si="139"/>
        <v>1.2398648648648649</v>
      </c>
      <c r="BI468" t="str">
        <v>05/01/2023</v>
      </c>
      <c r="BJ468">
        <v>41.4</v>
      </c>
      <c r="BK468">
        <v>32.9</v>
      </c>
      <c r="BL468">
        <f t="shared" si="140"/>
        <v>1.2583586626139818</v>
      </c>
    </row>
    <row r="469" spans="1:64" x14ac:dyDescent="0.3">
      <c r="A469" s="11">
        <v>44904</v>
      </c>
      <c r="B469">
        <v>0.51987767584097899</v>
      </c>
      <c r="C469">
        <v>3963.51</v>
      </c>
      <c r="D469">
        <v>283.85000000000002</v>
      </c>
      <c r="E469">
        <v>109.17</v>
      </c>
      <c r="F469">
        <v>1789.29</v>
      </c>
      <c r="G469">
        <v>81.36</v>
      </c>
      <c r="H469">
        <v>46.64</v>
      </c>
      <c r="I469" s="12">
        <f t="shared" si="131"/>
        <v>126.6008336472551</v>
      </c>
      <c r="J469" s="12">
        <f t="shared" si="132"/>
        <v>92.890602805456695</v>
      </c>
      <c r="K469" s="12">
        <f t="shared" si="133"/>
        <v>147.99189437087296</v>
      </c>
      <c r="L469" s="12">
        <f t="shared" si="134"/>
        <v>138.78793749075959</v>
      </c>
      <c r="M469" s="12">
        <f t="shared" si="135"/>
        <v>146.79651260271669</v>
      </c>
      <c r="N469" s="12">
        <f t="shared" si="136"/>
        <v>107.42259033027629</v>
      </c>
      <c r="O469" s="12">
        <f t="shared" si="137"/>
        <v>170.43889108463551</v>
      </c>
      <c r="P469" s="12">
        <f t="shared" si="138"/>
        <v>161.95985982744699</v>
      </c>
      <c r="Q469">
        <v>0.61904761904761896</v>
      </c>
      <c r="R469" s="12"/>
      <c r="S469" s="12"/>
      <c r="T469" s="55">
        <v>17.8683307819731</v>
      </c>
      <c r="U469" s="55">
        <v>16.631398562293398</v>
      </c>
      <c r="V469" s="55">
        <v>20.5682531037362</v>
      </c>
      <c r="W469" s="55">
        <v>18.8870771590035</v>
      </c>
      <c r="Z469" s="12"/>
      <c r="AA469" s="12"/>
      <c r="AB469" s="12"/>
      <c r="AC469" s="12"/>
      <c r="AD469" s="55">
        <v>15.2714109364201</v>
      </c>
      <c r="AE469" s="55">
        <v>14.158696042858301</v>
      </c>
      <c r="AF469">
        <v>0.48738379814076999</v>
      </c>
      <c r="AG469" s="12"/>
      <c r="AH469" s="12"/>
      <c r="AI469" t="str">
        <v>20151211</v>
      </c>
      <c r="AJ469">
        <v>37.799999999999997</v>
      </c>
      <c r="AK469">
        <v>29.6</v>
      </c>
      <c r="AL469">
        <f t="shared" si="139"/>
        <v>1.277027027027027</v>
      </c>
      <c r="BI469" t="str">
        <v>04/01/2023</v>
      </c>
      <c r="BJ469">
        <v>41.4</v>
      </c>
      <c r="BK469">
        <v>32.9</v>
      </c>
      <c r="BL469">
        <f t="shared" si="140"/>
        <v>1.2583586626139818</v>
      </c>
    </row>
    <row r="470" spans="1:64" x14ac:dyDescent="0.3">
      <c r="A470" s="11">
        <v>44903</v>
      </c>
      <c r="B470">
        <v>0.51393188854489202</v>
      </c>
      <c r="C470">
        <v>3933.92</v>
      </c>
      <c r="D470">
        <v>280.52999999999997</v>
      </c>
      <c r="E470">
        <v>109.47</v>
      </c>
      <c r="F470">
        <v>1786.04</v>
      </c>
      <c r="G470">
        <v>81.44</v>
      </c>
      <c r="H470">
        <v>46.3</v>
      </c>
      <c r="I470" s="12">
        <f t="shared" si="131"/>
        <v>125.31482331730777</v>
      </c>
      <c r="J470" s="12">
        <f t="shared" si="132"/>
        <v>92.363935207257029</v>
      </c>
      <c r="K470" s="12">
        <f t="shared" si="133"/>
        <v>146.74397222357345</v>
      </c>
      <c r="L470" s="12">
        <f t="shared" si="134"/>
        <v>138.76318950061261</v>
      </c>
      <c r="M470" s="12">
        <f t="shared" si="135"/>
        <v>144.68765840692032</v>
      </c>
      <c r="N470" s="12">
        <f t="shared" si="136"/>
        <v>106.35741304372522</v>
      </c>
      <c r="O470" s="12">
        <f t="shared" si="137"/>
        <v>168.28201051722473</v>
      </c>
      <c r="P470" s="12">
        <f t="shared" si="138"/>
        <v>161.23569728770053</v>
      </c>
      <c r="Q470">
        <v>0.63934426229508201</v>
      </c>
      <c r="R470" s="12"/>
      <c r="S470" s="12"/>
      <c r="T470" s="55">
        <v>17.6459006266033</v>
      </c>
      <c r="U470" s="55">
        <v>16.4018324216112</v>
      </c>
      <c r="V470" s="55">
        <v>20.274913349370799</v>
      </c>
      <c r="W470" s="55">
        <v>18.545203662959501</v>
      </c>
      <c r="Z470" s="12"/>
      <c r="AA470" s="12"/>
      <c r="AB470" s="12"/>
      <c r="AC470" s="12"/>
      <c r="AD470" s="55">
        <v>15.169638248261601</v>
      </c>
      <c r="AE470" s="55">
        <v>14.028441132800999</v>
      </c>
      <c r="AF470">
        <v>0.47843397478434002</v>
      </c>
      <c r="AG470" s="12"/>
      <c r="AH470" s="12"/>
      <c r="AI470" t="str">
        <v>20151204</v>
      </c>
      <c r="AJ470">
        <v>44.9</v>
      </c>
      <c r="AK470">
        <v>27.6</v>
      </c>
      <c r="AL470">
        <f t="shared" si="139"/>
        <v>1.6268115942028984</v>
      </c>
      <c r="BI470" t="str">
        <v>03/01/2023</v>
      </c>
      <c r="BJ470">
        <v>41.4</v>
      </c>
      <c r="BK470">
        <v>32.9</v>
      </c>
      <c r="BL470">
        <f t="shared" si="140"/>
        <v>1.2583586626139818</v>
      </c>
    </row>
    <row r="471" spans="1:64" x14ac:dyDescent="0.3">
      <c r="A471" s="11">
        <v>44902</v>
      </c>
      <c r="B471">
        <v>0.52681388012618302</v>
      </c>
      <c r="C471">
        <v>3941.26</v>
      </c>
      <c r="D471">
        <v>281.68</v>
      </c>
      <c r="E471">
        <v>106.95</v>
      </c>
      <c r="F471">
        <v>1771.01</v>
      </c>
      <c r="G471">
        <v>81.27</v>
      </c>
      <c r="H471">
        <v>46.38</v>
      </c>
      <c r="I471" s="12">
        <f t="shared" si="131"/>
        <v>128.58404184068038</v>
      </c>
      <c r="J471" s="12">
        <f t="shared" si="132"/>
        <v>93.329808317500522</v>
      </c>
      <c r="K471" s="12">
        <f t="shared" si="133"/>
        <v>147.32652212084153</v>
      </c>
      <c r="L471" s="12">
        <f t="shared" si="134"/>
        <v>138.78226750681512</v>
      </c>
      <c r="M471" s="12">
        <f t="shared" si="135"/>
        <v>148.80127857977925</v>
      </c>
      <c r="N471" s="12">
        <f t="shared" si="136"/>
        <v>107.71127152967341</v>
      </c>
      <c r="O471" s="12">
        <f t="shared" si="137"/>
        <v>169.3275130470501</v>
      </c>
      <c r="P471" s="12">
        <f t="shared" si="138"/>
        <v>161.6167516989189</v>
      </c>
      <c r="Q471">
        <v>0.65517241379310298</v>
      </c>
      <c r="R471" s="12"/>
      <c r="S471" s="12"/>
      <c r="T471" s="55">
        <v>17.710527373686599</v>
      </c>
      <c r="U471" s="55">
        <v>16.434022548154498</v>
      </c>
      <c r="V471" s="55">
        <v>20.325284721211901</v>
      </c>
      <c r="W471" s="55">
        <v>18.4573029415196</v>
      </c>
      <c r="Z471" s="12"/>
      <c r="AA471" s="12"/>
      <c r="AB471" s="12"/>
      <c r="AC471" s="12"/>
      <c r="AD471" s="55">
        <v>15.2561861808715</v>
      </c>
      <c r="AE471" s="55">
        <v>14.1133401562772</v>
      </c>
      <c r="AF471">
        <v>0.48538011695906402</v>
      </c>
      <c r="AG471" s="12"/>
      <c r="AH471" s="12"/>
      <c r="AI471" t="str">
        <v>20151127</v>
      </c>
      <c r="AJ471">
        <v>41.2</v>
      </c>
      <c r="AK471">
        <v>26.8</v>
      </c>
      <c r="AL471">
        <f t="shared" si="139"/>
        <v>1.5373134328358209</v>
      </c>
      <c r="BI471" t="str">
        <v>02/01/2023</v>
      </c>
      <c r="BJ471">
        <v>41.4</v>
      </c>
      <c r="BK471">
        <v>32.9</v>
      </c>
      <c r="BL471">
        <f t="shared" si="140"/>
        <v>1.2583586626139818</v>
      </c>
    </row>
    <row r="472" spans="1:64" x14ac:dyDescent="0.3">
      <c r="A472" s="11">
        <v>44901</v>
      </c>
      <c r="B472">
        <v>0.52515723270440295</v>
      </c>
      <c r="C472">
        <v>3998.84</v>
      </c>
      <c r="D472">
        <v>287.64</v>
      </c>
      <c r="E472">
        <v>105.59</v>
      </c>
      <c r="F472">
        <v>1768.44</v>
      </c>
      <c r="G472">
        <v>81.180000000000007</v>
      </c>
      <c r="H472">
        <v>46.57</v>
      </c>
      <c r="I472" s="12">
        <f t="shared" si="131"/>
        <v>132.19007924787465</v>
      </c>
      <c r="J472" s="12">
        <f t="shared" si="132"/>
        <v>94.833144481391969</v>
      </c>
      <c r="K472" s="12">
        <f t="shared" si="133"/>
        <v>149.64722482749528</v>
      </c>
      <c r="L472" s="12">
        <f t="shared" si="134"/>
        <v>140.22933552943715</v>
      </c>
      <c r="M472" s="12">
        <f t="shared" si="135"/>
        <v>153.97488912307429</v>
      </c>
      <c r="N472" s="12">
        <f t="shared" si="136"/>
        <v>110.15377767744927</v>
      </c>
      <c r="O472" s="12">
        <f t="shared" si="137"/>
        <v>173.10624800630166</v>
      </c>
      <c r="P472" s="12">
        <f t="shared" si="138"/>
        <v>164.35163942291101</v>
      </c>
      <c r="Q472">
        <v>0.66101694915254205</v>
      </c>
      <c r="R472" s="12"/>
      <c r="S472" s="12"/>
      <c r="T472" s="55">
        <v>17.424688242447001</v>
      </c>
      <c r="U472" s="55">
        <v>16.081160923852799</v>
      </c>
      <c r="V472" s="55">
        <v>19.752297790997201</v>
      </c>
      <c r="W472" s="55">
        <v>17.7982614318244</v>
      </c>
      <c r="Z472" s="12"/>
      <c r="AA472" s="12"/>
      <c r="AB472" s="12"/>
      <c r="AC472" s="12"/>
      <c r="AD472" s="55">
        <v>15.018208164925699</v>
      </c>
      <c r="AE472" s="55">
        <v>13.823694226977899</v>
      </c>
      <c r="AF472">
        <v>0.48530372305682601</v>
      </c>
      <c r="AG472" s="12"/>
      <c r="AH472" s="12"/>
      <c r="AI472" t="str">
        <v>20151120</v>
      </c>
      <c r="AJ472">
        <v>45.4</v>
      </c>
      <c r="AK472">
        <v>26.8</v>
      </c>
      <c r="AL472">
        <f t="shared" si="139"/>
        <v>1.6940298507462686</v>
      </c>
      <c r="BI472" t="str">
        <v>30/12/2022</v>
      </c>
      <c r="BJ472">
        <v>36.6</v>
      </c>
      <c r="BK472">
        <v>33.799999999999997</v>
      </c>
      <c r="BL472">
        <f t="shared" si="140"/>
        <v>1.0828402366863907</v>
      </c>
    </row>
    <row r="473" spans="1:64" x14ac:dyDescent="0.3">
      <c r="A473" s="11">
        <v>44898</v>
      </c>
      <c r="B473">
        <v>0.51296829971181601</v>
      </c>
      <c r="C473">
        <v>4071.7</v>
      </c>
      <c r="D473">
        <v>292.55</v>
      </c>
      <c r="E473">
        <v>107.09</v>
      </c>
      <c r="F473">
        <v>1797.95</v>
      </c>
      <c r="G473">
        <v>81.41</v>
      </c>
      <c r="H473">
        <v>47.22</v>
      </c>
      <c r="I473" s="12">
        <f t="shared" si="131"/>
        <v>132.70595181486709</v>
      </c>
      <c r="J473" s="12">
        <f t="shared" si="132"/>
        <v>94.973810996600193</v>
      </c>
      <c r="K473" s="12">
        <f t="shared" si="133"/>
        <v>151.93676601658782</v>
      </c>
      <c r="L473" s="12">
        <f t="shared" si="134"/>
        <v>140.81072781464263</v>
      </c>
      <c r="M473" s="12">
        <f t="shared" si="135"/>
        <v>154.40359777531722</v>
      </c>
      <c r="N473" s="12">
        <f t="shared" si="136"/>
        <v>110.19458478572693</v>
      </c>
      <c r="O473" s="12">
        <f t="shared" si="137"/>
        <v>175.55671250100502</v>
      </c>
      <c r="P473" s="12">
        <f t="shared" si="138"/>
        <v>164.84917106147617</v>
      </c>
      <c r="Q473">
        <v>0.62666666666666704</v>
      </c>
      <c r="R473" s="12"/>
      <c r="S473" s="12"/>
      <c r="T473" s="55">
        <v>17.3283407999877</v>
      </c>
      <c r="U473" s="55">
        <v>15.914514520955301</v>
      </c>
      <c r="V473" s="55">
        <v>19.5756943326247</v>
      </c>
      <c r="W473" s="55">
        <v>17.575455015094299</v>
      </c>
      <c r="Z473" s="12"/>
      <c r="AA473" s="12"/>
      <c r="AB473" s="12"/>
      <c r="AC473" s="12"/>
      <c r="AD473" s="55">
        <v>15.0172187528814</v>
      </c>
      <c r="AE473" s="55">
        <v>13.813566067618099</v>
      </c>
      <c r="AF473">
        <v>0.49119373776907999</v>
      </c>
      <c r="AG473" s="12"/>
      <c r="AH473" s="12"/>
      <c r="AI473" t="str">
        <v>20151113</v>
      </c>
      <c r="AJ473">
        <v>43.3</v>
      </c>
      <c r="AK473">
        <v>26.8</v>
      </c>
      <c r="AL473">
        <f t="shared" si="139"/>
        <v>1.6156716417910446</v>
      </c>
      <c r="BI473" t="str">
        <v>29/12/2022</v>
      </c>
      <c r="BJ473">
        <v>36.6</v>
      </c>
      <c r="BK473">
        <v>33.799999999999997</v>
      </c>
      <c r="BL473">
        <f t="shared" si="140"/>
        <v>1.0828402366863907</v>
      </c>
    </row>
    <row r="474" spans="1:64" x14ac:dyDescent="0.3">
      <c r="A474" s="11">
        <v>44897</v>
      </c>
      <c r="B474">
        <v>0.51549295774647896</v>
      </c>
      <c r="C474">
        <v>4076.57</v>
      </c>
      <c r="D474">
        <v>293.72000000000003</v>
      </c>
      <c r="E474">
        <v>105.76</v>
      </c>
      <c r="F474">
        <v>1803.09</v>
      </c>
      <c r="G474">
        <v>81.430000000000007</v>
      </c>
      <c r="H474">
        <v>47.23</v>
      </c>
      <c r="I474" s="12">
        <f t="shared" si="131"/>
        <v>134.55886434379522</v>
      </c>
      <c r="J474" s="12">
        <f t="shared" si="132"/>
        <v>94.816791530364313</v>
      </c>
      <c r="K474" s="12">
        <f t="shared" si="133"/>
        <v>152.08109432626514</v>
      </c>
      <c r="L474" s="12">
        <f t="shared" si="134"/>
        <v>140.94926712115503</v>
      </c>
      <c r="M474" s="12">
        <f t="shared" si="135"/>
        <v>157.00342191376961</v>
      </c>
      <c r="N474" s="12">
        <f t="shared" si="136"/>
        <v>110.31954634139329</v>
      </c>
      <c r="O474" s="12">
        <f t="shared" si="137"/>
        <v>176.21536603371015</v>
      </c>
      <c r="P474" s="12">
        <f t="shared" si="138"/>
        <v>165.4732792992898</v>
      </c>
      <c r="Q474">
        <v>0.64</v>
      </c>
      <c r="R474" s="12"/>
      <c r="S474" s="12"/>
      <c r="T474" s="55">
        <v>16.895316472488901</v>
      </c>
      <c r="U474" s="55">
        <v>15.394614238818299</v>
      </c>
      <c r="V474" s="55">
        <v>19.263553972015501</v>
      </c>
      <c r="W474" s="55">
        <v>17.1770994663732</v>
      </c>
      <c r="Z474" s="12"/>
      <c r="AA474" s="12"/>
      <c r="AB474" s="12"/>
      <c r="AC474" s="12"/>
      <c r="AD474" s="55">
        <v>14.5116411477831</v>
      </c>
      <c r="AE474" s="55">
        <v>13.141899652764099</v>
      </c>
      <c r="AF474">
        <v>0.49804941482444698</v>
      </c>
      <c r="AG474" s="12"/>
      <c r="AH474" s="12"/>
      <c r="AI474" t="str">
        <v>20151106</v>
      </c>
      <c r="AJ474">
        <v>45.3</v>
      </c>
      <c r="AK474">
        <v>28.9</v>
      </c>
      <c r="AL474">
        <f t="shared" si="139"/>
        <v>1.5674740484429066</v>
      </c>
      <c r="BI474" t="str">
        <v>28/12/2022</v>
      </c>
      <c r="BJ474">
        <v>36.6</v>
      </c>
      <c r="BK474">
        <v>33.799999999999997</v>
      </c>
      <c r="BL474">
        <f t="shared" si="140"/>
        <v>1.0828402366863907</v>
      </c>
    </row>
    <row r="475" spans="1:64" x14ac:dyDescent="0.3">
      <c r="A475" s="11">
        <v>44895</v>
      </c>
      <c r="B475">
        <v>0.49863760217983599</v>
      </c>
      <c r="C475">
        <v>4080.11</v>
      </c>
      <c r="D475">
        <v>293.36</v>
      </c>
      <c r="E475">
        <v>102.73</v>
      </c>
      <c r="F475">
        <v>1768.43</v>
      </c>
      <c r="G475">
        <v>81.42</v>
      </c>
      <c r="H475">
        <v>46.96</v>
      </c>
      <c r="I475" s="12">
        <f t="shared" si="131"/>
        <v>138.77232745722895</v>
      </c>
      <c r="J475" s="12">
        <f t="shared" si="132"/>
        <v>96.797948291109165</v>
      </c>
      <c r="K475" s="12">
        <f t="shared" si="133"/>
        <v>152.23187141099439</v>
      </c>
      <c r="L475" s="12">
        <f t="shared" si="134"/>
        <v>141.88816919833693</v>
      </c>
      <c r="M475" s="12">
        <f t="shared" si="135"/>
        <v>161.57064118013199</v>
      </c>
      <c r="N475" s="12">
        <f t="shared" si="136"/>
        <v>112.38428668827083</v>
      </c>
      <c r="O475" s="12">
        <f t="shared" si="137"/>
        <v>176.0209788110119</v>
      </c>
      <c r="P475" s="12">
        <f t="shared" si="138"/>
        <v>166.22501746898647</v>
      </c>
      <c r="Q475">
        <v>0.61842105263157898</v>
      </c>
      <c r="R475" s="12"/>
      <c r="S475" s="12"/>
      <c r="T475" s="55">
        <v>16.789145756735198</v>
      </c>
      <c r="U475" s="55">
        <v>15.245359647120001</v>
      </c>
      <c r="V475" s="55">
        <v>19.1333734821261</v>
      </c>
      <c r="W475" s="55">
        <v>16.966144896900101</v>
      </c>
      <c r="Z475" s="12"/>
      <c r="AA475" s="12"/>
      <c r="AB475" s="12"/>
      <c r="AC475" s="12"/>
      <c r="AD475" s="55">
        <v>14.4986827907895</v>
      </c>
      <c r="AE475" s="55">
        <v>13.093211836701601</v>
      </c>
      <c r="AF475">
        <v>0.5</v>
      </c>
      <c r="AG475" s="12"/>
      <c r="AH475" s="12"/>
      <c r="AI475" t="str">
        <v>20151030</v>
      </c>
      <c r="AJ475">
        <v>46.9</v>
      </c>
      <c r="AK475">
        <v>28.1</v>
      </c>
      <c r="AL475">
        <f t="shared" si="139"/>
        <v>1.6690391459074732</v>
      </c>
      <c r="BI475" t="str">
        <v>27/12/2022</v>
      </c>
      <c r="BJ475">
        <v>36.6</v>
      </c>
      <c r="BK475">
        <v>33.799999999999997</v>
      </c>
      <c r="BL475">
        <f t="shared" si="140"/>
        <v>1.0828402366863907</v>
      </c>
    </row>
    <row r="476" spans="1:64" x14ac:dyDescent="0.3">
      <c r="A476" s="11">
        <v>44895</v>
      </c>
      <c r="B476">
        <v>0.50402144772117996</v>
      </c>
      <c r="C476">
        <v>3957.63</v>
      </c>
      <c r="D476">
        <v>280.57</v>
      </c>
      <c r="E476">
        <v>101.98</v>
      </c>
      <c r="F476">
        <v>1749.73</v>
      </c>
      <c r="G476">
        <v>81.180000000000007</v>
      </c>
      <c r="H476">
        <v>45.99</v>
      </c>
      <c r="I476" s="12">
        <f t="shared" si="131"/>
        <v>135.57367914311484</v>
      </c>
      <c r="J476" s="12">
        <f t="shared" si="132"/>
        <v>94.875723297457213</v>
      </c>
      <c r="K476" s="12">
        <f t="shared" si="133"/>
        <v>148.08671378291811</v>
      </c>
      <c r="L476" s="12">
        <f t="shared" si="134"/>
        <v>140.50333000800265</v>
      </c>
      <c r="M476" s="12">
        <f t="shared" si="135"/>
        <v>155.62103299203974</v>
      </c>
      <c r="N476" s="12">
        <f t="shared" si="136"/>
        <v>108.59451106627114</v>
      </c>
      <c r="O476" s="12">
        <f t="shared" si="137"/>
        <v>168.82411182750357</v>
      </c>
      <c r="P476" s="12">
        <f t="shared" si="138"/>
        <v>162.25080881073438</v>
      </c>
      <c r="Q476">
        <v>0.64</v>
      </c>
      <c r="R476" s="12"/>
      <c r="S476" s="12"/>
      <c r="T476" s="55">
        <v>16.945620733656501</v>
      </c>
      <c r="U476" s="55">
        <v>15.442579752318901</v>
      </c>
      <c r="V476" s="55">
        <v>19.4882471788593</v>
      </c>
      <c r="W476" s="55">
        <v>17.381824758152899</v>
      </c>
      <c r="Z476" s="12"/>
      <c r="AA476" s="12"/>
      <c r="AB476" s="12"/>
      <c r="AC476" s="12"/>
      <c r="AD476" s="55">
        <v>14.7311738960291</v>
      </c>
      <c r="AE476" s="55">
        <v>13.3633162401339</v>
      </c>
      <c r="AF476">
        <v>0.49640287769784203</v>
      </c>
      <c r="AG476" s="12"/>
      <c r="AH476" s="12"/>
      <c r="AI476" t="str">
        <v>20151023</v>
      </c>
      <c r="AJ476">
        <v>43.7</v>
      </c>
      <c r="AK476">
        <v>29.2</v>
      </c>
      <c r="AL476">
        <f t="shared" si="139"/>
        <v>1.4965753424657535</v>
      </c>
      <c r="BI476" t="str">
        <v>26/12/2022</v>
      </c>
      <c r="BJ476">
        <v>36.6</v>
      </c>
      <c r="BK476">
        <v>33.799999999999997</v>
      </c>
      <c r="BL476">
        <f t="shared" si="140"/>
        <v>1.0828402366863907</v>
      </c>
    </row>
    <row r="477" spans="1:64" x14ac:dyDescent="0.3">
      <c r="A477" s="11">
        <v>44894</v>
      </c>
      <c r="B477">
        <v>0.510752688172043</v>
      </c>
      <c r="C477">
        <v>3963.94</v>
      </c>
      <c r="D477">
        <v>282.70999999999998</v>
      </c>
      <c r="E477">
        <v>103.19</v>
      </c>
      <c r="F477">
        <v>1741.62</v>
      </c>
      <c r="G477">
        <v>81.209999999999994</v>
      </c>
      <c r="H477">
        <v>45.66</v>
      </c>
      <c r="I477" s="12">
        <f t="shared" si="131"/>
        <v>134.21354672586912</v>
      </c>
      <c r="J477" s="12">
        <f t="shared" si="132"/>
        <v>95.472275570567533</v>
      </c>
      <c r="K477" s="12">
        <f t="shared" si="133"/>
        <v>148.26796215901527</v>
      </c>
      <c r="L477" s="12">
        <f t="shared" si="134"/>
        <v>141.75347988656949</v>
      </c>
      <c r="M477" s="12">
        <f t="shared" si="135"/>
        <v>154.97689506059191</v>
      </c>
      <c r="N477" s="12">
        <f t="shared" si="136"/>
        <v>109.9386404962459</v>
      </c>
      <c r="O477" s="12">
        <f t="shared" si="137"/>
        <v>170.04849185818821</v>
      </c>
      <c r="P477" s="12">
        <f t="shared" si="138"/>
        <v>164.68768035208035</v>
      </c>
      <c r="Q477">
        <v>0.63513513513513498</v>
      </c>
      <c r="R477" s="12"/>
      <c r="S477" s="12"/>
      <c r="T477" s="55">
        <v>16.972770748558599</v>
      </c>
      <c r="U477" s="55">
        <v>15.4710197438111</v>
      </c>
      <c r="V477" s="55">
        <v>19.5311811452464</v>
      </c>
      <c r="W477" s="55">
        <v>17.422084545231002</v>
      </c>
      <c r="Z477" s="12"/>
      <c r="AA477" s="12"/>
      <c r="AB477" s="12"/>
      <c r="AC477" s="12"/>
      <c r="AD477" s="55">
        <v>14.714065731585601</v>
      </c>
      <c r="AE477" s="55">
        <v>13.302387971596399</v>
      </c>
      <c r="AF477">
        <v>0.49704142011834301</v>
      </c>
      <c r="AG477" s="12"/>
      <c r="AH477" s="12"/>
      <c r="AI477" t="str">
        <v>20151016</v>
      </c>
      <c r="AJ477">
        <v>37.5</v>
      </c>
      <c r="AK477">
        <v>31.3</v>
      </c>
      <c r="AL477">
        <f t="shared" si="139"/>
        <v>1.1980830670926517</v>
      </c>
      <c r="BI477" t="str">
        <v>23/12/2022</v>
      </c>
      <c r="BJ477" t="e">
        <v>#N/A</v>
      </c>
      <c r="BK477" t="e">
        <v>#N/A</v>
      </c>
      <c r="BL477" t="str">
        <f t="shared" si="140"/>
        <v/>
      </c>
    </row>
    <row r="478" spans="1:64" x14ac:dyDescent="0.3">
      <c r="A478" s="11">
        <v>44891</v>
      </c>
      <c r="B478">
        <v>0.52112676056338003</v>
      </c>
      <c r="C478">
        <v>4026.12</v>
      </c>
      <c r="D478">
        <v>286.92</v>
      </c>
      <c r="E478">
        <v>102.9</v>
      </c>
      <c r="F478">
        <v>1754.58</v>
      </c>
      <c r="G478">
        <v>81.19</v>
      </c>
      <c r="H478">
        <v>46.15</v>
      </c>
      <c r="I478" s="12">
        <f t="shared" si="131"/>
        <v>136.71020590632355</v>
      </c>
      <c r="J478" s="12">
        <f t="shared" si="132"/>
        <v>96.247818027496763</v>
      </c>
      <c r="K478" s="12">
        <f t="shared" si="133"/>
        <v>150.63144261895729</v>
      </c>
      <c r="L478" s="12">
        <f t="shared" si="134"/>
        <v>142.44098529547503</v>
      </c>
      <c r="M478" s="12">
        <f t="shared" si="135"/>
        <v>157.73590901637257</v>
      </c>
      <c r="N478" s="12">
        <f t="shared" si="136"/>
        <v>110.74561015033123</v>
      </c>
      <c r="O478" s="12">
        <f t="shared" si="137"/>
        <v>172.62394012189574</v>
      </c>
      <c r="P478" s="12">
        <f t="shared" si="138"/>
        <v>165.35829557319951</v>
      </c>
      <c r="Q478">
        <v>0.626506024096386</v>
      </c>
      <c r="R478" s="12"/>
      <c r="S478" s="12"/>
      <c r="T478" s="55">
        <v>16.737715659969499</v>
      </c>
      <c r="U478" s="55">
        <v>15.1240840639434</v>
      </c>
      <c r="V478" s="55">
        <v>19.164703830244701</v>
      </c>
      <c r="W478" s="55">
        <v>16.8907951485815</v>
      </c>
      <c r="Z478" s="12"/>
      <c r="AA478" s="12"/>
      <c r="AB478" s="12"/>
      <c r="AC478" s="12"/>
      <c r="AD478" s="55">
        <v>14.5789917647078</v>
      </c>
      <c r="AE478" s="55">
        <v>13.050501129771501</v>
      </c>
      <c r="AF478">
        <v>0.49360613810741699</v>
      </c>
      <c r="AG478" s="12"/>
      <c r="AH478" s="12"/>
      <c r="AI478" t="str">
        <v>20151009</v>
      </c>
      <c r="AJ478">
        <v>36.5</v>
      </c>
      <c r="AK478">
        <v>31.2</v>
      </c>
      <c r="AL478">
        <f t="shared" si="139"/>
        <v>1.1698717948717949</v>
      </c>
      <c r="BI478" t="str">
        <v>22/12/2022</v>
      </c>
      <c r="BJ478" t="e">
        <v>#N/A</v>
      </c>
      <c r="BK478" t="e">
        <v>#N/A</v>
      </c>
      <c r="BL478" t="str">
        <f t="shared" si="140"/>
        <v/>
      </c>
    </row>
    <row r="479" spans="1:64" x14ac:dyDescent="0.3">
      <c r="A479" s="11">
        <v>44889</v>
      </c>
      <c r="B479">
        <v>0.522041763341067</v>
      </c>
      <c r="C479">
        <v>4027.26</v>
      </c>
      <c r="D479">
        <v>288.82</v>
      </c>
      <c r="E479">
        <v>103.25</v>
      </c>
      <c r="F479">
        <v>1749.62</v>
      </c>
      <c r="G479">
        <v>81.180000000000007</v>
      </c>
      <c r="H479">
        <v>46.04</v>
      </c>
      <c r="I479" s="12">
        <f t="shared" si="131"/>
        <v>136.28679559079862</v>
      </c>
      <c r="J479" s="12">
        <f t="shared" si="132"/>
        <v>96.548854668903473</v>
      </c>
      <c r="K479" s="12">
        <f t="shared" si="133"/>
        <v>150.69266210395659</v>
      </c>
      <c r="L479" s="12">
        <f t="shared" si="134"/>
        <v>142.82264992457118</v>
      </c>
      <c r="M479" s="12">
        <f t="shared" si="135"/>
        <v>158.24048432256592</v>
      </c>
      <c r="N479" s="12">
        <f t="shared" si="136"/>
        <v>111.79800875307328</v>
      </c>
      <c r="O479" s="12">
        <f t="shared" si="137"/>
        <v>173.7886149106524</v>
      </c>
      <c r="P479" s="12">
        <f t="shared" si="138"/>
        <v>166.85460067138325</v>
      </c>
      <c r="Q479">
        <v>0.623529411764706</v>
      </c>
      <c r="R479" s="12"/>
      <c r="S479" s="12"/>
      <c r="T479" s="55">
        <v>17.132857291560398</v>
      </c>
      <c r="U479" s="55">
        <v>15.6572399111769</v>
      </c>
      <c r="V479" s="55">
        <v>19.6136027137307</v>
      </c>
      <c r="W479" s="55">
        <v>17.501845382699099</v>
      </c>
      <c r="Z479" s="12"/>
      <c r="AA479" s="12"/>
      <c r="AB479" s="12"/>
      <c r="AC479" s="12"/>
      <c r="AD479" s="55">
        <v>14.9539883114946</v>
      </c>
      <c r="AE479" s="55">
        <v>13.5372757310806</v>
      </c>
      <c r="AF479">
        <v>0.48119821542383701</v>
      </c>
      <c r="AG479" s="12"/>
      <c r="AH479" s="12"/>
      <c r="AI479" t="str">
        <v>20151002</v>
      </c>
      <c r="AJ479">
        <v>30.2</v>
      </c>
      <c r="AK479">
        <v>34.4</v>
      </c>
      <c r="AL479">
        <f t="shared" si="139"/>
        <v>0.87790697674418605</v>
      </c>
      <c r="BI479" t="str">
        <v>21/12/2022</v>
      </c>
      <c r="BJ479" t="e">
        <v>#N/A</v>
      </c>
      <c r="BK479" t="e">
        <v>#N/A</v>
      </c>
      <c r="BL479" t="str">
        <f t="shared" si="140"/>
        <v/>
      </c>
    </row>
    <row r="480" spans="1:64" x14ac:dyDescent="0.3">
      <c r="A480" s="11">
        <v>44888</v>
      </c>
      <c r="B480">
        <v>0.51981351981351998</v>
      </c>
      <c r="C480">
        <v>4003.58</v>
      </c>
      <c r="D480">
        <v>285.95</v>
      </c>
      <c r="E480">
        <v>101.48</v>
      </c>
      <c r="F480">
        <v>1739.84</v>
      </c>
      <c r="G480">
        <v>81.11</v>
      </c>
      <c r="H480">
        <v>45.6</v>
      </c>
      <c r="I480" s="12">
        <f t="shared" si="131"/>
        <v>137.87611481676319</v>
      </c>
      <c r="J480" s="12">
        <f t="shared" si="132"/>
        <v>96.520525914807209</v>
      </c>
      <c r="K480" s="12">
        <f t="shared" si="133"/>
        <v>149.93523714270094</v>
      </c>
      <c r="L480" s="12">
        <f t="shared" si="134"/>
        <v>143.35800843225081</v>
      </c>
      <c r="M480" s="12">
        <f t="shared" si="135"/>
        <v>159.42101941122925</v>
      </c>
      <c r="N480" s="12">
        <f t="shared" si="136"/>
        <v>111.30653329069965</v>
      </c>
      <c r="O480" s="12">
        <f t="shared" si="137"/>
        <v>172.20882382486519</v>
      </c>
      <c r="P480" s="12">
        <f t="shared" si="138"/>
        <v>166.78995340262253</v>
      </c>
      <c r="Q480">
        <v>0.623529411764706</v>
      </c>
      <c r="R480" s="12"/>
      <c r="S480" s="12"/>
      <c r="T480" s="55">
        <v>17.0585022926732</v>
      </c>
      <c r="U480" s="55">
        <v>15.5402251094552</v>
      </c>
      <c r="V480" s="55">
        <v>19.288900434924301</v>
      </c>
      <c r="W480" s="55">
        <v>16.980503020007401</v>
      </c>
      <c r="Z480" s="12"/>
      <c r="AA480" s="12"/>
      <c r="AB480" s="12"/>
      <c r="AC480" s="12"/>
      <c r="AD480" s="55">
        <v>14.929146335205999</v>
      </c>
      <c r="AE480" s="55">
        <v>13.4722682081999</v>
      </c>
      <c r="AF480">
        <v>0.47971667739858298</v>
      </c>
      <c r="AG480" s="12"/>
      <c r="AH480" s="12"/>
      <c r="AI480" t="str">
        <v>20150925</v>
      </c>
      <c r="AJ480">
        <v>24.7</v>
      </c>
      <c r="AK480">
        <v>35.1</v>
      </c>
      <c r="AL480">
        <f t="shared" si="139"/>
        <v>0.70370370370370361</v>
      </c>
      <c r="BI480" t="str">
        <v>20/12/2022</v>
      </c>
      <c r="BJ480" t="e">
        <v>#N/A</v>
      </c>
      <c r="BK480" t="e">
        <v>#N/A</v>
      </c>
      <c r="BL480" t="str">
        <f t="shared" si="140"/>
        <v/>
      </c>
    </row>
    <row r="481" spans="1:64" x14ac:dyDescent="0.3">
      <c r="A481" s="11">
        <v>44887</v>
      </c>
      <c r="B481">
        <v>0.51522248243559698</v>
      </c>
      <c r="C481">
        <v>3949.94</v>
      </c>
      <c r="D481">
        <v>281.89</v>
      </c>
      <c r="E481">
        <v>100.06</v>
      </c>
      <c r="F481">
        <v>1738.03</v>
      </c>
      <c r="G481">
        <v>81.05</v>
      </c>
      <c r="H481">
        <v>45.11</v>
      </c>
      <c r="I481" s="12">
        <f t="shared" si="131"/>
        <v>137.96048206569171</v>
      </c>
      <c r="J481" s="12">
        <f t="shared" si="132"/>
        <v>95.325285611441686</v>
      </c>
      <c r="K481" s="12">
        <f t="shared" si="133"/>
        <v>148.03452281912956</v>
      </c>
      <c r="L481" s="12">
        <f t="shared" si="134"/>
        <v>142.96947222089833</v>
      </c>
      <c r="M481" s="12">
        <f t="shared" si="135"/>
        <v>159.38734148474947</v>
      </c>
      <c r="N481" s="12">
        <f t="shared" si="136"/>
        <v>109.83893439789746</v>
      </c>
      <c r="O481" s="12">
        <f t="shared" si="137"/>
        <v>169.88773310432492</v>
      </c>
      <c r="P481" s="12">
        <f t="shared" si="138"/>
        <v>166.20152608779918</v>
      </c>
      <c r="Q481">
        <v>0.60240963855421703</v>
      </c>
      <c r="R481" s="12"/>
      <c r="S481" s="12"/>
      <c r="T481" s="55">
        <v>17.704158404969199</v>
      </c>
      <c r="U481" s="55">
        <v>16.513714563620901</v>
      </c>
      <c r="V481" s="55">
        <v>20.243748093949701</v>
      </c>
      <c r="W481" s="55">
        <v>18.3615253723083</v>
      </c>
      <c r="Z481" s="12"/>
      <c r="AA481" s="12"/>
      <c r="AB481" s="12"/>
      <c r="AC481" s="12"/>
      <c r="AD481" s="55">
        <v>15.461607753960401</v>
      </c>
      <c r="AE481" s="55">
        <v>14.255547728398801</v>
      </c>
      <c r="AF481">
        <v>0.48129032258064502</v>
      </c>
      <c r="AG481" s="12"/>
      <c r="AH481" s="12"/>
      <c r="AI481" t="str">
        <v>20150918</v>
      </c>
      <c r="AJ481">
        <v>26</v>
      </c>
      <c r="AK481">
        <v>30.2</v>
      </c>
      <c r="AL481">
        <f t="shared" si="139"/>
        <v>0.86092715231788086</v>
      </c>
      <c r="BI481" t="str">
        <v>19/12/2022</v>
      </c>
      <c r="BJ481" t="e">
        <v>#N/A</v>
      </c>
      <c r="BK481" t="e">
        <v>#N/A</v>
      </c>
      <c r="BL481" t="str">
        <f t="shared" si="140"/>
        <v/>
      </c>
    </row>
    <row r="482" spans="1:64" x14ac:dyDescent="0.3">
      <c r="A482" s="11">
        <v>44884</v>
      </c>
      <c r="B482">
        <v>0.517777777777778</v>
      </c>
      <c r="C482">
        <v>3965.34</v>
      </c>
      <c r="D482">
        <v>284.82</v>
      </c>
      <c r="E482">
        <v>99.64</v>
      </c>
      <c r="F482">
        <v>1749.97</v>
      </c>
      <c r="G482">
        <v>81.069999999999993</v>
      </c>
      <c r="H482">
        <v>45.45</v>
      </c>
      <c r="I482" s="12">
        <f t="shared" si="131"/>
        <v>139.08692291892046</v>
      </c>
      <c r="J482" s="12">
        <f t="shared" si="132"/>
        <v>95.045915037184528</v>
      </c>
      <c r="K482" s="12">
        <f t="shared" si="133"/>
        <v>148.57488245491751</v>
      </c>
      <c r="L482" s="12">
        <f t="shared" si="134"/>
        <v>142.45704053721903</v>
      </c>
      <c r="M482" s="12">
        <f t="shared" si="135"/>
        <v>161.73285171749455</v>
      </c>
      <c r="N482" s="12">
        <f t="shared" si="136"/>
        <v>110.22076390439391</v>
      </c>
      <c r="O482" s="12">
        <f t="shared" si="137"/>
        <v>171.61079100259784</v>
      </c>
      <c r="P482" s="12">
        <f t="shared" si="138"/>
        <v>166.66927521821285</v>
      </c>
      <c r="Q482">
        <v>0.60465116279069797</v>
      </c>
      <c r="R482" s="12"/>
      <c r="S482" s="12"/>
      <c r="T482" s="55">
        <v>17.625479624682701</v>
      </c>
      <c r="U482" s="55">
        <v>16.416575634550401</v>
      </c>
      <c r="V482" s="55">
        <v>20.235214437851401</v>
      </c>
      <c r="W482" s="55">
        <v>18.327441233517298</v>
      </c>
      <c r="Z482" s="12"/>
      <c r="AA482" s="12"/>
      <c r="AB482" s="12"/>
      <c r="AC482" s="12"/>
      <c r="AD482" s="55">
        <v>15.631647344827501</v>
      </c>
      <c r="AE482" s="55">
        <v>14.5237034189235</v>
      </c>
      <c r="AF482">
        <v>0.47634271099744202</v>
      </c>
      <c r="AG482" s="12"/>
      <c r="AH482" s="12"/>
      <c r="AI482" t="str">
        <v>20150911</v>
      </c>
      <c r="AJ482">
        <v>26.8</v>
      </c>
      <c r="AK482">
        <v>26.8</v>
      </c>
      <c r="AL482">
        <f t="shared" si="139"/>
        <v>1</v>
      </c>
      <c r="BI482" t="str">
        <v>16/12/2022</v>
      </c>
      <c r="BJ482">
        <v>37.5</v>
      </c>
      <c r="BK482">
        <v>33.299999999999997</v>
      </c>
      <c r="BL482">
        <f t="shared" si="140"/>
        <v>1.1261261261261262</v>
      </c>
    </row>
    <row r="483" spans="1:64" x14ac:dyDescent="0.3">
      <c r="A483" s="11">
        <v>44883</v>
      </c>
      <c r="B483">
        <v>0.50226244343891402</v>
      </c>
      <c r="C483">
        <v>3946.56</v>
      </c>
      <c r="D483">
        <v>284.81</v>
      </c>
      <c r="E483">
        <v>100.33</v>
      </c>
      <c r="F483">
        <v>1760.5</v>
      </c>
      <c r="G483">
        <v>81.16</v>
      </c>
      <c r="H483">
        <v>45.51</v>
      </c>
      <c r="I483" s="12">
        <f t="shared" si="131"/>
        <v>137.48713914195039</v>
      </c>
      <c r="J483" s="12">
        <f t="shared" si="132"/>
        <v>94.035984560290132</v>
      </c>
      <c r="K483" s="12">
        <f t="shared" si="133"/>
        <v>147.70820526852364</v>
      </c>
      <c r="L483" s="12">
        <f t="shared" si="134"/>
        <v>141.59656302126217</v>
      </c>
      <c r="M483" s="12">
        <f t="shared" si="135"/>
        <v>160.62256174840053</v>
      </c>
      <c r="N483" s="12">
        <f t="shared" si="136"/>
        <v>109.5616011627411</v>
      </c>
      <c r="O483" s="12">
        <f t="shared" si="137"/>
        <v>171.41468715340136</v>
      </c>
      <c r="P483" s="12">
        <f t="shared" si="138"/>
        <v>166.44399282635283</v>
      </c>
      <c r="Q483">
        <v>0.57142857142857095</v>
      </c>
      <c r="R483" s="12"/>
      <c r="S483" s="12"/>
      <c r="T483" s="55">
        <v>17.742066198578801</v>
      </c>
      <c r="U483" s="55">
        <v>16.6114700698968</v>
      </c>
      <c r="V483" s="55">
        <v>20.426985610299699</v>
      </c>
      <c r="W483" s="55">
        <v>18.625859724397898</v>
      </c>
      <c r="Z483" s="12"/>
      <c r="AA483" s="12"/>
      <c r="AB483" s="12"/>
      <c r="AC483" s="12"/>
      <c r="AD483" s="55">
        <v>15.6718855076924</v>
      </c>
      <c r="AE483" s="55">
        <v>14.578966786693099</v>
      </c>
      <c r="AF483">
        <v>0.47579617834394899</v>
      </c>
      <c r="AG483" s="12"/>
      <c r="AH483" s="12"/>
      <c r="AI483" t="str">
        <v>20150904</v>
      </c>
      <c r="AJ483">
        <v>25.7</v>
      </c>
      <c r="AK483">
        <v>27.9</v>
      </c>
      <c r="AL483">
        <f t="shared" si="139"/>
        <v>0.92114695340501795</v>
      </c>
      <c r="BI483" t="str">
        <v>15/12/2022</v>
      </c>
      <c r="BJ483">
        <v>37.5</v>
      </c>
      <c r="BK483">
        <v>33.299999999999997</v>
      </c>
      <c r="BL483">
        <f t="shared" si="140"/>
        <v>1.1261261261261262</v>
      </c>
    </row>
    <row r="484" spans="1:64" x14ac:dyDescent="0.3">
      <c r="A484" s="11">
        <v>44882</v>
      </c>
      <c r="B484">
        <v>0.49549549549549499</v>
      </c>
      <c r="C484">
        <v>3958.79</v>
      </c>
      <c r="D484">
        <v>285.44</v>
      </c>
      <c r="E484">
        <v>101.4</v>
      </c>
      <c r="F484">
        <v>1773.12</v>
      </c>
      <c r="G484">
        <v>81.260000000000005</v>
      </c>
      <c r="H484">
        <v>45.49</v>
      </c>
      <c r="I484" s="12">
        <f t="shared" si="131"/>
        <v>136.46868149932419</v>
      </c>
      <c r="J484" s="12">
        <f t="shared" si="132"/>
        <v>93.658720697626507</v>
      </c>
      <c r="K484" s="12">
        <f t="shared" si="133"/>
        <v>147.98326324411886</v>
      </c>
      <c r="L484" s="12">
        <f t="shared" si="134"/>
        <v>142.09802480043382</v>
      </c>
      <c r="M484" s="12">
        <f t="shared" si="135"/>
        <v>159.29323589477733</v>
      </c>
      <c r="N484" s="12">
        <f t="shared" si="136"/>
        <v>109.02625187522953</v>
      </c>
      <c r="O484" s="12">
        <f t="shared" si="137"/>
        <v>171.5822373907701</v>
      </c>
      <c r="P484" s="12">
        <f t="shared" si="138"/>
        <v>166.88570188040615</v>
      </c>
      <c r="Q484">
        <v>0.54320987654320996</v>
      </c>
      <c r="R484" s="12"/>
      <c r="S484" s="12"/>
      <c r="T484" s="55">
        <v>17.638158257211501</v>
      </c>
      <c r="U484" s="55">
        <v>16.4393536941846</v>
      </c>
      <c r="V484" s="55">
        <v>20.252921385542699</v>
      </c>
      <c r="W484" s="55">
        <v>18.3101497218933</v>
      </c>
      <c r="Z484" s="12"/>
      <c r="AA484" s="12"/>
      <c r="AB484" s="12"/>
      <c r="AC484" s="12"/>
      <c r="AD484" s="55">
        <v>15.585454148420901</v>
      </c>
      <c r="AE484" s="55">
        <v>14.4637410269249</v>
      </c>
      <c r="AF484">
        <v>0.46551724137931</v>
      </c>
      <c r="AG484" s="12"/>
      <c r="AH484" s="12"/>
      <c r="AI484" t="str">
        <v>20150828</v>
      </c>
      <c r="AJ484">
        <v>27.8</v>
      </c>
      <c r="AK484">
        <v>26.8</v>
      </c>
      <c r="AL484">
        <f t="shared" si="139"/>
        <v>1.0373134328358209</v>
      </c>
      <c r="BI484" t="str">
        <v>14/12/2022</v>
      </c>
      <c r="BJ484">
        <v>37.5</v>
      </c>
      <c r="BK484">
        <v>33.299999999999997</v>
      </c>
      <c r="BL484">
        <f t="shared" si="140"/>
        <v>1.1261261261261262</v>
      </c>
    </row>
    <row r="485" spans="1:64" x14ac:dyDescent="0.3">
      <c r="A485" s="11">
        <v>44881</v>
      </c>
      <c r="B485">
        <v>0.49090909090909102</v>
      </c>
      <c r="C485">
        <v>3991.73</v>
      </c>
      <c r="D485">
        <v>289.39</v>
      </c>
      <c r="E485">
        <v>99.23</v>
      </c>
      <c r="F485">
        <v>1778.97</v>
      </c>
      <c r="G485">
        <v>81.25</v>
      </c>
      <c r="H485">
        <v>45.78</v>
      </c>
      <c r="I485" s="12">
        <f t="shared" si="131"/>
        <v>140.70683434611365</v>
      </c>
      <c r="J485" s="12">
        <f t="shared" si="132"/>
        <v>94.12592805402214</v>
      </c>
      <c r="K485" s="12">
        <f t="shared" si="133"/>
        <v>149.23311115307101</v>
      </c>
      <c r="L485" s="12">
        <f t="shared" si="134"/>
        <v>142.37100942083879</v>
      </c>
      <c r="M485" s="12">
        <f t="shared" si="135"/>
        <v>165.15932979816534</v>
      </c>
      <c r="N485" s="12">
        <f t="shared" si="136"/>
        <v>110.16769726693134</v>
      </c>
      <c r="O485" s="12">
        <f t="shared" si="137"/>
        <v>173.97835028575508</v>
      </c>
      <c r="P485" s="12">
        <f t="shared" si="138"/>
        <v>168.11542528254847</v>
      </c>
      <c r="Q485">
        <v>0.54320987654320996</v>
      </c>
      <c r="R485" s="12"/>
      <c r="S485" s="12"/>
      <c r="T485" s="55">
        <v>17.867058553462002</v>
      </c>
      <c r="U485" s="55">
        <v>16.830330462357399</v>
      </c>
      <c r="V485" s="55">
        <v>20.477333509004701</v>
      </c>
      <c r="W485" s="55">
        <v>18.6502740976733</v>
      </c>
      <c r="Z485" s="12"/>
      <c r="AA485" s="12"/>
      <c r="AB485" s="12"/>
      <c r="AC485" s="12"/>
      <c r="AD485" s="55">
        <v>15.740695553112801</v>
      </c>
      <c r="AE485" s="55">
        <v>14.7275504492415</v>
      </c>
      <c r="AF485">
        <v>0.46975546975547</v>
      </c>
      <c r="AG485" s="12"/>
      <c r="AH485" s="12"/>
      <c r="AI485" t="str">
        <v>20150821</v>
      </c>
      <c r="AJ485">
        <v>31.6</v>
      </c>
      <c r="AK485">
        <v>22.5</v>
      </c>
      <c r="AL485">
        <f t="shared" si="139"/>
        <v>1.4044444444444446</v>
      </c>
      <c r="BI485" t="str">
        <v>13/12/2022</v>
      </c>
      <c r="BJ485">
        <v>37.5</v>
      </c>
      <c r="BK485">
        <v>33.299999999999997</v>
      </c>
      <c r="BL485">
        <f t="shared" si="140"/>
        <v>1.1261261261261262</v>
      </c>
    </row>
    <row r="486" spans="1:64" x14ac:dyDescent="0.3">
      <c r="A486" s="11">
        <v>44880</v>
      </c>
      <c r="B486">
        <v>0.48970251716247098</v>
      </c>
      <c r="C486">
        <v>3957.25</v>
      </c>
      <c r="D486">
        <v>285.44</v>
      </c>
      <c r="E486">
        <v>97.65</v>
      </c>
      <c r="F486">
        <v>1770.94</v>
      </c>
      <c r="G486">
        <v>81.17</v>
      </c>
      <c r="H486">
        <v>45.31</v>
      </c>
      <c r="I486" s="12">
        <f t="shared" si="131"/>
        <v>141.76541285211141</v>
      </c>
      <c r="J486" s="12">
        <f t="shared" si="132"/>
        <v>93.734230852449855</v>
      </c>
      <c r="K486" s="12">
        <f t="shared" si="133"/>
        <v>148.08875005347554</v>
      </c>
      <c r="L486" s="12">
        <f t="shared" si="134"/>
        <v>142.6077189265842</v>
      </c>
      <c r="M486" s="12">
        <f t="shared" si="135"/>
        <v>165.54703280104368</v>
      </c>
      <c r="N486" s="12">
        <f t="shared" si="136"/>
        <v>109.1521489862002</v>
      </c>
      <c r="O486" s="12">
        <f t="shared" si="137"/>
        <v>171.77063403872634</v>
      </c>
      <c r="P486" s="12">
        <f t="shared" si="138"/>
        <v>167.53486693306772</v>
      </c>
      <c r="Q486">
        <v>0.556962025316456</v>
      </c>
      <c r="R486" s="12"/>
      <c r="S486" s="12"/>
      <c r="T486" s="55">
        <v>17.595482900103299</v>
      </c>
      <c r="U486" s="55">
        <v>16.381440414539998</v>
      </c>
      <c r="V486" s="55">
        <v>19.848639849408102</v>
      </c>
      <c r="W486" s="55">
        <v>17.511051871763001</v>
      </c>
      <c r="Z486" s="12"/>
      <c r="AA486" s="12"/>
      <c r="AB486" s="12"/>
      <c r="AC486" s="12"/>
      <c r="AD486" s="55">
        <v>15.524820226219999</v>
      </c>
      <c r="AE486" s="55">
        <v>14.334489255622101</v>
      </c>
      <c r="AF486">
        <v>0.464889466840052</v>
      </c>
      <c r="AG486" s="12"/>
      <c r="AH486" s="12"/>
      <c r="AI486" t="str">
        <v>20150814</v>
      </c>
      <c r="AJ486">
        <v>37.700000000000003</v>
      </c>
      <c r="AK486">
        <v>18.399999999999999</v>
      </c>
      <c r="AL486">
        <f t="shared" si="139"/>
        <v>2.0489130434782612</v>
      </c>
      <c r="BI486" t="str">
        <v>12/12/2022</v>
      </c>
      <c r="BJ486">
        <v>37.5</v>
      </c>
      <c r="BK486">
        <v>33.299999999999997</v>
      </c>
      <c r="BL486">
        <f t="shared" si="140"/>
        <v>1.1261261261261262</v>
      </c>
    </row>
    <row r="487" spans="1:64" x14ac:dyDescent="0.3">
      <c r="A487" s="11">
        <v>44877</v>
      </c>
      <c r="B487">
        <v>0.48081264108352101</v>
      </c>
      <c r="C487">
        <v>3992.93</v>
      </c>
      <c r="D487">
        <v>287.95999999999998</v>
      </c>
      <c r="E487">
        <v>97.89</v>
      </c>
      <c r="F487">
        <v>1770.7</v>
      </c>
      <c r="G487">
        <v>81.239999999999995</v>
      </c>
      <c r="H487">
        <v>45.71</v>
      </c>
      <c r="I487" s="12">
        <f t="shared" si="131"/>
        <v>142.69062779814007</v>
      </c>
      <c r="J487" s="12">
        <f t="shared" si="132"/>
        <v>94.592309248763542</v>
      </c>
      <c r="K487" s="12">
        <f t="shared" si="133"/>
        <v>149.29417353091341</v>
      </c>
      <c r="L487" s="12">
        <f t="shared" si="134"/>
        <v>142.634102473783</v>
      </c>
      <c r="M487" s="12">
        <f t="shared" si="135"/>
        <v>166.59650480270932</v>
      </c>
      <c r="N487" s="12">
        <f t="shared" si="136"/>
        <v>110.13085491881856</v>
      </c>
      <c r="O487" s="12">
        <f t="shared" si="137"/>
        <v>173.13660758598024</v>
      </c>
      <c r="P487" s="12">
        <f t="shared" si="138"/>
        <v>167.53493311894567</v>
      </c>
      <c r="Q487">
        <v>0.56626506024096401</v>
      </c>
      <c r="R487" s="12"/>
      <c r="S487" s="12"/>
      <c r="T487" s="55">
        <v>17.592912291065598</v>
      </c>
      <c r="U487" s="55">
        <v>16.390538019483699</v>
      </c>
      <c r="V487" s="55">
        <v>19.945281380103701</v>
      </c>
      <c r="W487" s="55">
        <v>17.621617023977699</v>
      </c>
      <c r="Z487" s="12"/>
      <c r="AA487" s="12"/>
      <c r="AB487" s="12"/>
      <c r="AC487" s="12"/>
      <c r="AD487" s="55">
        <v>15.6129536534519</v>
      </c>
      <c r="AE487" s="55">
        <v>14.4954159216307</v>
      </c>
      <c r="AF487">
        <v>0.462686567164179</v>
      </c>
      <c r="AG487" s="12"/>
      <c r="AH487" s="12"/>
      <c r="AI487" t="str">
        <v>20150807</v>
      </c>
      <c r="AJ487">
        <v>40.200000000000003</v>
      </c>
      <c r="AK487">
        <v>18.600000000000001</v>
      </c>
      <c r="AL487">
        <f t="shared" si="139"/>
        <v>2.161290322580645</v>
      </c>
      <c r="BI487" t="str">
        <v>09/12/2022</v>
      </c>
      <c r="BJ487">
        <v>42.9</v>
      </c>
      <c r="BK487">
        <v>31.4</v>
      </c>
      <c r="BL487">
        <f t="shared" si="140"/>
        <v>1.3662420382165605</v>
      </c>
    </row>
    <row r="488" spans="1:64" x14ac:dyDescent="0.3">
      <c r="A488" s="11">
        <v>44876</v>
      </c>
      <c r="B488">
        <v>0.47533632286995497</v>
      </c>
      <c r="C488">
        <v>3956.37</v>
      </c>
      <c r="D488">
        <v>282.75</v>
      </c>
      <c r="E488">
        <v>98.25</v>
      </c>
      <c r="F488">
        <v>1755.62</v>
      </c>
      <c r="G488">
        <v>81.260000000000005</v>
      </c>
      <c r="H488">
        <v>44.81</v>
      </c>
      <c r="I488" s="12">
        <f t="shared" si="131"/>
        <v>140.87267771183522</v>
      </c>
      <c r="J488" s="12">
        <f t="shared" si="132"/>
        <v>94.530747436605381</v>
      </c>
      <c r="K488" s="12">
        <f t="shared" si="133"/>
        <v>147.89114246131044</v>
      </c>
      <c r="L488" s="12">
        <f t="shared" si="134"/>
        <v>144.19778448003584</v>
      </c>
      <c r="M488" s="12">
        <f t="shared" si="135"/>
        <v>162.9958779913656</v>
      </c>
      <c r="N488" s="12">
        <f t="shared" si="136"/>
        <v>109.05809262086214</v>
      </c>
      <c r="O488" s="12">
        <f t="shared" si="137"/>
        <v>169.96300814460051</v>
      </c>
      <c r="P488" s="12">
        <f t="shared" si="138"/>
        <v>167.81327341137305</v>
      </c>
      <c r="Q488">
        <v>0.56097560975609795</v>
      </c>
      <c r="R488" s="12"/>
      <c r="S488" s="12"/>
      <c r="T488" s="55">
        <v>17.679920185864301</v>
      </c>
      <c r="U488" s="55">
        <v>16.556755724061901</v>
      </c>
      <c r="V488" s="55">
        <v>20.0829378723056</v>
      </c>
      <c r="W488" s="55">
        <v>17.832079913245099</v>
      </c>
      <c r="Z488" s="12"/>
      <c r="AA488" s="12"/>
      <c r="AB488" s="12"/>
      <c r="AC488" s="12"/>
      <c r="AD488" s="55">
        <v>15.7491716683775</v>
      </c>
      <c r="AE488" s="55">
        <v>14.7591543769009</v>
      </c>
      <c r="AF488">
        <v>0.45792563600782799</v>
      </c>
      <c r="AG488" s="12"/>
      <c r="AH488" s="12"/>
      <c r="AI488" t="str">
        <v>20150731</v>
      </c>
      <c r="AJ488">
        <v>42.2</v>
      </c>
      <c r="AK488">
        <v>17.5</v>
      </c>
      <c r="AL488">
        <f t="shared" si="139"/>
        <v>2.4114285714285715</v>
      </c>
      <c r="BI488" t="str">
        <v>08/12/2022</v>
      </c>
      <c r="BJ488">
        <v>42.9</v>
      </c>
      <c r="BK488">
        <v>31.4</v>
      </c>
      <c r="BL488">
        <f t="shared" si="140"/>
        <v>1.3662420382165605</v>
      </c>
    </row>
    <row r="489" spans="1:64" x14ac:dyDescent="0.3">
      <c r="A489" s="11">
        <v>44875</v>
      </c>
      <c r="B489">
        <v>0.455156950672646</v>
      </c>
      <c r="C489">
        <v>3748.57</v>
      </c>
      <c r="D489">
        <v>263.32</v>
      </c>
      <c r="E489">
        <v>94.61</v>
      </c>
      <c r="F489">
        <v>1706.92</v>
      </c>
      <c r="G489">
        <v>80.819999999999993</v>
      </c>
      <c r="H489">
        <v>42.64</v>
      </c>
      <c r="I489" s="12">
        <f t="shared" si="131"/>
        <v>138.52322163339048</v>
      </c>
      <c r="J489" s="12">
        <f t="shared" si="132"/>
        <v>92.0541635388918</v>
      </c>
      <c r="K489" s="12">
        <f t="shared" si="133"/>
        <v>140.85001159650682</v>
      </c>
      <c r="L489" s="12">
        <f t="shared" si="134"/>
        <v>143.54561507133405</v>
      </c>
      <c r="M489" s="12">
        <f t="shared" si="135"/>
        <v>157.43605336812055</v>
      </c>
      <c r="N489" s="12">
        <f t="shared" si="136"/>
        <v>104.33608902319369</v>
      </c>
      <c r="O489" s="12">
        <f t="shared" si="137"/>
        <v>159.09009886186104</v>
      </c>
      <c r="P489" s="12">
        <f t="shared" si="138"/>
        <v>164.05680498714108</v>
      </c>
      <c r="Q489">
        <v>0.56626506024096401</v>
      </c>
      <c r="R489" s="12"/>
      <c r="S489" s="12"/>
      <c r="T489" s="55">
        <v>17.7152001742697</v>
      </c>
      <c r="U489" s="55">
        <v>16.652431537525299</v>
      </c>
      <c r="V489" s="55">
        <v>20.170217726721098</v>
      </c>
      <c r="W489" s="55">
        <v>17.9650763237793</v>
      </c>
      <c r="Z489" s="12"/>
      <c r="AA489" s="12"/>
      <c r="AB489" s="12"/>
      <c r="AC489" s="12"/>
      <c r="AD489" s="55">
        <v>15.633921494979701</v>
      </c>
      <c r="AE489" s="55">
        <v>14.542227601072501</v>
      </c>
      <c r="AF489">
        <v>0.45958279009126501</v>
      </c>
      <c r="AG489" s="12"/>
      <c r="AH489" s="12"/>
      <c r="AI489" t="str">
        <v>20150724</v>
      </c>
      <c r="AJ489">
        <v>43.3</v>
      </c>
      <c r="AK489">
        <v>17.5</v>
      </c>
      <c r="AL489">
        <f t="shared" si="139"/>
        <v>2.4742857142857142</v>
      </c>
      <c r="BI489" t="str">
        <v>07/12/2022</v>
      </c>
      <c r="BJ489">
        <v>42.9</v>
      </c>
      <c r="BK489">
        <v>31.4</v>
      </c>
      <c r="BL489">
        <f t="shared" si="140"/>
        <v>1.3662420382165605</v>
      </c>
    </row>
    <row r="490" spans="1:64" x14ac:dyDescent="0.3">
      <c r="A490" s="11">
        <v>44874</v>
      </c>
      <c r="B490">
        <v>0.45617977528089898</v>
      </c>
      <c r="C490">
        <v>3828.11</v>
      </c>
      <c r="D490">
        <v>269.54000000000002</v>
      </c>
      <c r="E490">
        <v>94.3</v>
      </c>
      <c r="F490">
        <v>1712.41</v>
      </c>
      <c r="G490">
        <v>80.69</v>
      </c>
      <c r="H490">
        <v>43.33</v>
      </c>
      <c r="I490" s="12">
        <f t="shared" si="131"/>
        <v>141.93902079383304</v>
      </c>
      <c r="J490" s="12">
        <f t="shared" si="132"/>
        <v>93.700659289119514</v>
      </c>
      <c r="K490" s="12">
        <f t="shared" si="133"/>
        <v>144.0757202401752</v>
      </c>
      <c r="L490" s="12">
        <f t="shared" si="134"/>
        <v>144.24572257124311</v>
      </c>
      <c r="M490" s="12">
        <f t="shared" si="135"/>
        <v>161.69904378545311</v>
      </c>
      <c r="N490" s="12">
        <f t="shared" si="136"/>
        <v>106.45131327956526</v>
      </c>
      <c r="O490" s="12">
        <f t="shared" si="137"/>
        <v>163.11704378971783</v>
      </c>
      <c r="P490" s="12">
        <f t="shared" si="138"/>
        <v>165.23859978654903</v>
      </c>
      <c r="Q490">
        <v>0.56097560975609795</v>
      </c>
      <c r="R490" s="12"/>
      <c r="S490" s="12"/>
      <c r="T490" s="55">
        <v>17.656867505325199</v>
      </c>
      <c r="U490" s="55">
        <v>16.541039421798601</v>
      </c>
      <c r="V490" s="55">
        <v>20.098888269473299</v>
      </c>
      <c r="W490" s="55">
        <v>17.759923722691799</v>
      </c>
      <c r="Z490" s="12"/>
      <c r="AA490" s="12"/>
      <c r="AB490" s="12"/>
      <c r="AC490" s="12"/>
      <c r="AD490" s="55">
        <v>15.716952371830899</v>
      </c>
      <c r="AE490" s="55">
        <v>14.715674111889101</v>
      </c>
      <c r="AF490">
        <v>0.45718050065876198</v>
      </c>
      <c r="AG490" s="12"/>
      <c r="AH490" s="12"/>
      <c r="AI490" t="str">
        <v>20150717</v>
      </c>
      <c r="AJ490">
        <v>49</v>
      </c>
      <c r="AK490">
        <v>15.6</v>
      </c>
      <c r="AL490">
        <f t="shared" si="139"/>
        <v>3.141025641025641</v>
      </c>
      <c r="BI490" t="str">
        <v>06/12/2022</v>
      </c>
      <c r="BJ490">
        <v>42.9</v>
      </c>
      <c r="BK490">
        <v>31.4</v>
      </c>
      <c r="BL490">
        <f t="shared" si="140"/>
        <v>1.3662420382165605</v>
      </c>
    </row>
    <row r="491" spans="1:64" x14ac:dyDescent="0.3">
      <c r="A491" s="11">
        <v>44873</v>
      </c>
      <c r="B491">
        <v>0.45270270270270302</v>
      </c>
      <c r="C491">
        <v>3806.8</v>
      </c>
      <c r="D491">
        <v>267.58999999999997</v>
      </c>
      <c r="E491">
        <v>93.28</v>
      </c>
      <c r="F491">
        <v>1675.39</v>
      </c>
      <c r="G491">
        <v>80.61</v>
      </c>
      <c r="H491">
        <v>42.89</v>
      </c>
      <c r="I491" s="12">
        <f t="shared" si="131"/>
        <v>142.70060570904275</v>
      </c>
      <c r="J491" s="12">
        <f t="shared" si="132"/>
        <v>95.272509958759628</v>
      </c>
      <c r="K491" s="12">
        <f t="shared" si="133"/>
        <v>143.41522932067787</v>
      </c>
      <c r="L491" s="12">
        <f t="shared" si="134"/>
        <v>144.92118923519223</v>
      </c>
      <c r="M491" s="12">
        <f t="shared" si="135"/>
        <v>162.29100868883413</v>
      </c>
      <c r="N491" s="12">
        <f t="shared" si="136"/>
        <v>108.05145592155874</v>
      </c>
      <c r="O491" s="12">
        <f t="shared" si="137"/>
        <v>162.0966719638601</v>
      </c>
      <c r="P491" s="12">
        <f t="shared" si="138"/>
        <v>165.73107527019289</v>
      </c>
      <c r="Q491">
        <v>0.55555555555555602</v>
      </c>
      <c r="R491" s="12"/>
      <c r="S491" s="12"/>
      <c r="T491" s="55">
        <v>17.656453684799601</v>
      </c>
      <c r="U491" s="55">
        <v>16.5576863925479</v>
      </c>
      <c r="V491" s="55">
        <v>20.172492313508901</v>
      </c>
      <c r="W491" s="55">
        <v>17.855331423085001</v>
      </c>
      <c r="Z491" s="12"/>
      <c r="AA491" s="12"/>
      <c r="AB491" s="12"/>
      <c r="AC491" s="12"/>
      <c r="AD491" s="55">
        <v>15.7338680953525</v>
      </c>
      <c r="AE491" s="55">
        <v>14.775355207926101</v>
      </c>
      <c r="AF491">
        <v>0.456536164565362</v>
      </c>
      <c r="AG491" s="12"/>
      <c r="AH491" s="12"/>
      <c r="AI491" t="str">
        <v>20150710</v>
      </c>
      <c r="AJ491">
        <v>43.7</v>
      </c>
      <c r="AK491">
        <v>15.6</v>
      </c>
      <c r="AL491">
        <f t="shared" si="139"/>
        <v>2.8012820512820515</v>
      </c>
      <c r="BI491" t="str">
        <v>05/12/2022</v>
      </c>
      <c r="BJ491">
        <v>42.9</v>
      </c>
      <c r="BK491">
        <v>31.4</v>
      </c>
      <c r="BL491">
        <f t="shared" si="140"/>
        <v>1.3662420382165605</v>
      </c>
    </row>
    <row r="492" spans="1:64" x14ac:dyDescent="0.3">
      <c r="A492" s="11">
        <v>44870</v>
      </c>
      <c r="B492">
        <v>0.44150110375275903</v>
      </c>
      <c r="C492">
        <v>3770.55</v>
      </c>
      <c r="D492">
        <v>264.68</v>
      </c>
      <c r="E492">
        <v>94.22</v>
      </c>
      <c r="F492">
        <v>1681.27</v>
      </c>
      <c r="G492">
        <v>80.680000000000007</v>
      </c>
      <c r="H492">
        <v>42.79</v>
      </c>
      <c r="I492" s="12">
        <f t="shared" si="131"/>
        <v>139.95872575629426</v>
      </c>
      <c r="J492" s="12">
        <f t="shared" si="132"/>
        <v>94.03952592916238</v>
      </c>
      <c r="K492" s="12">
        <f t="shared" si="133"/>
        <v>141.92759996263393</v>
      </c>
      <c r="L492" s="12">
        <f t="shared" si="134"/>
        <v>143.87421835811665</v>
      </c>
      <c r="M492" s="12">
        <f t="shared" si="135"/>
        <v>158.95750158671461</v>
      </c>
      <c r="N492" s="12">
        <f t="shared" si="136"/>
        <v>106.50796753783557</v>
      </c>
      <c r="O492" s="12">
        <f t="shared" si="137"/>
        <v>160.19641669791301</v>
      </c>
      <c r="P492" s="12">
        <f t="shared" si="138"/>
        <v>164.30858784789871</v>
      </c>
      <c r="Q492">
        <v>0.547619047619048</v>
      </c>
      <c r="R492" s="12"/>
      <c r="S492" s="12"/>
      <c r="T492" s="55">
        <v>17.709909324715301</v>
      </c>
      <c r="U492" s="55">
        <v>16.6901416278127</v>
      </c>
      <c r="V492" s="55">
        <v>20.2708026242024</v>
      </c>
      <c r="W492" s="55">
        <v>18.016858601746101</v>
      </c>
      <c r="Z492" s="12"/>
      <c r="AA492" s="12"/>
      <c r="AB492" s="12"/>
      <c r="AC492" s="12"/>
      <c r="AD492" s="55">
        <v>15.8551670060092</v>
      </c>
      <c r="AE492" s="55">
        <v>15.0772071791448</v>
      </c>
      <c r="AF492">
        <v>0.45430637738329999</v>
      </c>
      <c r="AG492" s="12"/>
      <c r="AH492" s="12"/>
      <c r="AI492" t="str">
        <v>20150703</v>
      </c>
      <c r="AJ492">
        <v>44.8</v>
      </c>
      <c r="AK492">
        <v>15.6</v>
      </c>
      <c r="AL492">
        <f t="shared" si="139"/>
        <v>2.8717948717948718</v>
      </c>
      <c r="BI492" t="str">
        <v>02/12/2022</v>
      </c>
      <c r="BJ492">
        <v>43.3</v>
      </c>
      <c r="BK492">
        <v>32.4</v>
      </c>
      <c r="BL492">
        <f t="shared" si="140"/>
        <v>1.3364197530864197</v>
      </c>
    </row>
    <row r="493" spans="1:64" x14ac:dyDescent="0.3">
      <c r="A493" s="11">
        <v>44869</v>
      </c>
      <c r="B493">
        <v>0.42022471910112402</v>
      </c>
      <c r="C493">
        <v>3719.89</v>
      </c>
      <c r="D493">
        <v>260.49</v>
      </c>
      <c r="E493">
        <v>95.83</v>
      </c>
      <c r="F493">
        <v>1629.41</v>
      </c>
      <c r="G493">
        <v>80.59</v>
      </c>
      <c r="H493">
        <v>41.15</v>
      </c>
      <c r="I493" s="12">
        <f t="shared" si="131"/>
        <v>135.8269689701504</v>
      </c>
      <c r="J493" s="12">
        <f t="shared" si="132"/>
        <v>95.783629836465281</v>
      </c>
      <c r="K493" s="12">
        <f t="shared" si="133"/>
        <v>140.17514177752875</v>
      </c>
      <c r="L493" s="12">
        <f t="shared" si="134"/>
        <v>147.75052879051748</v>
      </c>
      <c r="M493" s="12">
        <f t="shared" si="135"/>
        <v>153.89651395206829</v>
      </c>
      <c r="N493" s="12">
        <f t="shared" si="136"/>
        <v>108.21147596901552</v>
      </c>
      <c r="O493" s="12">
        <f t="shared" si="137"/>
        <v>157.83391033959614</v>
      </c>
      <c r="P493" s="12">
        <f t="shared" si="138"/>
        <v>168.3091484531694</v>
      </c>
      <c r="Q493">
        <v>0.52439024390243905</v>
      </c>
      <c r="R493" s="12"/>
      <c r="S493" s="12"/>
      <c r="T493" s="55">
        <v>17.7739831040113</v>
      </c>
      <c r="U493" s="55">
        <v>16.863656704276</v>
      </c>
      <c r="V493" s="55">
        <v>20.349911959570999</v>
      </c>
      <c r="W493" s="55">
        <v>18.136027965832199</v>
      </c>
      <c r="Z493" s="12"/>
      <c r="AA493" s="12"/>
      <c r="AB493" s="12"/>
      <c r="AC493" s="12"/>
      <c r="AD493" s="55">
        <v>15.920384190345199</v>
      </c>
      <c r="AE493" s="55">
        <v>15.266688191936099</v>
      </c>
      <c r="AF493">
        <v>0.45814106789716502</v>
      </c>
      <c r="AG493" s="12"/>
      <c r="AH493" s="12"/>
      <c r="AI493" t="str">
        <v>20150626</v>
      </c>
      <c r="AJ493">
        <v>49.5</v>
      </c>
      <c r="AK493">
        <v>15.4</v>
      </c>
      <c r="AL493">
        <f t="shared" si="139"/>
        <v>3.2142857142857144</v>
      </c>
      <c r="BI493" t="str">
        <v>01/12/2022</v>
      </c>
      <c r="BJ493">
        <v>43.3</v>
      </c>
      <c r="BK493">
        <v>32.4</v>
      </c>
      <c r="BL493">
        <f t="shared" si="140"/>
        <v>1.3364197530864197</v>
      </c>
    </row>
    <row r="494" spans="1:64" x14ac:dyDescent="0.3">
      <c r="A494" s="11">
        <v>44868</v>
      </c>
      <c r="B494">
        <v>0.408577878103837</v>
      </c>
      <c r="C494">
        <v>3759.69</v>
      </c>
      <c r="D494">
        <v>265.68</v>
      </c>
      <c r="E494">
        <v>96.35</v>
      </c>
      <c r="F494">
        <v>1635.16</v>
      </c>
      <c r="G494">
        <v>80.739999999999995</v>
      </c>
      <c r="H494">
        <v>41.31</v>
      </c>
      <c r="I494" s="12">
        <f t="shared" si="131"/>
        <v>136.53544992104952</v>
      </c>
      <c r="J494" s="12">
        <f t="shared" si="132"/>
        <v>96.465593709198671</v>
      </c>
      <c r="K494" s="12">
        <f t="shared" si="133"/>
        <v>141.40938608388387</v>
      </c>
      <c r="L494" s="12">
        <f t="shared" si="134"/>
        <v>148.74905516125997</v>
      </c>
      <c r="M494" s="12">
        <f t="shared" si="135"/>
        <v>156.10347182727926</v>
      </c>
      <c r="N494" s="12">
        <f t="shared" si="136"/>
        <v>109.97305775517772</v>
      </c>
      <c r="O494" s="12">
        <f t="shared" si="137"/>
        <v>160.67414126561223</v>
      </c>
      <c r="P494" s="12">
        <f t="shared" si="138"/>
        <v>170.98708395317405</v>
      </c>
      <c r="Q494">
        <v>0.5</v>
      </c>
      <c r="R494" s="12"/>
      <c r="S494" s="12"/>
      <c r="T494" s="55">
        <v>17.770117408358502</v>
      </c>
      <c r="U494" s="55">
        <v>16.874888907991501</v>
      </c>
      <c r="V494" s="55">
        <v>20.3364625893627</v>
      </c>
      <c r="W494" s="55">
        <v>18.034241715018599</v>
      </c>
      <c r="Z494" s="12"/>
      <c r="AA494" s="12"/>
      <c r="AB494" s="12"/>
      <c r="AC494" s="12"/>
      <c r="AD494" s="55">
        <v>15.866228298866799</v>
      </c>
      <c r="AE494" s="55">
        <v>15.164638106711299</v>
      </c>
      <c r="AF494">
        <v>0.46457219251336901</v>
      </c>
      <c r="AG494" s="12"/>
      <c r="AH494" s="12"/>
      <c r="AI494" t="str">
        <v>20150619</v>
      </c>
      <c r="AJ494">
        <v>51.6</v>
      </c>
      <c r="AK494">
        <v>15.4</v>
      </c>
      <c r="AL494">
        <f t="shared" si="139"/>
        <v>3.3506493506493507</v>
      </c>
      <c r="BI494" t="str">
        <v>30/11/2022</v>
      </c>
      <c r="BJ494">
        <v>43.3</v>
      </c>
      <c r="BK494">
        <v>32.4</v>
      </c>
      <c r="BL494">
        <f t="shared" si="140"/>
        <v>1.3364197530864197</v>
      </c>
    </row>
    <row r="495" spans="1:64" x14ac:dyDescent="0.3">
      <c r="A495" s="11">
        <v>44867</v>
      </c>
      <c r="B495">
        <v>0.39359267734553799</v>
      </c>
      <c r="C495">
        <v>3856.1</v>
      </c>
      <c r="D495">
        <v>275.11</v>
      </c>
      <c r="E495">
        <v>96.77</v>
      </c>
      <c r="F495">
        <v>1647.39</v>
      </c>
      <c r="G495">
        <v>80.78</v>
      </c>
      <c r="H495">
        <v>41.87</v>
      </c>
      <c r="I495" s="12">
        <f t="shared" si="131"/>
        <v>139.41603004109294</v>
      </c>
      <c r="J495" s="12">
        <f t="shared" si="132"/>
        <v>98.191613806462385</v>
      </c>
      <c r="K495" s="12">
        <f t="shared" si="133"/>
        <v>144.96193531141699</v>
      </c>
      <c r="L495" s="12">
        <f t="shared" si="134"/>
        <v>150.49893847437005</v>
      </c>
      <c r="M495" s="12">
        <f t="shared" si="135"/>
        <v>160.92096436881332</v>
      </c>
      <c r="N495" s="12">
        <f t="shared" si="136"/>
        <v>113.00769100317764</v>
      </c>
      <c r="O495" s="12">
        <f t="shared" si="137"/>
        <v>166.29181573140715</v>
      </c>
      <c r="P495" s="12">
        <f t="shared" si="138"/>
        <v>174.63743720390337</v>
      </c>
      <c r="Q495">
        <v>0.48148148148148101</v>
      </c>
      <c r="R495" s="12"/>
      <c r="S495" s="12"/>
      <c r="T495" s="55">
        <v>17.758521258133001</v>
      </c>
      <c r="U495" s="55">
        <v>16.857131761352001</v>
      </c>
      <c r="V495" s="55">
        <v>20.326923991366201</v>
      </c>
      <c r="W495" s="55">
        <v>17.921216253968801</v>
      </c>
      <c r="Z495" s="12"/>
      <c r="AA495" s="12"/>
      <c r="AB495" s="12"/>
      <c r="AC495" s="12"/>
      <c r="AD495" s="55">
        <v>15.8624392991536</v>
      </c>
      <c r="AE495" s="55">
        <v>15.187410485451</v>
      </c>
      <c r="AF495">
        <v>0.46257585974376297</v>
      </c>
      <c r="AG495" s="12"/>
      <c r="AH495" s="12"/>
      <c r="AI495" t="str">
        <v>20150612</v>
      </c>
      <c r="AJ495">
        <v>45.5</v>
      </c>
      <c r="AK495">
        <v>16.5</v>
      </c>
      <c r="AL495">
        <f t="shared" si="139"/>
        <v>2.7575757575757578</v>
      </c>
      <c r="BI495" t="str">
        <v>29/11/2022</v>
      </c>
      <c r="BJ495">
        <v>43.3</v>
      </c>
      <c r="BK495">
        <v>32.4</v>
      </c>
      <c r="BL495">
        <f t="shared" si="140"/>
        <v>1.3364197530864197</v>
      </c>
    </row>
    <row r="496" spans="1:64" x14ac:dyDescent="0.3">
      <c r="A496" s="11">
        <v>44865</v>
      </c>
      <c r="B496">
        <v>0.37819025522041799</v>
      </c>
      <c r="C496">
        <v>3871.98</v>
      </c>
      <c r="D496">
        <v>277.95</v>
      </c>
      <c r="E496">
        <v>96.11</v>
      </c>
      <c r="F496">
        <v>1633.56</v>
      </c>
      <c r="G496">
        <v>81</v>
      </c>
      <c r="H496">
        <v>41.42</v>
      </c>
      <c r="I496" s="12">
        <f t="shared" si="131"/>
        <v>140.96215828779111</v>
      </c>
      <c r="J496" s="12">
        <f t="shared" si="132"/>
        <v>99.441336125210213</v>
      </c>
      <c r="K496" s="12">
        <f t="shared" si="133"/>
        <v>145.16301678742198</v>
      </c>
      <c r="L496" s="12">
        <f t="shared" si="134"/>
        <v>152.7854611507191</v>
      </c>
      <c r="M496" s="12">
        <f t="shared" si="135"/>
        <v>163.71805399813226</v>
      </c>
      <c r="N496" s="12">
        <f t="shared" si="136"/>
        <v>115.15930876748284</v>
      </c>
      <c r="O496" s="12">
        <f t="shared" si="137"/>
        <v>167.54870169669786</v>
      </c>
      <c r="P496" s="12">
        <f t="shared" si="138"/>
        <v>178.39842965147477</v>
      </c>
      <c r="Q496">
        <v>0.47499999999999998</v>
      </c>
      <c r="R496" s="12"/>
      <c r="S496" s="12"/>
      <c r="T496" s="55">
        <v>17.740935350251402</v>
      </c>
      <c r="U496" s="55">
        <v>16.820008950442102</v>
      </c>
      <c r="V496" s="55">
        <v>20.3971550159239</v>
      </c>
      <c r="W496" s="55">
        <v>18.0048963080168</v>
      </c>
      <c r="Z496" s="12"/>
      <c r="AA496" s="12"/>
      <c r="AB496" s="12"/>
      <c r="AC496" s="12"/>
      <c r="AD496" s="55">
        <v>15.861331605614501</v>
      </c>
      <c r="AE496" s="55">
        <v>15.2113086891802</v>
      </c>
      <c r="AF496">
        <v>0.46085772634445199</v>
      </c>
      <c r="AG496" s="12"/>
      <c r="AH496" s="12"/>
      <c r="AI496" t="str">
        <v>20150605</v>
      </c>
      <c r="AJ496">
        <v>47.4</v>
      </c>
      <c r="AK496">
        <v>16.5</v>
      </c>
      <c r="AL496">
        <f t="shared" si="139"/>
        <v>2.8727272727272726</v>
      </c>
      <c r="BI496" t="str">
        <v>28/11/2022</v>
      </c>
      <c r="BJ496">
        <v>43.3</v>
      </c>
      <c r="BK496">
        <v>32.4</v>
      </c>
      <c r="BL496">
        <f t="shared" si="140"/>
        <v>1.3364197530864197</v>
      </c>
    </row>
    <row r="497" spans="1:64" x14ac:dyDescent="0.3">
      <c r="A497" s="11">
        <v>44863</v>
      </c>
      <c r="B497">
        <v>0.36111111111111099</v>
      </c>
      <c r="C497">
        <v>3901.06</v>
      </c>
      <c r="D497">
        <v>281.22000000000003</v>
      </c>
      <c r="E497">
        <v>96.8</v>
      </c>
      <c r="F497">
        <v>1642.76</v>
      </c>
      <c r="G497">
        <v>81.12</v>
      </c>
      <c r="H497">
        <v>41.76</v>
      </c>
      <c r="I497" s="12">
        <f t="shared" si="131"/>
        <v>141.00816714035057</v>
      </c>
      <c r="J497" s="12">
        <f t="shared" si="132"/>
        <v>99.626048102857212</v>
      </c>
      <c r="K497" s="12">
        <f t="shared" si="133"/>
        <v>146.03559322109186</v>
      </c>
      <c r="L497" s="12">
        <f t="shared" si="134"/>
        <v>152.68051188626129</v>
      </c>
      <c r="M497" s="12">
        <f t="shared" si="135"/>
        <v>164.45808376676371</v>
      </c>
      <c r="N497" s="12">
        <f t="shared" si="136"/>
        <v>115.85764953516257</v>
      </c>
      <c r="O497" s="12">
        <f t="shared" si="137"/>
        <v>169.26652281373558</v>
      </c>
      <c r="P497" s="12">
        <f t="shared" si="138"/>
        <v>179.02252805744894</v>
      </c>
      <c r="Q497">
        <v>0.430379746835443</v>
      </c>
      <c r="R497" s="12"/>
      <c r="S497" s="12"/>
      <c r="T497" s="55">
        <v>17.799507172557298</v>
      </c>
      <c r="U497" s="55">
        <v>16.9955642935392</v>
      </c>
      <c r="V497" s="55">
        <v>20.5717507338301</v>
      </c>
      <c r="W497" s="55">
        <v>18.412490594697701</v>
      </c>
      <c r="Z497" s="12"/>
      <c r="AA497" s="12"/>
      <c r="AB497" s="12"/>
      <c r="AC497" s="12"/>
      <c r="AD497" s="55">
        <v>15.938084609163701</v>
      </c>
      <c r="AE497" s="55">
        <v>15.4725549192923</v>
      </c>
      <c r="AF497">
        <v>0.46580907244414399</v>
      </c>
      <c r="AG497" s="12"/>
      <c r="AH497" s="12"/>
      <c r="AI497" t="str">
        <v>20150529</v>
      </c>
      <c r="AJ497">
        <v>51.5</v>
      </c>
      <c r="AK497">
        <v>15.8</v>
      </c>
      <c r="AL497">
        <f t="shared" si="139"/>
        <v>3.259493670886076</v>
      </c>
      <c r="BI497" t="str">
        <v>25/11/2022</v>
      </c>
      <c r="BJ497">
        <v>38.4</v>
      </c>
      <c r="BK497">
        <v>31.5</v>
      </c>
      <c r="BL497">
        <f t="shared" si="140"/>
        <v>1.2190476190476189</v>
      </c>
    </row>
    <row r="498" spans="1:64" x14ac:dyDescent="0.3">
      <c r="A498" s="11">
        <v>44862</v>
      </c>
      <c r="B498">
        <v>0.35799522673030998</v>
      </c>
      <c r="C498">
        <v>3807.3</v>
      </c>
      <c r="D498">
        <v>272.87</v>
      </c>
      <c r="E498">
        <v>97.47</v>
      </c>
      <c r="F498">
        <v>1663.32</v>
      </c>
      <c r="G498">
        <v>81.239999999999995</v>
      </c>
      <c r="H498">
        <v>41.52</v>
      </c>
      <c r="I498" s="12">
        <f t="shared" si="131"/>
        <v>136.70201464145325</v>
      </c>
      <c r="J498" s="12">
        <f t="shared" si="132"/>
        <v>96.07259228502744</v>
      </c>
      <c r="K498" s="12">
        <f t="shared" si="133"/>
        <v>142.32053198660839</v>
      </c>
      <c r="L498" s="12">
        <f t="shared" si="134"/>
        <v>149.8563154456188</v>
      </c>
      <c r="M498" s="12">
        <f t="shared" si="135"/>
        <v>158.5177022660564</v>
      </c>
      <c r="N498" s="12">
        <f t="shared" si="136"/>
        <v>111.08526302342418</v>
      </c>
      <c r="O498" s="12">
        <f t="shared" si="137"/>
        <v>164.00559127734297</v>
      </c>
      <c r="P498" s="12">
        <f t="shared" si="138"/>
        <v>174.68674956564607</v>
      </c>
      <c r="Q498">
        <v>0.43835616438356201</v>
      </c>
      <c r="R498" s="12"/>
      <c r="S498" s="12"/>
      <c r="T498" s="55">
        <v>17.707794652654901</v>
      </c>
      <c r="U498" s="55">
        <v>16.7087206994971</v>
      </c>
      <c r="V498" s="55">
        <v>20.386235744306301</v>
      </c>
      <c r="W498" s="55">
        <v>17.694638088964201</v>
      </c>
      <c r="Z498" s="12"/>
      <c r="AA498" s="12"/>
      <c r="AB498" s="12"/>
      <c r="AC498" s="12"/>
      <c r="AD498" s="55">
        <v>15.8634997737528</v>
      </c>
      <c r="AE498" s="55">
        <v>15.266174441010699</v>
      </c>
      <c r="AF498">
        <v>0.46064339493497602</v>
      </c>
      <c r="AG498" s="12"/>
      <c r="AH498" s="12"/>
      <c r="AI498" t="str">
        <v>20150522</v>
      </c>
      <c r="AJ498">
        <v>48.5</v>
      </c>
      <c r="AK498">
        <v>14.9</v>
      </c>
      <c r="AL498">
        <f t="shared" si="139"/>
        <v>3.2550335570469797</v>
      </c>
      <c r="BI498" t="str">
        <v>24/11/2022</v>
      </c>
      <c r="BJ498">
        <v>38.4</v>
      </c>
      <c r="BK498">
        <v>31.5</v>
      </c>
      <c r="BL498">
        <f t="shared" si="140"/>
        <v>1.2190476190476189</v>
      </c>
    </row>
    <row r="499" spans="1:64" x14ac:dyDescent="0.3">
      <c r="A499" s="11">
        <v>44861</v>
      </c>
      <c r="B499">
        <v>0.33656174334140398</v>
      </c>
      <c r="C499">
        <v>3830.6</v>
      </c>
      <c r="D499">
        <v>277.93</v>
      </c>
      <c r="E499">
        <v>96.46</v>
      </c>
      <c r="F499">
        <v>1664.83</v>
      </c>
      <c r="G499">
        <v>81.069999999999993</v>
      </c>
      <c r="H499">
        <v>41.86</v>
      </c>
      <c r="I499" s="12">
        <f t="shared" si="131"/>
        <v>139.00296681412337</v>
      </c>
      <c r="J499" s="12">
        <f t="shared" si="132"/>
        <v>96.572412318616131</v>
      </c>
      <c r="K499" s="12">
        <f t="shared" si="133"/>
        <v>143.49425056703254</v>
      </c>
      <c r="L499" s="12">
        <f t="shared" si="134"/>
        <v>149.55127355287632</v>
      </c>
      <c r="M499" s="12">
        <f t="shared" si="135"/>
        <v>163.19767037265476</v>
      </c>
      <c r="N499" s="12">
        <f t="shared" si="136"/>
        <v>113.04075775804611</v>
      </c>
      <c r="O499" s="12">
        <f t="shared" si="137"/>
        <v>167.40439882756115</v>
      </c>
      <c r="P499" s="12">
        <f t="shared" si="138"/>
        <v>176.46618349585816</v>
      </c>
      <c r="Q499">
        <v>0.375</v>
      </c>
      <c r="R499" s="12"/>
      <c r="S499" s="12"/>
      <c r="T499" s="55">
        <v>17.753657301840601</v>
      </c>
      <c r="U499" s="55">
        <v>16.864352786022302</v>
      </c>
      <c r="V499" s="55">
        <v>20.516593478429499</v>
      </c>
      <c r="W499" s="55">
        <v>17.9983431695291</v>
      </c>
      <c r="Z499" s="12"/>
      <c r="AA499" s="12"/>
      <c r="AB499" s="12"/>
      <c r="AC499" s="12"/>
      <c r="AD499" s="55">
        <v>15.894998864685901</v>
      </c>
      <c r="AE499" s="55">
        <v>15.398586395268801</v>
      </c>
      <c r="AF499">
        <v>0.45535714285714302</v>
      </c>
      <c r="AG499" s="12"/>
      <c r="AH499" s="12"/>
      <c r="AI499" t="str">
        <v>20150515</v>
      </c>
      <c r="AJ499">
        <v>50.6</v>
      </c>
      <c r="AK499">
        <v>15.8</v>
      </c>
      <c r="AL499">
        <f t="shared" si="139"/>
        <v>3.20253164556962</v>
      </c>
      <c r="BI499" t="str">
        <v>23/11/2022</v>
      </c>
      <c r="BJ499">
        <v>38.4</v>
      </c>
      <c r="BK499">
        <v>31.5</v>
      </c>
      <c r="BL499">
        <f t="shared" si="140"/>
        <v>1.2190476190476189</v>
      </c>
    </row>
    <row r="500" spans="1:64" x14ac:dyDescent="0.3">
      <c r="A500" s="11">
        <v>44860</v>
      </c>
      <c r="B500">
        <v>0.30597014925373101</v>
      </c>
      <c r="C500">
        <v>3859.11</v>
      </c>
      <c r="D500">
        <v>284.20999999999998</v>
      </c>
      <c r="E500">
        <v>95.09</v>
      </c>
      <c r="F500">
        <v>1653.06</v>
      </c>
      <c r="G500">
        <v>81</v>
      </c>
      <c r="H500">
        <v>41.38</v>
      </c>
      <c r="I500" s="12">
        <f t="shared" si="131"/>
        <v>142.10005415712052</v>
      </c>
      <c r="J500" s="12">
        <f t="shared" si="132"/>
        <v>97.994095215823549</v>
      </c>
      <c r="K500" s="12">
        <f t="shared" si="133"/>
        <v>144.68820479603087</v>
      </c>
      <c r="L500" s="12">
        <f t="shared" si="134"/>
        <v>152.44584209214239</v>
      </c>
      <c r="M500" s="12">
        <f t="shared" si="135"/>
        <v>169.38069951194947</v>
      </c>
      <c r="N500" s="12">
        <f t="shared" si="136"/>
        <v>116.44280500518319</v>
      </c>
      <c r="O500" s="12">
        <f t="shared" si="137"/>
        <v>171.3384205868216</v>
      </c>
      <c r="P500" s="12">
        <f t="shared" si="138"/>
        <v>182.61976538663092</v>
      </c>
      <c r="Q500">
        <v>0.36986301369863001</v>
      </c>
      <c r="R500" s="12"/>
      <c r="S500" s="12"/>
      <c r="T500" s="55">
        <v>17.682285385823</v>
      </c>
      <c r="U500" s="55">
        <v>16.586375680510599</v>
      </c>
      <c r="V500" s="55">
        <v>20.457636356411999</v>
      </c>
      <c r="W500" s="55">
        <v>17.593070299862401</v>
      </c>
      <c r="Z500" s="12"/>
      <c r="AA500" s="12"/>
      <c r="AB500" s="12"/>
      <c r="AC500" s="12"/>
      <c r="AD500" s="55">
        <v>15.775439475829801</v>
      </c>
      <c r="AE500" s="55">
        <v>14.9738859255195</v>
      </c>
      <c r="AF500">
        <v>0.455106237148732</v>
      </c>
      <c r="AG500" s="12"/>
      <c r="AH500" s="12"/>
      <c r="AI500" t="str">
        <v>20150508</v>
      </c>
      <c r="AJ500">
        <v>47.5</v>
      </c>
      <c r="AK500">
        <v>15.8</v>
      </c>
      <c r="AL500">
        <f t="shared" si="139"/>
        <v>3.0063291139240507</v>
      </c>
      <c r="BI500" t="str">
        <v>22/11/2022</v>
      </c>
      <c r="BJ500">
        <v>38.4</v>
      </c>
      <c r="BK500">
        <v>31.5</v>
      </c>
      <c r="BL500">
        <f t="shared" si="140"/>
        <v>1.2190476190476189</v>
      </c>
    </row>
    <row r="501" spans="1:64" x14ac:dyDescent="0.3">
      <c r="A501" s="11">
        <v>44859</v>
      </c>
      <c r="B501">
        <v>0.28249999999999997</v>
      </c>
      <c r="C501">
        <v>3797.34</v>
      </c>
      <c r="D501">
        <v>278.45</v>
      </c>
      <c r="E501">
        <v>92.4</v>
      </c>
      <c r="F501">
        <v>1649.72</v>
      </c>
      <c r="G501">
        <v>80.92</v>
      </c>
      <c r="H501">
        <v>40.61</v>
      </c>
      <c r="I501" s="12">
        <f t="shared" si="131"/>
        <v>143.94921195796275</v>
      </c>
      <c r="J501" s="12">
        <f t="shared" si="132"/>
        <v>96.618054714186627</v>
      </c>
      <c r="K501" s="12">
        <f t="shared" si="133"/>
        <v>142.51092023944983</v>
      </c>
      <c r="L501" s="12">
        <f t="shared" si="134"/>
        <v>152.85767081142427</v>
      </c>
      <c r="M501" s="12">
        <f t="shared" si="135"/>
        <v>170.82013486683246</v>
      </c>
      <c r="N501" s="12">
        <f t="shared" si="136"/>
        <v>114.30963248381605</v>
      </c>
      <c r="O501" s="12">
        <f t="shared" si="137"/>
        <v>168.02870717391306</v>
      </c>
      <c r="P501" s="12">
        <f t="shared" si="138"/>
        <v>182.30527184866764</v>
      </c>
      <c r="Q501">
        <v>0.34246575342465801</v>
      </c>
      <c r="R501" s="12"/>
      <c r="S501" s="12"/>
      <c r="T501" s="55">
        <v>17.6789782604266</v>
      </c>
      <c r="U501" s="55">
        <v>16.5528317704625</v>
      </c>
      <c r="V501" s="55">
        <v>20.4998593963006</v>
      </c>
      <c r="W501" s="55">
        <v>17.605947102359899</v>
      </c>
      <c r="Z501" s="12"/>
      <c r="AA501" s="12"/>
      <c r="AB501" s="12"/>
      <c r="AC501" s="12"/>
      <c r="AD501" s="55">
        <v>15.7482046694463</v>
      </c>
      <c r="AE501" s="55">
        <v>14.856200159828999</v>
      </c>
      <c r="AF501">
        <v>0.45580110497237603</v>
      </c>
      <c r="AG501" s="12"/>
      <c r="AH501" s="12"/>
      <c r="AI501" t="str">
        <v>20150501</v>
      </c>
      <c r="AJ501">
        <v>52.5</v>
      </c>
      <c r="AK501">
        <v>13.9</v>
      </c>
      <c r="AL501">
        <f t="shared" si="139"/>
        <v>3.7769784172661871</v>
      </c>
      <c r="BI501" t="str">
        <v>21/11/2022</v>
      </c>
      <c r="BJ501">
        <v>38.4</v>
      </c>
      <c r="BK501">
        <v>31.5</v>
      </c>
      <c r="BL501">
        <f t="shared" si="140"/>
        <v>1.2190476190476189</v>
      </c>
    </row>
    <row r="502" spans="1:64" x14ac:dyDescent="0.3">
      <c r="A502" s="11">
        <v>44856</v>
      </c>
      <c r="B502">
        <v>0.29104477611940299</v>
      </c>
      <c r="C502">
        <v>3752.75</v>
      </c>
      <c r="D502">
        <v>275.42</v>
      </c>
      <c r="E502">
        <v>93.17</v>
      </c>
      <c r="F502">
        <v>1657.66</v>
      </c>
      <c r="G502">
        <v>80.94</v>
      </c>
      <c r="H502">
        <v>41.1</v>
      </c>
      <c r="I502" s="12">
        <f t="shared" si="131"/>
        <v>141.10642324868405</v>
      </c>
      <c r="J502" s="12">
        <f t="shared" si="132"/>
        <v>95.033668805148153</v>
      </c>
      <c r="K502" s="12">
        <f t="shared" si="133"/>
        <v>140.80311227180079</v>
      </c>
      <c r="L502" s="12">
        <f t="shared" si="134"/>
        <v>149.30363304314253</v>
      </c>
      <c r="M502" s="12">
        <f t="shared" si="135"/>
        <v>167.59134637961648</v>
      </c>
      <c r="N502" s="12">
        <f t="shared" si="136"/>
        <v>112.53260045364821</v>
      </c>
      <c r="O502" s="12">
        <f t="shared" si="137"/>
        <v>166.15966412569841</v>
      </c>
      <c r="P502" s="12">
        <f t="shared" si="138"/>
        <v>178.21984550781283</v>
      </c>
      <c r="Q502">
        <v>0.35135135135135098</v>
      </c>
      <c r="R502" s="12"/>
      <c r="S502" s="12"/>
      <c r="T502" s="55">
        <v>17.774016633722699</v>
      </c>
      <c r="U502" s="55">
        <v>16.945635598710901</v>
      </c>
      <c r="V502" s="55">
        <v>20.665822913957498</v>
      </c>
      <c r="W502" s="55">
        <v>18.121348007966201</v>
      </c>
      <c r="Z502" s="12"/>
      <c r="AA502" s="12"/>
      <c r="AB502" s="12"/>
      <c r="AC502" s="12"/>
      <c r="AD502" s="55">
        <v>15.800993616872701</v>
      </c>
      <c r="AE502" s="55">
        <v>15.067298736518101</v>
      </c>
      <c r="AF502">
        <v>0.465457083042568</v>
      </c>
      <c r="AG502" s="12"/>
      <c r="AH502" s="12"/>
      <c r="AI502" t="str">
        <v>20150424</v>
      </c>
      <c r="AJ502">
        <v>57.4</v>
      </c>
      <c r="AK502">
        <v>13.9</v>
      </c>
      <c r="AL502">
        <f t="shared" si="139"/>
        <v>4.1294964028776979</v>
      </c>
      <c r="BI502" t="str">
        <v>18/11/2022</v>
      </c>
      <c r="BJ502">
        <v>41.7</v>
      </c>
      <c r="BK502">
        <v>30.5</v>
      </c>
      <c r="BL502">
        <f t="shared" si="140"/>
        <v>1.3672131147540985</v>
      </c>
    </row>
    <row r="503" spans="1:64" x14ac:dyDescent="0.3">
      <c r="A503" s="11">
        <v>44855</v>
      </c>
      <c r="B503">
        <v>0.27735368956743001</v>
      </c>
      <c r="C503">
        <v>3665.78</v>
      </c>
      <c r="D503">
        <v>269.11</v>
      </c>
      <c r="E503">
        <v>94.88</v>
      </c>
      <c r="F503">
        <v>1628.08</v>
      </c>
      <c r="G503">
        <v>80.73</v>
      </c>
      <c r="H503">
        <v>40.39</v>
      </c>
      <c r="I503" s="12">
        <f t="shared" si="131"/>
        <v>135.45164309976246</v>
      </c>
      <c r="J503" s="12">
        <f t="shared" si="132"/>
        <v>94.508561503638617</v>
      </c>
      <c r="K503" s="12">
        <f t="shared" si="133"/>
        <v>137.89037601555194</v>
      </c>
      <c r="L503" s="12">
        <f t="shared" si="134"/>
        <v>148.39158579418978</v>
      </c>
      <c r="M503" s="12">
        <f t="shared" si="135"/>
        <v>160.91800797251202</v>
      </c>
      <c r="N503" s="12">
        <f t="shared" si="136"/>
        <v>111.94165815148556</v>
      </c>
      <c r="O503" s="12">
        <f t="shared" si="137"/>
        <v>162.76656758464605</v>
      </c>
      <c r="P503" s="12">
        <f t="shared" si="138"/>
        <v>177.17996702521742</v>
      </c>
      <c r="Q503">
        <v>0.30555555555555602</v>
      </c>
      <c r="R503" s="12"/>
      <c r="S503" s="12"/>
      <c r="T503" s="55">
        <v>17.688036253921801</v>
      </c>
      <c r="U503" s="55">
        <v>16.511008657933399</v>
      </c>
      <c r="V503" s="55">
        <v>20.5977290581868</v>
      </c>
      <c r="W503" s="55">
        <v>17.577480660067302</v>
      </c>
      <c r="Z503" s="12"/>
      <c r="AA503" s="12"/>
      <c r="AB503" s="12"/>
      <c r="AC503" s="12"/>
      <c r="AD503" s="55">
        <v>15.7270198157363</v>
      </c>
      <c r="AE503" s="55">
        <v>14.692301118013299</v>
      </c>
      <c r="AF503">
        <v>0.467741935483871</v>
      </c>
      <c r="AG503" s="12"/>
      <c r="AH503" s="12"/>
      <c r="AI503" t="str">
        <v>20150417</v>
      </c>
      <c r="AJ503">
        <v>52.5</v>
      </c>
      <c r="AK503">
        <v>15.2</v>
      </c>
      <c r="AL503">
        <f t="shared" si="139"/>
        <v>3.4539473684210527</v>
      </c>
      <c r="BI503" t="str">
        <v>17/11/2022</v>
      </c>
      <c r="BJ503">
        <v>41.7</v>
      </c>
      <c r="BK503">
        <v>30.5</v>
      </c>
      <c r="BL503">
        <f t="shared" si="140"/>
        <v>1.3672131147540985</v>
      </c>
    </row>
    <row r="504" spans="1:64" x14ac:dyDescent="0.3">
      <c r="A504" s="11">
        <v>44854</v>
      </c>
      <c r="B504">
        <v>0.26822916666666702</v>
      </c>
      <c r="C504">
        <v>3695.16</v>
      </c>
      <c r="D504">
        <v>270.49</v>
      </c>
      <c r="E504">
        <v>96.53</v>
      </c>
      <c r="F504">
        <v>1629.22</v>
      </c>
      <c r="G504">
        <v>80.819999999999993</v>
      </c>
      <c r="H504">
        <v>40.33</v>
      </c>
      <c r="I504" s="12">
        <f t="shared" si="131"/>
        <v>134.22453682271987</v>
      </c>
      <c r="J504" s="12">
        <f t="shared" si="132"/>
        <v>95.198869439431476</v>
      </c>
      <c r="K504" s="12">
        <f t="shared" si="133"/>
        <v>138.83967220988984</v>
      </c>
      <c r="L504" s="12">
        <f t="shared" si="134"/>
        <v>149.8055505741558</v>
      </c>
      <c r="M504" s="12">
        <f t="shared" si="135"/>
        <v>159.01125951997673</v>
      </c>
      <c r="N504" s="12">
        <f t="shared" si="136"/>
        <v>112.43661886061729</v>
      </c>
      <c r="O504" s="12">
        <f t="shared" si="137"/>
        <v>163.41832340086458</v>
      </c>
      <c r="P504" s="12">
        <f t="shared" si="138"/>
        <v>178.35525295699924</v>
      </c>
      <c r="Q504">
        <v>0.28571428571428598</v>
      </c>
      <c r="R504" s="12"/>
      <c r="S504" s="12"/>
      <c r="T504" s="55">
        <v>17.724200082841701</v>
      </c>
      <c r="U504" s="55">
        <v>16.6438436056999</v>
      </c>
      <c r="V504" s="55">
        <v>20.706476836427701</v>
      </c>
      <c r="W504" s="55">
        <v>17.880850000141901</v>
      </c>
      <c r="Z504" s="12"/>
      <c r="AA504" s="12"/>
      <c r="AB504" s="12"/>
      <c r="AC504" s="12"/>
      <c r="AD504" s="55">
        <v>15.7573679780083</v>
      </c>
      <c r="AE504" s="55">
        <v>14.7956013245085</v>
      </c>
      <c r="AF504">
        <v>0.47320169252468303</v>
      </c>
      <c r="AG504" s="12"/>
      <c r="AH504" s="12"/>
      <c r="AI504" t="str">
        <v>20150410</v>
      </c>
      <c r="AJ504">
        <v>50.5</v>
      </c>
      <c r="AK504">
        <v>13.9</v>
      </c>
      <c r="AL504">
        <f t="shared" si="139"/>
        <v>3.6330935251798562</v>
      </c>
      <c r="BI504" t="str">
        <v>16/11/2022</v>
      </c>
      <c r="BJ504">
        <v>41.7</v>
      </c>
      <c r="BK504">
        <v>30.5</v>
      </c>
      <c r="BL504">
        <f t="shared" si="140"/>
        <v>1.3672131147540985</v>
      </c>
    </row>
    <row r="505" spans="1:64" x14ac:dyDescent="0.3">
      <c r="A505" s="11">
        <v>44853</v>
      </c>
      <c r="B505">
        <v>0.26288659793814401</v>
      </c>
      <c r="C505">
        <v>3719.98</v>
      </c>
      <c r="D505">
        <v>271.48</v>
      </c>
      <c r="E505">
        <v>98.32</v>
      </c>
      <c r="F505">
        <v>1652.35</v>
      </c>
      <c r="G505">
        <v>80.97</v>
      </c>
      <c r="H505">
        <v>40.94</v>
      </c>
      <c r="I505" s="12">
        <f t="shared" si="131"/>
        <v>132.6940726426825</v>
      </c>
      <c r="J505" s="12">
        <f t="shared" si="132"/>
        <v>94.506499134745667</v>
      </c>
      <c r="K505" s="12">
        <f t="shared" si="133"/>
        <v>139.51205627184888</v>
      </c>
      <c r="L505" s="12">
        <f t="shared" si="134"/>
        <v>148.58304279432005</v>
      </c>
      <c r="M505" s="12">
        <f t="shared" si="135"/>
        <v>156.72940771292247</v>
      </c>
      <c r="N505" s="12">
        <f t="shared" si="136"/>
        <v>111.28464831716123</v>
      </c>
      <c r="O505" s="12">
        <f t="shared" si="137"/>
        <v>163.71204564770426</v>
      </c>
      <c r="P505" s="12">
        <f t="shared" si="138"/>
        <v>176.37052440947011</v>
      </c>
      <c r="Q505">
        <v>0.27142857142857102</v>
      </c>
      <c r="R505" s="12"/>
      <c r="S505" s="12"/>
      <c r="T505" s="55">
        <v>17.7813938575602</v>
      </c>
      <c r="U505" s="55">
        <v>16.930685052660401</v>
      </c>
      <c r="V505" s="55">
        <v>20.792752309655299</v>
      </c>
      <c r="W505" s="55">
        <v>18.0987091619455</v>
      </c>
      <c r="Z505" s="12"/>
      <c r="AA505" s="12"/>
      <c r="AB505" s="12"/>
      <c r="AC505" s="12"/>
      <c r="AD505" s="55">
        <v>15.7823775771023</v>
      </c>
      <c r="AE505" s="55">
        <v>14.8849533805124</v>
      </c>
      <c r="AF505">
        <v>0.47353563867325299</v>
      </c>
      <c r="AG505" s="12"/>
      <c r="AH505" s="12"/>
      <c r="AI505" t="str">
        <v>20150403</v>
      </c>
      <c r="AJ505">
        <v>50.4</v>
      </c>
      <c r="AK505">
        <v>14.2</v>
      </c>
      <c r="AL505">
        <f t="shared" si="139"/>
        <v>3.5492957746478875</v>
      </c>
      <c r="BI505" t="str">
        <v>15/11/2022</v>
      </c>
      <c r="BJ505">
        <v>41.7</v>
      </c>
      <c r="BK505">
        <v>30.5</v>
      </c>
      <c r="BL505">
        <f t="shared" si="140"/>
        <v>1.3672131147540985</v>
      </c>
    </row>
    <row r="506" spans="1:64" x14ac:dyDescent="0.3">
      <c r="A506" s="11">
        <v>44852</v>
      </c>
      <c r="B506">
        <v>0.26121372031662299</v>
      </c>
      <c r="C506">
        <v>3677.95</v>
      </c>
      <c r="D506">
        <v>269.35000000000002</v>
      </c>
      <c r="E506">
        <v>98.09</v>
      </c>
      <c r="F506">
        <v>1650.41</v>
      </c>
      <c r="G506">
        <v>80.930000000000007</v>
      </c>
      <c r="H506">
        <v>40.729999999999997</v>
      </c>
      <c r="I506" s="12">
        <f t="shared" si="131"/>
        <v>131.49969039131756</v>
      </c>
      <c r="J506" s="12">
        <f t="shared" si="132"/>
        <v>93.547441775603488</v>
      </c>
      <c r="K506" s="12">
        <f t="shared" si="133"/>
        <v>138.00322461489839</v>
      </c>
      <c r="L506" s="12">
        <f t="shared" si="134"/>
        <v>147.6569888346462</v>
      </c>
      <c r="M506" s="12">
        <f t="shared" si="135"/>
        <v>155.86232361625827</v>
      </c>
      <c r="N506" s="12">
        <f t="shared" si="136"/>
        <v>110.54043912192691</v>
      </c>
      <c r="O506" s="12">
        <f t="shared" si="137"/>
        <v>162.5072700183436</v>
      </c>
      <c r="P506" s="12">
        <f t="shared" si="138"/>
        <v>175.88648098805328</v>
      </c>
      <c r="Q506">
        <v>0.27142857142857102</v>
      </c>
      <c r="R506" s="12"/>
      <c r="S506" s="12"/>
      <c r="T506" s="55">
        <v>17.823342678627501</v>
      </c>
      <c r="U506" s="55">
        <v>16.981740303201999</v>
      </c>
      <c r="V506" s="55">
        <v>20.7528251697717</v>
      </c>
      <c r="W506" s="55">
        <v>18.1371936936251</v>
      </c>
      <c r="Z506" s="12"/>
      <c r="AA506" s="12"/>
      <c r="AB506" s="12"/>
      <c r="AC506" s="12"/>
      <c r="AD506" s="55">
        <v>15.540999046145</v>
      </c>
      <c r="AE506" s="55">
        <v>14.675924289578401</v>
      </c>
      <c r="AF506">
        <v>0.47997138769670999</v>
      </c>
      <c r="AG506" s="12"/>
      <c r="AH506" s="12"/>
      <c r="AI506" t="str">
        <v>20150327</v>
      </c>
      <c r="AJ506">
        <v>54.5</v>
      </c>
      <c r="AK506">
        <v>14.2</v>
      </c>
      <c r="AL506">
        <f t="shared" si="139"/>
        <v>3.8380281690140845</v>
      </c>
      <c r="BI506" t="str">
        <v>14/11/2022</v>
      </c>
      <c r="BJ506">
        <v>41.7</v>
      </c>
      <c r="BK506">
        <v>30.5</v>
      </c>
      <c r="BL506">
        <f t="shared" si="140"/>
        <v>1.3672131147540985</v>
      </c>
    </row>
    <row r="507" spans="1:64" x14ac:dyDescent="0.3">
      <c r="A507" s="11">
        <v>44849</v>
      </c>
      <c r="B507">
        <v>0.25454545454545502</v>
      </c>
      <c r="C507">
        <v>3583.07</v>
      </c>
      <c r="D507">
        <v>260.74</v>
      </c>
      <c r="E507">
        <v>98.57</v>
      </c>
      <c r="F507">
        <v>1644.45</v>
      </c>
      <c r="G507">
        <v>80.84</v>
      </c>
      <c r="H507">
        <v>39.72</v>
      </c>
      <c r="I507" s="12">
        <f t="shared" si="131"/>
        <v>127.50252186514975</v>
      </c>
      <c r="J507" s="12">
        <f t="shared" si="132"/>
        <v>91.457118594158956</v>
      </c>
      <c r="K507" s="12">
        <f t="shared" si="133"/>
        <v>134.58913234091358</v>
      </c>
      <c r="L507" s="12">
        <f t="shared" si="134"/>
        <v>147.50180372959605</v>
      </c>
      <c r="M507" s="12">
        <f t="shared" si="135"/>
        <v>150.17214538604563</v>
      </c>
      <c r="N507" s="12">
        <f t="shared" si="136"/>
        <v>107.38367181293056</v>
      </c>
      <c r="O507" s="12">
        <f t="shared" si="137"/>
        <v>157.48231022926936</v>
      </c>
      <c r="P507" s="12">
        <f t="shared" si="138"/>
        <v>174.56096891374244</v>
      </c>
      <c r="Q507">
        <v>0.27142857142857102</v>
      </c>
      <c r="R507" s="12"/>
      <c r="S507" s="12"/>
      <c r="T507" s="55">
        <v>17.722502082892799</v>
      </c>
      <c r="U507" s="55">
        <v>16.884578478258401</v>
      </c>
      <c r="V507" s="55">
        <v>20.503105924457198</v>
      </c>
      <c r="W507" s="55">
        <v>17.916132680944401</v>
      </c>
      <c r="Z507" s="12"/>
      <c r="AA507" s="12"/>
      <c r="AB507" s="12"/>
      <c r="AC507" s="12"/>
      <c r="AD507" s="55">
        <v>15.375060121728101</v>
      </c>
      <c r="AE507" s="55">
        <v>14.521403827893399</v>
      </c>
      <c r="AF507">
        <v>0.49059334298118701</v>
      </c>
      <c r="AG507" s="12"/>
      <c r="AH507" s="12"/>
      <c r="AI507" t="str">
        <v>20150320</v>
      </c>
      <c r="AJ507">
        <v>56.6</v>
      </c>
      <c r="AK507">
        <v>14.1</v>
      </c>
      <c r="AL507">
        <f t="shared" si="139"/>
        <v>4.0141843971631204</v>
      </c>
      <c r="BI507" t="str">
        <v>11/11/2022</v>
      </c>
      <c r="BJ507">
        <v>38.6</v>
      </c>
      <c r="BK507">
        <v>32.799999999999997</v>
      </c>
      <c r="BL507">
        <f t="shared" si="140"/>
        <v>1.1768292682926831</v>
      </c>
    </row>
    <row r="508" spans="1:64" x14ac:dyDescent="0.3">
      <c r="A508" s="11">
        <v>44848</v>
      </c>
      <c r="B508">
        <v>0.24331550802138999</v>
      </c>
      <c r="C508">
        <v>3669.91</v>
      </c>
      <c r="D508">
        <v>268.82</v>
      </c>
      <c r="E508">
        <v>99.39</v>
      </c>
      <c r="F508">
        <v>1666.37</v>
      </c>
      <c r="G508">
        <v>80.88</v>
      </c>
      <c r="H508">
        <v>40.380000000000003</v>
      </c>
      <c r="I508" s="12">
        <f t="shared" si="131"/>
        <v>129.49840024168836</v>
      </c>
      <c r="J508" s="12">
        <f t="shared" si="132"/>
        <v>92.428389771878841</v>
      </c>
      <c r="K508" s="12">
        <f t="shared" si="133"/>
        <v>137.78126886415151</v>
      </c>
      <c r="L508" s="12">
        <f t="shared" si="134"/>
        <v>148.58917642720618</v>
      </c>
      <c r="M508" s="12">
        <f t="shared" si="135"/>
        <v>153.51994883230688</v>
      </c>
      <c r="N508" s="12">
        <f t="shared" si="136"/>
        <v>109.22998026341409</v>
      </c>
      <c r="O508" s="12">
        <f t="shared" si="137"/>
        <v>162.27974203186534</v>
      </c>
      <c r="P508" s="12">
        <f t="shared" si="138"/>
        <v>176.98792688623814</v>
      </c>
      <c r="Q508">
        <v>0.24285714285714299</v>
      </c>
      <c r="R508" s="12"/>
      <c r="S508" s="12"/>
      <c r="T508" s="55">
        <v>17.3817088241669</v>
      </c>
      <c r="U508" s="55">
        <v>16.559029565417301</v>
      </c>
      <c r="V508" s="55">
        <v>19.752743384912801</v>
      </c>
      <c r="W508" s="55">
        <v>17.261290508847399</v>
      </c>
      <c r="Z508" s="12"/>
      <c r="AA508" s="12"/>
      <c r="AB508" s="12"/>
      <c r="AC508" s="12"/>
      <c r="AD508" s="55">
        <v>15.1323956508636</v>
      </c>
      <c r="AE508" s="55">
        <v>14.3164163818511</v>
      </c>
      <c r="AF508">
        <v>0.49342105263157898</v>
      </c>
      <c r="AG508" s="12"/>
      <c r="AH508" s="12"/>
      <c r="AI508" t="str">
        <v>20150313</v>
      </c>
      <c r="AJ508">
        <v>52</v>
      </c>
      <c r="AK508">
        <v>14.3</v>
      </c>
      <c r="AL508">
        <f t="shared" si="139"/>
        <v>3.6363636363636362</v>
      </c>
      <c r="BI508" t="str">
        <v>10/11/2022</v>
      </c>
      <c r="BJ508">
        <v>38.6</v>
      </c>
      <c r="BK508">
        <v>32.799999999999997</v>
      </c>
      <c r="BL508">
        <f t="shared" si="140"/>
        <v>1.1768292682926831</v>
      </c>
    </row>
    <row r="509" spans="1:64" x14ac:dyDescent="0.3">
      <c r="A509" s="11">
        <v>44847</v>
      </c>
      <c r="B509">
        <v>0.25203252032520301</v>
      </c>
      <c r="C509">
        <v>3577.03</v>
      </c>
      <c r="D509">
        <v>262.66000000000003</v>
      </c>
      <c r="E509">
        <v>100.35</v>
      </c>
      <c r="F509">
        <v>1673.27</v>
      </c>
      <c r="G509">
        <v>81.12</v>
      </c>
      <c r="H509">
        <v>39.69</v>
      </c>
      <c r="I509" s="12">
        <f t="shared" si="131"/>
        <v>125.05492457311611</v>
      </c>
      <c r="J509" s="12">
        <f t="shared" si="132"/>
        <v>89.728518108431274</v>
      </c>
      <c r="K509" s="12">
        <f t="shared" si="133"/>
        <v>133.9080774432669</v>
      </c>
      <c r="L509" s="12">
        <f t="shared" si="134"/>
        <v>147.32498898169257</v>
      </c>
      <c r="M509" s="12">
        <f t="shared" si="135"/>
        <v>148.61291546121703</v>
      </c>
      <c r="N509" s="12">
        <f t="shared" si="136"/>
        <v>106.29868414189242</v>
      </c>
      <c r="O509" s="12">
        <f t="shared" si="137"/>
        <v>158.10406324302841</v>
      </c>
      <c r="P509" s="12">
        <f t="shared" si="138"/>
        <v>175.9205045577595</v>
      </c>
      <c r="Q509">
        <v>0.246153846153846</v>
      </c>
      <c r="R509" s="12"/>
      <c r="S509" s="12"/>
      <c r="T509" s="55">
        <v>16.9088332460666</v>
      </c>
      <c r="U509" s="55">
        <v>16.092838300265502</v>
      </c>
      <c r="V509" s="55">
        <v>19.451379123540299</v>
      </c>
      <c r="W509" s="55">
        <v>16.936724531548201</v>
      </c>
      <c r="Z509" s="12"/>
      <c r="AA509" s="12"/>
      <c r="AB509" s="12"/>
      <c r="AC509" s="12"/>
      <c r="AD509" s="55">
        <v>14.834675027971301</v>
      </c>
      <c r="AE509" s="55">
        <v>14.039237315911</v>
      </c>
      <c r="AF509">
        <v>0.49342105263157898</v>
      </c>
      <c r="AG509" s="12"/>
      <c r="AH509" s="12"/>
      <c r="AI509" t="str">
        <v>20150306</v>
      </c>
      <c r="AJ509">
        <v>53.6</v>
      </c>
      <c r="AK509">
        <v>14.1</v>
      </c>
      <c r="AL509">
        <f t="shared" si="139"/>
        <v>3.8014184397163122</v>
      </c>
      <c r="BI509" t="str">
        <v>09/11/2022</v>
      </c>
      <c r="BJ509">
        <v>38.6</v>
      </c>
      <c r="BK509">
        <v>32.799999999999997</v>
      </c>
      <c r="BL509">
        <f t="shared" si="140"/>
        <v>1.1768292682926831</v>
      </c>
    </row>
    <row r="510" spans="1:64" x14ac:dyDescent="0.3">
      <c r="A510" s="11">
        <v>44846</v>
      </c>
      <c r="B510">
        <v>0.276422764227642</v>
      </c>
      <c r="C510">
        <v>3588.84</v>
      </c>
      <c r="D510">
        <v>262.75</v>
      </c>
      <c r="E510">
        <v>99.86</v>
      </c>
      <c r="F510">
        <v>1666.1</v>
      </c>
      <c r="G510">
        <v>81.040000000000006</v>
      </c>
      <c r="H510">
        <v>39.82</v>
      </c>
      <c r="I510" s="12">
        <f t="shared" si="131"/>
        <v>126.0885514260813</v>
      </c>
      <c r="J510" s="12">
        <f t="shared" si="132"/>
        <v>90.415150661066406</v>
      </c>
      <c r="K510" s="12">
        <f t="shared" si="133"/>
        <v>134.48338711672741</v>
      </c>
      <c r="L510" s="12">
        <f t="shared" si="134"/>
        <v>147.32882922430431</v>
      </c>
      <c r="M510" s="12">
        <f t="shared" si="135"/>
        <v>149.3971609988981</v>
      </c>
      <c r="N510" s="12">
        <f t="shared" si="136"/>
        <v>106.79485239607885</v>
      </c>
      <c r="O510" s="12">
        <f t="shared" si="137"/>
        <v>158.31457377622391</v>
      </c>
      <c r="P510" s="12">
        <f t="shared" si="138"/>
        <v>175.40793447514102</v>
      </c>
      <c r="Q510">
        <v>0.27692307692307699</v>
      </c>
      <c r="R510" s="12"/>
      <c r="S510" s="12"/>
      <c r="T510" s="55">
        <v>17.4322642378865</v>
      </c>
      <c r="U510" s="55">
        <v>16.4449398160511</v>
      </c>
      <c r="V510" s="55">
        <v>20.124261953247</v>
      </c>
      <c r="W510" s="55">
        <v>17.5260964522869</v>
      </c>
      <c r="Z510" s="12"/>
      <c r="AA510" s="12"/>
      <c r="AB510" s="12"/>
      <c r="AC510" s="12"/>
      <c r="AD510" s="55">
        <v>14.9284159412547</v>
      </c>
      <c r="AE510" s="55">
        <v>14.057507509169101</v>
      </c>
      <c r="AF510">
        <v>0.49563318777292598</v>
      </c>
      <c r="AG510" s="12"/>
      <c r="AH510" s="12"/>
      <c r="AI510" t="str">
        <v>20150227</v>
      </c>
      <c r="AJ510">
        <v>58.7</v>
      </c>
      <c r="AK510">
        <v>14.1</v>
      </c>
      <c r="AL510">
        <f t="shared" si="139"/>
        <v>4.1631205673758869</v>
      </c>
      <c r="BI510" t="str">
        <v>08/11/2022</v>
      </c>
      <c r="BJ510">
        <v>38.6</v>
      </c>
      <c r="BK510">
        <v>32.799999999999997</v>
      </c>
      <c r="BL510">
        <f t="shared" si="140"/>
        <v>1.1768292682926831</v>
      </c>
    </row>
    <row r="511" spans="1:64" x14ac:dyDescent="0.3">
      <c r="A511" s="11">
        <v>44845</v>
      </c>
      <c r="B511">
        <v>0.28846153846153799</v>
      </c>
      <c r="C511">
        <v>3612.39</v>
      </c>
      <c r="D511">
        <v>266.41000000000003</v>
      </c>
      <c r="E511">
        <v>99.42</v>
      </c>
      <c r="F511">
        <v>1668.32</v>
      </c>
      <c r="G511">
        <v>81</v>
      </c>
      <c r="H511">
        <v>40.32</v>
      </c>
      <c r="I511" s="12">
        <f t="shared" si="131"/>
        <v>127.48384922010921</v>
      </c>
      <c r="J511" s="12">
        <f t="shared" si="132"/>
        <v>90.886720928383582</v>
      </c>
      <c r="K511" s="12">
        <f t="shared" si="133"/>
        <v>135.43318775666501</v>
      </c>
      <c r="L511" s="12">
        <f t="shared" si="134"/>
        <v>146.46737200203427</v>
      </c>
      <c r="M511" s="12">
        <f t="shared" si="135"/>
        <v>152.16099690092062</v>
      </c>
      <c r="N511" s="12">
        <f t="shared" si="136"/>
        <v>108.1365614400422</v>
      </c>
      <c r="O511" s="12">
        <f t="shared" si="137"/>
        <v>160.60024451836887</v>
      </c>
      <c r="P511" s="12">
        <f t="shared" si="138"/>
        <v>175.64284437715787</v>
      </c>
      <c r="Q511">
        <v>0.31343283582089598</v>
      </c>
      <c r="R511" s="12"/>
      <c r="S511" s="12"/>
      <c r="T511" s="55">
        <v>17.1191996222515</v>
      </c>
      <c r="U511" s="55">
        <v>15.9935173548244</v>
      </c>
      <c r="V511" s="55">
        <v>19.535213360567301</v>
      </c>
      <c r="W511" s="55">
        <v>16.933023279921301</v>
      </c>
      <c r="Z511" s="12"/>
      <c r="AA511" s="12"/>
      <c r="AB511" s="12"/>
      <c r="AC511" s="12"/>
      <c r="AD511" s="55">
        <v>14.369857424945501</v>
      </c>
      <c r="AE511" s="55">
        <v>13.4613470590003</v>
      </c>
      <c r="AF511">
        <v>0.50879765395894405</v>
      </c>
      <c r="AG511" s="12"/>
      <c r="AH511" s="12"/>
      <c r="AI511" t="str">
        <v>20150220</v>
      </c>
      <c r="AJ511">
        <v>59.5</v>
      </c>
      <c r="AK511">
        <v>14.1</v>
      </c>
      <c r="AL511">
        <f t="shared" si="139"/>
        <v>4.2198581560283692</v>
      </c>
      <c r="BI511" t="str">
        <v>07/11/2022</v>
      </c>
      <c r="BJ511">
        <v>38.6</v>
      </c>
      <c r="BK511">
        <v>32.799999999999997</v>
      </c>
      <c r="BL511">
        <f t="shared" si="140"/>
        <v>1.1768292682926831</v>
      </c>
    </row>
    <row r="512" spans="1:64" x14ac:dyDescent="0.3">
      <c r="A512" s="11">
        <v>44842</v>
      </c>
      <c r="B512">
        <v>0.30681818181818199</v>
      </c>
      <c r="C512">
        <v>3639.66</v>
      </c>
      <c r="D512">
        <v>269.10000000000002</v>
      </c>
      <c r="E512">
        <v>100.99</v>
      </c>
      <c r="F512">
        <v>1694.84</v>
      </c>
      <c r="G512">
        <v>81.03</v>
      </c>
      <c r="H512">
        <v>40.65</v>
      </c>
      <c r="I512" s="12">
        <f t="shared" si="131"/>
        <v>126.46534342987971</v>
      </c>
      <c r="J512" s="12">
        <f t="shared" si="132"/>
        <v>90.151531880758512</v>
      </c>
      <c r="K512" s="12">
        <f t="shared" si="133"/>
        <v>136.40469264689986</v>
      </c>
      <c r="L512" s="12">
        <f t="shared" si="134"/>
        <v>146.37579592369192</v>
      </c>
      <c r="M512" s="12">
        <f t="shared" si="135"/>
        <v>151.32119306624531</v>
      </c>
      <c r="N512" s="12">
        <f t="shared" si="136"/>
        <v>107.52889299439931</v>
      </c>
      <c r="O512" s="12">
        <f t="shared" si="137"/>
        <v>162.16121660488091</v>
      </c>
      <c r="P512" s="12">
        <f t="shared" si="138"/>
        <v>175.97335801833395</v>
      </c>
      <c r="Q512">
        <v>0.30769230769230799</v>
      </c>
      <c r="R512" s="12"/>
      <c r="S512" s="12"/>
      <c r="T512" s="55">
        <v>17.334795200852199</v>
      </c>
      <c r="U512" s="55">
        <v>16.067002005594599</v>
      </c>
      <c r="V512" s="55">
        <v>19.946715321454398</v>
      </c>
      <c r="W512" s="55">
        <v>17.305556239870899</v>
      </c>
      <c r="Z512" s="12"/>
      <c r="AA512" s="12"/>
      <c r="AB512" s="12"/>
      <c r="AC512" s="12"/>
      <c r="AD512" s="55">
        <v>14.303970779853501</v>
      </c>
      <c r="AE512" s="55">
        <v>13.2641052597517</v>
      </c>
      <c r="AF512">
        <v>0.500741839762611</v>
      </c>
      <c r="AG512" s="12"/>
      <c r="AH512" s="12"/>
      <c r="AI512" t="str">
        <v>20150213</v>
      </c>
      <c r="AJ512">
        <v>56.6</v>
      </c>
      <c r="AK512">
        <v>14.1</v>
      </c>
      <c r="AL512">
        <f t="shared" si="139"/>
        <v>4.0141843971631204</v>
      </c>
      <c r="BI512" t="str">
        <v>04/11/2022</v>
      </c>
      <c r="BJ512">
        <v>35.200000000000003</v>
      </c>
      <c r="BK512">
        <v>36.6</v>
      </c>
      <c r="BL512">
        <f t="shared" si="140"/>
        <v>0.96174863387978149</v>
      </c>
    </row>
    <row r="513" spans="1:64" x14ac:dyDescent="0.3">
      <c r="A513" s="11">
        <v>44841</v>
      </c>
      <c r="B513">
        <v>0.35135135135135098</v>
      </c>
      <c r="C513">
        <v>3744.52</v>
      </c>
      <c r="D513">
        <v>279.76</v>
      </c>
      <c r="E513">
        <v>101.98</v>
      </c>
      <c r="F513">
        <v>1710.64</v>
      </c>
      <c r="G513">
        <v>81.13</v>
      </c>
      <c r="H513">
        <v>41.39</v>
      </c>
      <c r="I513" s="12">
        <f t="shared" si="131"/>
        <v>128.82224998984799</v>
      </c>
      <c r="J513" s="12">
        <f t="shared" si="132"/>
        <v>91.875790570134384</v>
      </c>
      <c r="K513" s="12">
        <f t="shared" si="133"/>
        <v>140.15683111294359</v>
      </c>
      <c r="L513" s="12">
        <f t="shared" si="134"/>
        <v>147.87299141549971</v>
      </c>
      <c r="M513" s="12">
        <f t="shared" si="135"/>
        <v>155.74373954370358</v>
      </c>
      <c r="N513" s="12">
        <f t="shared" si="136"/>
        <v>110.72528619696155</v>
      </c>
      <c r="O513" s="12">
        <f t="shared" si="137"/>
        <v>168.36924307488647</v>
      </c>
      <c r="P513" s="12">
        <f t="shared" si="138"/>
        <v>179.6059557454054</v>
      </c>
      <c r="Q513">
        <v>0.34848484848484901</v>
      </c>
      <c r="R513" s="12"/>
      <c r="S513" s="12"/>
      <c r="T513" s="55">
        <v>17.418066040918301</v>
      </c>
      <c r="U513" s="55">
        <v>15.9951166789595</v>
      </c>
      <c r="V513" s="55">
        <v>20.069196892801799</v>
      </c>
      <c r="W513" s="55">
        <v>17.408571989658899</v>
      </c>
      <c r="Z513" s="12"/>
      <c r="AA513" s="12"/>
      <c r="AB513" s="12"/>
      <c r="AC513" s="12"/>
      <c r="AD513" s="55">
        <v>14.515141176195399</v>
      </c>
      <c r="AE513" s="55">
        <v>13.376670971614001</v>
      </c>
      <c r="AF513">
        <v>0.49511645379413999</v>
      </c>
      <c r="AG513" s="12"/>
      <c r="AH513" s="12"/>
      <c r="AI513" t="str">
        <v>20150206</v>
      </c>
      <c r="AJ513">
        <v>52.5</v>
      </c>
      <c r="AK513">
        <v>15.2</v>
      </c>
      <c r="AL513">
        <f t="shared" si="139"/>
        <v>3.4539473684210527</v>
      </c>
      <c r="BI513" t="str">
        <v>03/11/2022</v>
      </c>
      <c r="BJ513">
        <v>35.200000000000003</v>
      </c>
      <c r="BK513">
        <v>36.6</v>
      </c>
      <c r="BL513">
        <f t="shared" si="140"/>
        <v>0.96174863387978149</v>
      </c>
    </row>
    <row r="514" spans="1:64" x14ac:dyDescent="0.3">
      <c r="A514" s="11">
        <v>44840</v>
      </c>
      <c r="B514">
        <v>0.36196319018404899</v>
      </c>
      <c r="C514">
        <v>3783.28</v>
      </c>
      <c r="D514">
        <v>281.98</v>
      </c>
      <c r="E514">
        <v>102.55</v>
      </c>
      <c r="F514">
        <v>1716.41</v>
      </c>
      <c r="G514">
        <v>81.23</v>
      </c>
      <c r="H514">
        <v>42.04</v>
      </c>
      <c r="I514" s="12">
        <f t="shared" ref="I514:I577" si="141">I515*(1+((C514/C515)-(E514/E515)))</f>
        <v>129.42885898895332</v>
      </c>
      <c r="J514" s="12">
        <f t="shared" ref="J514:J577" si="142">J515*(1+((C514/C515)-(F514/F515)))</f>
        <v>92.512592738833135</v>
      </c>
      <c r="K514" s="12">
        <f t="shared" si="133"/>
        <v>141.43169729235115</v>
      </c>
      <c r="L514" s="12">
        <f t="shared" si="134"/>
        <v>147.10563152241849</v>
      </c>
      <c r="M514" s="12">
        <f t="shared" si="135"/>
        <v>156.10506571846975</v>
      </c>
      <c r="N514" s="12">
        <f t="shared" si="136"/>
        <v>111.22705715863853</v>
      </c>
      <c r="O514" s="12">
        <f t="shared" si="137"/>
        <v>169.49499945783634</v>
      </c>
      <c r="P514" s="12">
        <f t="shared" si="138"/>
        <v>178.25326896288627</v>
      </c>
      <c r="Q514">
        <v>0.35384615384615398</v>
      </c>
      <c r="R514" s="12"/>
      <c r="S514" s="12"/>
      <c r="T514" s="55">
        <v>17.665445481332501</v>
      </c>
      <c r="U514" s="55">
        <v>16.254759464183699</v>
      </c>
      <c r="V514" s="55">
        <v>20.475069244301199</v>
      </c>
      <c r="W514" s="55">
        <v>17.958339907237001</v>
      </c>
      <c r="Z514" s="12"/>
      <c r="AA514" s="12"/>
      <c r="AB514" s="12"/>
      <c r="AC514" s="12"/>
      <c r="AD514" s="55">
        <v>14.636846997779401</v>
      </c>
      <c r="AE514" s="55">
        <v>13.473907630266901</v>
      </c>
      <c r="AF514">
        <v>0.49319213313161903</v>
      </c>
      <c r="AG514" s="12"/>
      <c r="AH514" s="12"/>
      <c r="AI514" t="str">
        <v>20150130</v>
      </c>
      <c r="AJ514">
        <v>49</v>
      </c>
      <c r="AK514">
        <v>16.3</v>
      </c>
      <c r="AL514">
        <f t="shared" si="139"/>
        <v>3.0061349693251533</v>
      </c>
      <c r="BI514" t="str">
        <v>02/11/2022</v>
      </c>
      <c r="BJ514">
        <v>35.200000000000003</v>
      </c>
      <c r="BK514">
        <v>36.6</v>
      </c>
      <c r="BL514">
        <f t="shared" si="140"/>
        <v>0.96174863387978149</v>
      </c>
    </row>
    <row r="515" spans="1:64" x14ac:dyDescent="0.3">
      <c r="A515" s="11">
        <v>44839</v>
      </c>
      <c r="B515">
        <v>0.36842105263157898</v>
      </c>
      <c r="C515">
        <v>3790.93</v>
      </c>
      <c r="D515">
        <v>282.13</v>
      </c>
      <c r="E515">
        <v>103.54</v>
      </c>
      <c r="F515">
        <v>1726.12</v>
      </c>
      <c r="G515">
        <v>81.31</v>
      </c>
      <c r="H515">
        <v>42.38</v>
      </c>
      <c r="I515" s="12">
        <f t="shared" si="141"/>
        <v>128.45981624580918</v>
      </c>
      <c r="J515" s="12">
        <f t="shared" si="142"/>
        <v>92.180066181041482</v>
      </c>
      <c r="K515" s="12">
        <f t="shared" ref="K515:K578" si="143">K516*(1+((C515/C516)-(G515/G516)))</f>
        <v>141.57810117663749</v>
      </c>
      <c r="L515" s="12">
        <f t="shared" ref="L515:L578" si="144">L516*(1+((C515/C516)-(H515/H516)))</f>
        <v>146.22758201960502</v>
      </c>
      <c r="M515" s="12">
        <f t="shared" ref="M515:M578" si="145">M516*(1+((D515/D516)-(E515/E516)))</f>
        <v>154.70807465173885</v>
      </c>
      <c r="N515" s="12">
        <f t="shared" ref="N515:N578" si="146">N516*(1+((D515/D516)-(F515/F516)))</f>
        <v>110.66337518366036</v>
      </c>
      <c r="O515" s="12">
        <f t="shared" ref="O515:O578" si="147">O516*(1+((D515/D516)-(G515/G516)))</f>
        <v>169.4183852411924</v>
      </c>
      <c r="P515" s="12">
        <f t="shared" ref="P515:P578" si="148">P516*(1+((D515/D516)-(H515/H516)))</f>
        <v>176.92790513997636</v>
      </c>
      <c r="Q515">
        <v>0.35294117647058798</v>
      </c>
      <c r="R515" s="12"/>
      <c r="S515" s="12"/>
      <c r="T515" s="55">
        <v>17.486430576743999</v>
      </c>
      <c r="U515" s="55">
        <v>16.127070256493699</v>
      </c>
      <c r="V515" s="55">
        <v>20.320625893143902</v>
      </c>
      <c r="W515" s="55">
        <v>17.896839443580301</v>
      </c>
      <c r="Z515" s="12"/>
      <c r="AA515" s="12"/>
      <c r="AB515" s="12"/>
      <c r="AC515" s="12"/>
      <c r="AD515" s="55">
        <v>14.5014456275221</v>
      </c>
      <c r="AE515" s="55">
        <v>13.362103916502701</v>
      </c>
      <c r="AF515">
        <v>0.49698340874811497</v>
      </c>
      <c r="AG515" s="12"/>
      <c r="AH515" s="12"/>
      <c r="AI515" t="str">
        <v>20150123</v>
      </c>
      <c r="AJ515">
        <v>53.1</v>
      </c>
      <c r="AK515">
        <v>16.3</v>
      </c>
      <c r="AL515">
        <f t="shared" si="139"/>
        <v>3.2576687116564416</v>
      </c>
      <c r="BI515" t="str">
        <v>01/11/2022</v>
      </c>
      <c r="BJ515">
        <v>35.200000000000003</v>
      </c>
      <c r="BK515">
        <v>36.6</v>
      </c>
      <c r="BL515">
        <f t="shared" si="140"/>
        <v>0.96174863387978149</v>
      </c>
    </row>
    <row r="516" spans="1:64" x14ac:dyDescent="0.3">
      <c r="A516" s="11">
        <v>44838</v>
      </c>
      <c r="B516">
        <v>0.38050314465408802</v>
      </c>
      <c r="C516">
        <v>3678.43</v>
      </c>
      <c r="D516">
        <v>273.52999999999997</v>
      </c>
      <c r="E516">
        <v>103.83</v>
      </c>
      <c r="F516">
        <v>1699.85</v>
      </c>
      <c r="G516">
        <v>81.28</v>
      </c>
      <c r="H516">
        <v>40.840000000000003</v>
      </c>
      <c r="I516" s="12">
        <f t="shared" si="141"/>
        <v>124.31073089581719</v>
      </c>
      <c r="J516" s="12">
        <f t="shared" si="142"/>
        <v>90.806222936752562</v>
      </c>
      <c r="K516" s="12">
        <f t="shared" si="143"/>
        <v>137.42583380578381</v>
      </c>
      <c r="L516" s="12">
        <f t="shared" si="144"/>
        <v>147.27684547412997</v>
      </c>
      <c r="M516" s="12">
        <f t="shared" si="145"/>
        <v>149.58713562665434</v>
      </c>
      <c r="N516" s="12">
        <f t="shared" si="146"/>
        <v>108.92209346437799</v>
      </c>
      <c r="O516" s="12">
        <f t="shared" si="147"/>
        <v>164.31290428335188</v>
      </c>
      <c r="P516" s="12">
        <f t="shared" si="148"/>
        <v>178.04376536208892</v>
      </c>
      <c r="Q516">
        <v>0.34848484848484901</v>
      </c>
      <c r="R516" s="12"/>
      <c r="S516" s="12"/>
      <c r="T516" s="55">
        <v>16.822839696216199</v>
      </c>
      <c r="U516" s="55">
        <v>15.530522427886201</v>
      </c>
      <c r="V516" s="55">
        <v>19.935976692912</v>
      </c>
      <c r="W516" s="55">
        <v>17.5899395414054</v>
      </c>
      <c r="Z516" s="12"/>
      <c r="AA516" s="12"/>
      <c r="AB516" s="12"/>
      <c r="AC516" s="12"/>
      <c r="AD516" s="55">
        <v>14.230920825542</v>
      </c>
      <c r="AE516" s="55">
        <v>13.1102105877805</v>
      </c>
      <c r="AF516">
        <v>0.49466463414634099</v>
      </c>
      <c r="AG516" s="12"/>
      <c r="AH516" s="12"/>
      <c r="AI516" t="str">
        <v>20150116</v>
      </c>
      <c r="AJ516">
        <v>49</v>
      </c>
      <c r="AK516">
        <v>17.399999999999999</v>
      </c>
      <c r="AL516">
        <f t="shared" si="139"/>
        <v>2.8160919540229887</v>
      </c>
      <c r="BI516" t="str">
        <v>31/10/2022</v>
      </c>
      <c r="BJ516">
        <v>35.200000000000003</v>
      </c>
      <c r="BK516">
        <v>36.6</v>
      </c>
      <c r="BL516">
        <f t="shared" si="140"/>
        <v>0.96174863387978149</v>
      </c>
    </row>
    <row r="517" spans="1:64" x14ac:dyDescent="0.3">
      <c r="A517" s="11">
        <v>44834</v>
      </c>
      <c r="B517">
        <v>0.38871473354232</v>
      </c>
      <c r="C517">
        <v>3585.62</v>
      </c>
      <c r="D517">
        <v>267.26</v>
      </c>
      <c r="E517">
        <v>102.45</v>
      </c>
      <c r="F517">
        <v>1660.67</v>
      </c>
      <c r="G517">
        <v>81.209999999999994</v>
      </c>
      <c r="H517">
        <v>40.01</v>
      </c>
      <c r="I517" s="12">
        <f t="shared" si="141"/>
        <v>122.78646437001318</v>
      </c>
      <c r="J517" s="12">
        <f t="shared" si="142"/>
        <v>90.598655949443724</v>
      </c>
      <c r="K517" s="12">
        <f t="shared" si="143"/>
        <v>134.07110857383654</v>
      </c>
      <c r="L517" s="12">
        <f t="shared" si="144"/>
        <v>146.52383986358359</v>
      </c>
      <c r="M517" s="12">
        <f t="shared" si="145"/>
        <v>148.10749502757008</v>
      </c>
      <c r="N517" s="12">
        <f t="shared" si="146"/>
        <v>108.93653696519414</v>
      </c>
      <c r="O517" s="12">
        <f t="shared" si="147"/>
        <v>160.68176347889687</v>
      </c>
      <c r="P517" s="12">
        <f t="shared" si="148"/>
        <v>177.56159914186497</v>
      </c>
      <c r="Q517">
        <v>0.37878787878787901</v>
      </c>
      <c r="R517" s="12"/>
      <c r="S517" s="12"/>
      <c r="T517" s="55">
        <v>17.327239749042501</v>
      </c>
      <c r="U517" s="55">
        <v>16.0031986764706</v>
      </c>
      <c r="V517" s="55">
        <v>20.433601547645999</v>
      </c>
      <c r="W517" s="55">
        <v>18.122075490379601</v>
      </c>
      <c r="Z517" s="12"/>
      <c r="AA517" s="12"/>
      <c r="AB517" s="12"/>
      <c r="AC517" s="12"/>
      <c r="AD517" s="55">
        <v>14.8286415350148</v>
      </c>
      <c r="AE517" s="55">
        <v>13.6124464856678</v>
      </c>
      <c r="AF517">
        <v>0.484467455621302</v>
      </c>
      <c r="AG517" s="12"/>
      <c r="AH517" s="12"/>
      <c r="AI517" t="str">
        <v>20150109</v>
      </c>
      <c r="AJ517">
        <v>48</v>
      </c>
      <c r="AK517">
        <v>16.3</v>
      </c>
      <c r="AL517">
        <f t="shared" si="139"/>
        <v>2.9447852760736195</v>
      </c>
      <c r="BI517" t="str">
        <v>28/10/2022</v>
      </c>
      <c r="BJ517">
        <v>35.799999999999997</v>
      </c>
      <c r="BK517">
        <v>37.299999999999997</v>
      </c>
      <c r="BL517">
        <f t="shared" si="140"/>
        <v>0.95978552278820373</v>
      </c>
    </row>
    <row r="518" spans="1:64" x14ac:dyDescent="0.3">
      <c r="A518" s="11">
        <v>44834</v>
      </c>
      <c r="B518">
        <v>0.44025157232704398</v>
      </c>
      <c r="C518">
        <v>3640.47</v>
      </c>
      <c r="D518">
        <v>271.87</v>
      </c>
      <c r="E518">
        <v>103.79</v>
      </c>
      <c r="F518">
        <v>1660.8</v>
      </c>
      <c r="G518">
        <v>81.28</v>
      </c>
      <c r="H518">
        <v>40.11</v>
      </c>
      <c r="I518" s="12">
        <f t="shared" si="141"/>
        <v>123.05177024401453</v>
      </c>
      <c r="J518" s="12">
        <f t="shared" si="142"/>
        <v>91.977253365407066</v>
      </c>
      <c r="K518" s="12">
        <f t="shared" si="143"/>
        <v>136.00310274653398</v>
      </c>
      <c r="L518" s="12">
        <f t="shared" si="144"/>
        <v>148.38963054008508</v>
      </c>
      <c r="M518" s="12">
        <f t="shared" si="145"/>
        <v>148.7091646713356</v>
      </c>
      <c r="N518" s="12">
        <f t="shared" si="146"/>
        <v>110.80677337220922</v>
      </c>
      <c r="O518" s="12">
        <f t="shared" si="147"/>
        <v>163.31031040680108</v>
      </c>
      <c r="P518" s="12">
        <f t="shared" si="148"/>
        <v>180.16744921137794</v>
      </c>
      <c r="Q518">
        <v>0.47887323943662002</v>
      </c>
      <c r="R518" s="12"/>
      <c r="S518" s="12"/>
      <c r="T518" s="55">
        <v>17.244399380354199</v>
      </c>
      <c r="U518" s="55">
        <v>15.9270321990389</v>
      </c>
      <c r="V518" s="55">
        <v>20.533290580680401</v>
      </c>
      <c r="W518" s="55">
        <v>18.308665206578102</v>
      </c>
      <c r="Z518" s="12"/>
      <c r="AA518" s="12"/>
      <c r="AB518" s="12"/>
      <c r="AC518" s="12"/>
      <c r="AD518" s="55">
        <v>14.773003686526801</v>
      </c>
      <c r="AE518" s="55">
        <v>13.543434095455</v>
      </c>
      <c r="AF518">
        <v>0.50766983199415605</v>
      </c>
      <c r="AG518" s="12"/>
      <c r="AH518" s="12"/>
      <c r="AI518" t="str">
        <v>20150102</v>
      </c>
      <c r="AJ518">
        <v>50.5</v>
      </c>
      <c r="AK518">
        <v>15.2</v>
      </c>
      <c r="AL518">
        <f t="shared" si="139"/>
        <v>3.3223684210526319</v>
      </c>
      <c r="BI518" t="str">
        <v>27/10/2022</v>
      </c>
      <c r="BJ518">
        <v>35.799999999999997</v>
      </c>
      <c r="BK518">
        <v>37.299999999999997</v>
      </c>
      <c r="BL518">
        <f t="shared" si="140"/>
        <v>0.95978552278820373</v>
      </c>
    </row>
    <row r="519" spans="1:64" x14ac:dyDescent="0.3">
      <c r="A519" s="11">
        <v>44833</v>
      </c>
      <c r="B519">
        <v>0.43506493506493499</v>
      </c>
      <c r="C519">
        <v>3719.04</v>
      </c>
      <c r="D519">
        <v>279.94</v>
      </c>
      <c r="E519">
        <v>104.33</v>
      </c>
      <c r="F519">
        <v>1659.83</v>
      </c>
      <c r="G519">
        <v>81.39</v>
      </c>
      <c r="H519">
        <v>40.79</v>
      </c>
      <c r="I519" s="12">
        <f t="shared" si="141"/>
        <v>125.04632610871468</v>
      </c>
      <c r="J519" s="12">
        <f t="shared" si="142"/>
        <v>94.018471180158812</v>
      </c>
      <c r="K519" s="12">
        <f t="shared" si="143"/>
        <v>138.74680731050188</v>
      </c>
      <c r="L519" s="12">
        <f t="shared" si="144"/>
        <v>149.05376449254442</v>
      </c>
      <c r="M519" s="12">
        <f t="shared" si="145"/>
        <v>152.3115961555952</v>
      </c>
      <c r="N519" s="12">
        <f t="shared" si="146"/>
        <v>114.16458242589772</v>
      </c>
      <c r="O519" s="12">
        <f t="shared" si="147"/>
        <v>167.92421089161039</v>
      </c>
      <c r="P519" s="12">
        <f t="shared" si="148"/>
        <v>182.3846729206135</v>
      </c>
      <c r="Q519">
        <v>0.48571428571428599</v>
      </c>
      <c r="R519" s="12"/>
      <c r="S519" s="12"/>
      <c r="T519" s="55">
        <v>17.179648429767699</v>
      </c>
      <c r="U519" s="55">
        <v>15.874990245823</v>
      </c>
      <c r="V519" s="55">
        <v>20.1544623531315</v>
      </c>
      <c r="W519" s="55">
        <v>18.009337392593199</v>
      </c>
      <c r="Z519" s="12"/>
      <c r="AA519" s="12"/>
      <c r="AB519" s="12"/>
      <c r="AC519" s="12"/>
      <c r="AD519" s="55">
        <v>14.7668141004453</v>
      </c>
      <c r="AE519" s="55">
        <v>13.493992226228499</v>
      </c>
      <c r="AF519">
        <v>0.50652173913043497</v>
      </c>
      <c r="AG519" s="12"/>
      <c r="AH519" s="12"/>
      <c r="AI519" t="str">
        <v>20141226</v>
      </c>
      <c r="AJ519">
        <v>56.4</v>
      </c>
      <c r="AK519">
        <v>14.9</v>
      </c>
      <c r="AL519">
        <f t="shared" si="139"/>
        <v>3.7852348993288589</v>
      </c>
      <c r="BI519" t="str">
        <v>26/10/2022</v>
      </c>
      <c r="BJ519">
        <v>35.799999999999997</v>
      </c>
      <c r="BK519">
        <v>37.299999999999997</v>
      </c>
      <c r="BL519">
        <f t="shared" si="140"/>
        <v>0.95978552278820373</v>
      </c>
    </row>
    <row r="520" spans="1:64" x14ac:dyDescent="0.3">
      <c r="A520" s="11">
        <v>44832</v>
      </c>
      <c r="B520">
        <v>0.43959731543624198</v>
      </c>
      <c r="C520">
        <v>3647.29</v>
      </c>
      <c r="D520">
        <v>274.48</v>
      </c>
      <c r="E520">
        <v>100.95</v>
      </c>
      <c r="F520">
        <v>1629.35</v>
      </c>
      <c r="G520">
        <v>81.040000000000006</v>
      </c>
      <c r="H520">
        <v>39.97</v>
      </c>
      <c r="I520" s="12">
        <f t="shared" si="141"/>
        <v>126.79737009804903</v>
      </c>
      <c r="J520" s="12">
        <f t="shared" si="142"/>
        <v>93.927803249476511</v>
      </c>
      <c r="K520" s="12">
        <f t="shared" si="143"/>
        <v>136.64879931548012</v>
      </c>
      <c r="L520" s="12">
        <f t="shared" si="144"/>
        <v>149.179559619592</v>
      </c>
      <c r="M520" s="12">
        <f t="shared" si="145"/>
        <v>154.40999118987605</v>
      </c>
      <c r="N520" s="12">
        <f t="shared" si="146"/>
        <v>114.02942182059327</v>
      </c>
      <c r="O520" s="12">
        <f t="shared" si="147"/>
        <v>165.34917774261922</v>
      </c>
      <c r="P520" s="12">
        <f t="shared" si="148"/>
        <v>182.49841082479338</v>
      </c>
      <c r="Q520">
        <v>0.45454545454545497</v>
      </c>
      <c r="R520" s="12"/>
      <c r="S520" s="12"/>
      <c r="T520" s="55">
        <v>17.019493793395</v>
      </c>
      <c r="U520" s="55">
        <v>15.7213522359046</v>
      </c>
      <c r="V520" s="55">
        <v>20.0326641392295</v>
      </c>
      <c r="W520" s="55">
        <v>17.9690043435943</v>
      </c>
      <c r="Z520" s="12"/>
      <c r="AA520" s="12"/>
      <c r="AB520" s="12"/>
      <c r="AC520" s="12"/>
      <c r="AD520" s="55">
        <v>14.5189792952054</v>
      </c>
      <c r="AE520" s="55">
        <v>13.2975443467883</v>
      </c>
      <c r="AF520">
        <v>0.51099706744868001</v>
      </c>
      <c r="AG520" s="12"/>
      <c r="AH520" s="12"/>
      <c r="AI520" t="str">
        <v>20141219</v>
      </c>
      <c r="AJ520">
        <v>52.5</v>
      </c>
      <c r="AK520">
        <v>15.8</v>
      </c>
      <c r="AL520">
        <f t="shared" ref="AL520:AL583" si="149">IFERROR(AJ520/AK520,"")</f>
        <v>3.3227848101265822</v>
      </c>
      <c r="BI520" t="str">
        <v>25/10/2022</v>
      </c>
      <c r="BJ520">
        <v>35.799999999999997</v>
      </c>
      <c r="BK520">
        <v>37.299999999999997</v>
      </c>
      <c r="BL520">
        <f t="shared" ref="BL520:BL583" si="150">IFERROR(BJ520/BK520,"")</f>
        <v>0.95978552278820373</v>
      </c>
    </row>
    <row r="521" spans="1:64" x14ac:dyDescent="0.3">
      <c r="A521" s="11">
        <v>44831</v>
      </c>
      <c r="B521">
        <v>0.44444444444444398</v>
      </c>
      <c r="C521">
        <v>3655.04</v>
      </c>
      <c r="D521">
        <v>274.37</v>
      </c>
      <c r="E521">
        <v>103.68</v>
      </c>
      <c r="F521">
        <v>1622.16</v>
      </c>
      <c r="G521">
        <v>81.040000000000006</v>
      </c>
      <c r="H521">
        <v>40.11</v>
      </c>
      <c r="I521" s="12">
        <f t="shared" si="141"/>
        <v>123.80008841213018</v>
      </c>
      <c r="J521" s="12">
        <f t="shared" si="142"/>
        <v>94.547345685771418</v>
      </c>
      <c r="K521" s="12">
        <f t="shared" si="143"/>
        <v>136.93915960892951</v>
      </c>
      <c r="L521" s="12">
        <f t="shared" si="144"/>
        <v>148.97545705137742</v>
      </c>
      <c r="M521" s="12">
        <f t="shared" si="145"/>
        <v>150.38978103974108</v>
      </c>
      <c r="N521" s="12">
        <f t="shared" si="146"/>
        <v>114.4909857404235</v>
      </c>
      <c r="O521" s="12">
        <f t="shared" si="147"/>
        <v>165.28291277048396</v>
      </c>
      <c r="P521" s="12">
        <f t="shared" si="148"/>
        <v>181.79100388031142</v>
      </c>
      <c r="Q521">
        <v>0.46875</v>
      </c>
      <c r="R521" s="12"/>
      <c r="S521" s="12"/>
      <c r="T521" s="55">
        <v>16.942962468754502</v>
      </c>
      <c r="U521" s="55">
        <v>15.6514716728833</v>
      </c>
      <c r="V521" s="55">
        <v>19.7512945585278</v>
      </c>
      <c r="W521" s="55">
        <v>17.704309481702701</v>
      </c>
      <c r="Z521" s="12"/>
      <c r="AA521" s="12"/>
      <c r="AB521" s="12"/>
      <c r="AC521" s="12"/>
      <c r="AD521" s="55">
        <v>14.4143440347887</v>
      </c>
      <c r="AE521" s="55">
        <v>13.193889692342101</v>
      </c>
      <c r="AF521">
        <v>0.508955223880597</v>
      </c>
      <c r="AG521" s="12"/>
      <c r="AH521" s="12"/>
      <c r="AI521" t="str">
        <v>20141212</v>
      </c>
      <c r="AJ521">
        <v>49.5</v>
      </c>
      <c r="AK521">
        <v>14.9</v>
      </c>
      <c r="AL521">
        <f t="shared" si="149"/>
        <v>3.3221476510067114</v>
      </c>
      <c r="BI521" t="str">
        <v>24/10/2022</v>
      </c>
      <c r="BJ521">
        <v>35.799999999999997</v>
      </c>
      <c r="BK521">
        <v>37.299999999999997</v>
      </c>
      <c r="BL521">
        <f t="shared" si="150"/>
        <v>0.95978552278820373</v>
      </c>
    </row>
    <row r="522" spans="1:64" x14ac:dyDescent="0.3">
      <c r="A522" s="11">
        <v>44828</v>
      </c>
      <c r="B522">
        <v>0.46979865771812102</v>
      </c>
      <c r="C522">
        <v>3693.23</v>
      </c>
      <c r="D522">
        <v>275.51</v>
      </c>
      <c r="E522">
        <v>105.7</v>
      </c>
      <c r="F522">
        <v>1644.09</v>
      </c>
      <c r="G522">
        <v>81.22</v>
      </c>
      <c r="H522">
        <v>40.71</v>
      </c>
      <c r="I522" s="12">
        <f t="shared" si="141"/>
        <v>122.72378260012056</v>
      </c>
      <c r="J522" s="12">
        <f t="shared" si="142"/>
        <v>94.264726478673893</v>
      </c>
      <c r="K522" s="12">
        <f t="shared" si="143"/>
        <v>138.06081246764495</v>
      </c>
      <c r="L522" s="12">
        <f t="shared" si="144"/>
        <v>148.32315384728943</v>
      </c>
      <c r="M522" s="12">
        <f t="shared" si="145"/>
        <v>148.17122662978133</v>
      </c>
      <c r="N522" s="12">
        <f t="shared" si="146"/>
        <v>113.44716911537701</v>
      </c>
      <c r="O522" s="12">
        <f t="shared" si="147"/>
        <v>165.60112824488024</v>
      </c>
      <c r="P522" s="12">
        <f t="shared" si="148"/>
        <v>179.8841219773318</v>
      </c>
      <c r="Q522">
        <v>0.47761194029850701</v>
      </c>
      <c r="R522" s="12"/>
      <c r="S522" s="12"/>
      <c r="T522" s="55">
        <v>16.838593721674702</v>
      </c>
      <c r="U522" s="55">
        <v>15.561304803265701</v>
      </c>
      <c r="V522" s="55">
        <v>19.710921824452299</v>
      </c>
      <c r="W522" s="55">
        <v>17.6885889608936</v>
      </c>
      <c r="Z522" s="12"/>
      <c r="AA522" s="12"/>
      <c r="AB522" s="12"/>
      <c r="AC522" s="12"/>
      <c r="AD522" s="55">
        <v>14.425486261316699</v>
      </c>
      <c r="AE522" s="55">
        <v>13.1812547529948</v>
      </c>
      <c r="AF522">
        <v>0.51013024602026003</v>
      </c>
      <c r="AG522" s="12"/>
      <c r="AH522" s="12"/>
      <c r="AI522" t="str">
        <v>20141205</v>
      </c>
      <c r="AJ522">
        <v>51.5</v>
      </c>
      <c r="AK522">
        <v>14.8</v>
      </c>
      <c r="AL522">
        <f t="shared" si="149"/>
        <v>3.4797297297297294</v>
      </c>
      <c r="BI522" t="str">
        <v>21/10/2022</v>
      </c>
      <c r="BJ522">
        <v>36.9</v>
      </c>
      <c r="BK522">
        <v>38.5</v>
      </c>
      <c r="BL522">
        <f t="shared" si="150"/>
        <v>0.95844155844155843</v>
      </c>
    </row>
    <row r="523" spans="1:64" x14ac:dyDescent="0.3">
      <c r="A523" s="11">
        <v>44827</v>
      </c>
      <c r="B523">
        <v>0.47491638795986602</v>
      </c>
      <c r="C523">
        <v>3757.99</v>
      </c>
      <c r="D523">
        <v>280.07</v>
      </c>
      <c r="E523">
        <v>105.27</v>
      </c>
      <c r="F523">
        <v>1671.34</v>
      </c>
      <c r="G523">
        <v>81.319999999999993</v>
      </c>
      <c r="H523">
        <v>41.96</v>
      </c>
      <c r="I523" s="12">
        <f t="shared" si="141"/>
        <v>125.39691258295231</v>
      </c>
      <c r="J523" s="12">
        <f t="shared" si="142"/>
        <v>94.352316902899631</v>
      </c>
      <c r="K523" s="12">
        <f t="shared" si="143"/>
        <v>140.30611816981849</v>
      </c>
      <c r="L523" s="12">
        <f t="shared" si="144"/>
        <v>146.48366181469549</v>
      </c>
      <c r="M523" s="12">
        <f t="shared" si="145"/>
        <v>151.25167548127627</v>
      </c>
      <c r="N523" s="12">
        <f t="shared" si="146"/>
        <v>113.44460085255268</v>
      </c>
      <c r="O523" s="12">
        <f t="shared" si="147"/>
        <v>168.13183758196504</v>
      </c>
      <c r="P523" s="12">
        <f t="shared" si="148"/>
        <v>177.48652176705247</v>
      </c>
      <c r="Q523">
        <v>0.462686567164179</v>
      </c>
      <c r="R523" s="12"/>
      <c r="S523" s="12"/>
      <c r="T523" s="55">
        <v>16.486544274495699</v>
      </c>
      <c r="U523" s="55">
        <v>15.1422215372368</v>
      </c>
      <c r="V523" s="55">
        <v>19.2337236661063</v>
      </c>
      <c r="W523" s="55">
        <v>17.205040335154798</v>
      </c>
      <c r="Z523" s="12"/>
      <c r="AA523" s="12"/>
      <c r="AB523" s="12"/>
      <c r="AC523" s="12"/>
      <c r="AD523" s="55">
        <v>14.062135307032699</v>
      </c>
      <c r="AE523" s="55">
        <v>12.7482069490529</v>
      </c>
      <c r="AF523">
        <v>0.511159107271418</v>
      </c>
      <c r="AG523" s="12"/>
      <c r="AH523" s="12"/>
      <c r="AI523" t="str">
        <v>20141128</v>
      </c>
      <c r="AJ523">
        <v>53.4</v>
      </c>
      <c r="AK523">
        <v>13.9</v>
      </c>
      <c r="AL523">
        <f t="shared" si="149"/>
        <v>3.8417266187050356</v>
      </c>
      <c r="BI523" t="str">
        <v>20/10/2022</v>
      </c>
      <c r="BJ523">
        <v>36.9</v>
      </c>
      <c r="BK523">
        <v>38.5</v>
      </c>
      <c r="BL523">
        <f t="shared" si="150"/>
        <v>0.95844155844155843</v>
      </c>
    </row>
    <row r="524" spans="1:64" x14ac:dyDescent="0.3">
      <c r="A524" s="11">
        <v>44826</v>
      </c>
      <c r="B524">
        <v>0.48666666666666702</v>
      </c>
      <c r="C524">
        <v>3789.93</v>
      </c>
      <c r="D524">
        <v>283.56</v>
      </c>
      <c r="E524">
        <v>108.03</v>
      </c>
      <c r="F524">
        <v>1674.09</v>
      </c>
      <c r="G524">
        <v>81.47</v>
      </c>
      <c r="H524">
        <v>42.13</v>
      </c>
      <c r="I524" s="12">
        <f t="shared" si="141"/>
        <v>123.28614740829987</v>
      </c>
      <c r="J524" s="12">
        <f t="shared" si="142"/>
        <v>94.996862330112748</v>
      </c>
      <c r="K524" s="12">
        <f t="shared" si="143"/>
        <v>141.23636126031167</v>
      </c>
      <c r="L524" s="12">
        <f t="shared" si="144"/>
        <v>147.12992514480098</v>
      </c>
      <c r="M524" s="12">
        <f t="shared" si="145"/>
        <v>149.27517396340232</v>
      </c>
      <c r="N524" s="12">
        <f t="shared" si="146"/>
        <v>114.66754365967458</v>
      </c>
      <c r="O524" s="12">
        <f t="shared" si="147"/>
        <v>169.91022543387137</v>
      </c>
      <c r="P524" s="12">
        <f t="shared" si="148"/>
        <v>178.96705743477716</v>
      </c>
      <c r="Q524">
        <v>0.462686567164179</v>
      </c>
      <c r="R524" s="12"/>
      <c r="S524" s="12"/>
      <c r="T524" s="55">
        <v>15.951203413321201</v>
      </c>
      <c r="U524" s="55">
        <v>14.4981379430941</v>
      </c>
      <c r="V524" s="55">
        <v>18.446668664406602</v>
      </c>
      <c r="W524" s="55">
        <v>16.357041465684201</v>
      </c>
      <c r="Z524" s="12"/>
      <c r="AA524" s="12"/>
      <c r="AB524" s="12"/>
      <c r="AC524" s="12"/>
      <c r="AD524" s="55">
        <v>13.811724241758901</v>
      </c>
      <c r="AE524" s="55">
        <v>12.4177761630501</v>
      </c>
      <c r="AF524">
        <v>0.50249821556031404</v>
      </c>
      <c r="AG524" s="12"/>
      <c r="AH524" s="12"/>
      <c r="AI524" t="str">
        <v>20141121</v>
      </c>
      <c r="AJ524">
        <v>56.5</v>
      </c>
      <c r="AK524">
        <v>13.8</v>
      </c>
      <c r="AL524">
        <f t="shared" si="149"/>
        <v>4.0942028985507246</v>
      </c>
      <c r="BI524" t="str">
        <v>19/10/2022</v>
      </c>
      <c r="BJ524">
        <v>36.9</v>
      </c>
      <c r="BK524">
        <v>38.5</v>
      </c>
      <c r="BL524">
        <f t="shared" si="150"/>
        <v>0.95844155844155843</v>
      </c>
    </row>
    <row r="525" spans="1:64" x14ac:dyDescent="0.3">
      <c r="A525" s="11">
        <v>44825</v>
      </c>
      <c r="B525">
        <v>0.48299319727891199</v>
      </c>
      <c r="C525">
        <v>3855.93</v>
      </c>
      <c r="D525">
        <v>288.73</v>
      </c>
      <c r="E525">
        <v>106.25</v>
      </c>
      <c r="F525">
        <v>1664.79</v>
      </c>
      <c r="G525">
        <v>81.540000000000006</v>
      </c>
      <c r="H525">
        <v>42.73</v>
      </c>
      <c r="I525" s="12">
        <f t="shared" si="141"/>
        <v>127.60816374870967</v>
      </c>
      <c r="J525" s="12">
        <f t="shared" si="142"/>
        <v>97.203655881107736</v>
      </c>
      <c r="K525" s="12">
        <f t="shared" si="143"/>
        <v>143.57053371508795</v>
      </c>
      <c r="L525" s="12">
        <f t="shared" si="144"/>
        <v>147.58372093930967</v>
      </c>
      <c r="M525" s="12">
        <f t="shared" si="145"/>
        <v>154.63464744509866</v>
      </c>
      <c r="N525" s="12">
        <f t="shared" si="146"/>
        <v>117.42615317490512</v>
      </c>
      <c r="O525" s="12">
        <f t="shared" si="147"/>
        <v>172.85701011559928</v>
      </c>
      <c r="P525" s="12">
        <f t="shared" si="148"/>
        <v>179.66133084195855</v>
      </c>
      <c r="Q525">
        <v>0.46875</v>
      </c>
      <c r="R525" s="12"/>
      <c r="S525" s="12"/>
      <c r="Z525" s="12"/>
      <c r="AA525" s="12"/>
      <c r="AB525" s="12"/>
      <c r="AC525" s="12"/>
      <c r="AF525">
        <v>0.50215827338129504</v>
      </c>
      <c r="AG525" s="12"/>
      <c r="AH525" s="12"/>
      <c r="AI525" t="str">
        <v>20141114</v>
      </c>
      <c r="AJ525">
        <v>56.4</v>
      </c>
      <c r="AK525">
        <v>14.9</v>
      </c>
      <c r="AL525">
        <f t="shared" si="149"/>
        <v>3.7852348993288589</v>
      </c>
      <c r="BI525" t="str">
        <v>18/10/2022</v>
      </c>
      <c r="BJ525">
        <v>36.9</v>
      </c>
      <c r="BK525">
        <v>38.5</v>
      </c>
      <c r="BL525">
        <f t="shared" si="150"/>
        <v>0.95844155844155843</v>
      </c>
    </row>
    <row r="526" spans="1:64" x14ac:dyDescent="0.3">
      <c r="A526" s="11">
        <v>44824</v>
      </c>
      <c r="B526">
        <v>0.48109965635738799</v>
      </c>
      <c r="C526">
        <v>3899.89</v>
      </c>
      <c r="D526">
        <v>291.05</v>
      </c>
      <c r="E526">
        <v>107.32</v>
      </c>
      <c r="F526">
        <v>1675.85</v>
      </c>
      <c r="G526">
        <v>81.58</v>
      </c>
      <c r="H526">
        <v>43.35</v>
      </c>
      <c r="I526" s="12">
        <f t="shared" si="141"/>
        <v>127.77451724790176</v>
      </c>
      <c r="J526" s="12">
        <f t="shared" si="142"/>
        <v>97.659969824162772</v>
      </c>
      <c r="K526" s="12">
        <f t="shared" si="143"/>
        <v>145.13535356936879</v>
      </c>
      <c r="L526" s="12">
        <f t="shared" si="144"/>
        <v>147.13788158400311</v>
      </c>
      <c r="M526" s="12">
        <f t="shared" si="145"/>
        <v>154.32614274912524</v>
      </c>
      <c r="N526" s="12">
        <f t="shared" si="146"/>
        <v>117.58742467754922</v>
      </c>
      <c r="O526" s="12">
        <f t="shared" si="147"/>
        <v>174.15986922316677</v>
      </c>
      <c r="P526" s="12">
        <f t="shared" si="148"/>
        <v>178.53104144830039</v>
      </c>
      <c r="Q526">
        <v>0.46875</v>
      </c>
      <c r="R526" s="12"/>
      <c r="S526" s="12"/>
      <c r="Z526" s="12"/>
      <c r="AA526" s="12"/>
      <c r="AB526" s="12"/>
      <c r="AC526" s="12"/>
      <c r="AF526">
        <v>0.49781021897810201</v>
      </c>
      <c r="AG526" s="12"/>
      <c r="AH526" s="12"/>
      <c r="AI526" t="str">
        <v>20141107</v>
      </c>
      <c r="AJ526">
        <v>55.5</v>
      </c>
      <c r="AK526">
        <v>14.8</v>
      </c>
      <c r="AL526">
        <f t="shared" si="149"/>
        <v>3.75</v>
      </c>
      <c r="BI526" t="str">
        <v>17/10/2022</v>
      </c>
      <c r="BJ526">
        <v>36.9</v>
      </c>
      <c r="BK526">
        <v>38.5</v>
      </c>
      <c r="BL526">
        <f t="shared" si="150"/>
        <v>0.95844155844155843</v>
      </c>
    </row>
    <row r="527" spans="1:64" x14ac:dyDescent="0.3">
      <c r="A527" s="11">
        <v>44821</v>
      </c>
      <c r="B527">
        <v>0.51298701298701299</v>
      </c>
      <c r="C527">
        <v>3873.33</v>
      </c>
      <c r="D527">
        <v>289.32</v>
      </c>
      <c r="E527">
        <v>107.07</v>
      </c>
      <c r="F527">
        <v>1672.66</v>
      </c>
      <c r="G527">
        <v>81.67</v>
      </c>
      <c r="H527">
        <v>43.15</v>
      </c>
      <c r="I527" s="12">
        <f t="shared" si="141"/>
        <v>127.19929308401429</v>
      </c>
      <c r="J527" s="12">
        <f t="shared" si="142"/>
        <v>97.178933438874282</v>
      </c>
      <c r="K527" s="12">
        <f t="shared" si="143"/>
        <v>143.98932173749409</v>
      </c>
      <c r="L527" s="12">
        <f t="shared" si="144"/>
        <v>146.81164342227891</v>
      </c>
      <c r="M527" s="12">
        <f t="shared" si="145"/>
        <v>153.76572554902984</v>
      </c>
      <c r="N527" s="12">
        <f t="shared" si="146"/>
        <v>117.11050429201937</v>
      </c>
      <c r="O527" s="12">
        <f t="shared" si="147"/>
        <v>172.93522255370547</v>
      </c>
      <c r="P527" s="12">
        <f t="shared" si="148"/>
        <v>178.29132091870753</v>
      </c>
      <c r="Q527">
        <v>0.52173913043478304</v>
      </c>
      <c r="R527" s="12"/>
      <c r="S527" s="12"/>
      <c r="Z527" s="12"/>
      <c r="AA527" s="12"/>
      <c r="AB527" s="12"/>
      <c r="AC527" s="12"/>
      <c r="AF527">
        <v>0.50311418685121101</v>
      </c>
      <c r="AG527" s="12"/>
      <c r="AH527" s="12"/>
      <c r="AI527" t="str">
        <v>20141031</v>
      </c>
      <c r="AJ527">
        <v>54.6</v>
      </c>
      <c r="AK527">
        <v>15.1</v>
      </c>
      <c r="AL527">
        <f t="shared" si="149"/>
        <v>3.6158940397350996</v>
      </c>
      <c r="BI527" t="str">
        <v>14/10/2022</v>
      </c>
      <c r="BJ527">
        <v>31.3</v>
      </c>
      <c r="BK527">
        <v>40.299999999999997</v>
      </c>
      <c r="BL527">
        <f t="shared" si="150"/>
        <v>0.77667493796526066</v>
      </c>
    </row>
    <row r="528" spans="1:64" x14ac:dyDescent="0.3">
      <c r="A528" s="11">
        <v>44820</v>
      </c>
      <c r="B528">
        <v>0.52903225806451604</v>
      </c>
      <c r="C528">
        <v>3901.35</v>
      </c>
      <c r="D528">
        <v>291.10000000000002</v>
      </c>
      <c r="E528">
        <v>107.97</v>
      </c>
      <c r="F528">
        <v>1664.51</v>
      </c>
      <c r="G528">
        <v>81.63</v>
      </c>
      <c r="H528">
        <v>43.49</v>
      </c>
      <c r="I528" s="12">
        <f t="shared" si="141"/>
        <v>127.05273527274265</v>
      </c>
      <c r="J528" s="12">
        <f t="shared" si="142"/>
        <v>98.36705649991795</v>
      </c>
      <c r="K528" s="12">
        <f t="shared" si="143"/>
        <v>145.10256971960226</v>
      </c>
      <c r="L528" s="12">
        <f t="shared" si="144"/>
        <v>146.71836576770664</v>
      </c>
      <c r="M528" s="12">
        <f t="shared" si="145"/>
        <v>153.42498222816877</v>
      </c>
      <c r="N528" s="12">
        <f t="shared" si="146"/>
        <v>118.41437361148324</v>
      </c>
      <c r="O528" s="12">
        <f t="shared" si="147"/>
        <v>174.0850110753571</v>
      </c>
      <c r="P528" s="12">
        <f t="shared" si="148"/>
        <v>177.98817999997769</v>
      </c>
      <c r="Q528">
        <v>0.51428571428571401</v>
      </c>
      <c r="R528" s="12"/>
      <c r="S528" s="12"/>
      <c r="Z528" s="12"/>
      <c r="AA528" s="12"/>
      <c r="AB528" s="12"/>
      <c r="AC528" s="12"/>
      <c r="AF528">
        <v>0.50620689655172402</v>
      </c>
      <c r="AG528" s="12"/>
      <c r="AH528" s="12"/>
      <c r="AI528" t="str">
        <v>20141024</v>
      </c>
      <c r="AJ528">
        <v>47</v>
      </c>
      <c r="AK528">
        <v>16.3</v>
      </c>
      <c r="AL528">
        <f t="shared" si="149"/>
        <v>2.8834355828220857</v>
      </c>
      <c r="BI528" t="str">
        <v>13/10/2022</v>
      </c>
      <c r="BJ528">
        <v>31.3</v>
      </c>
      <c r="BK528">
        <v>40.299999999999997</v>
      </c>
      <c r="BL528">
        <f t="shared" si="150"/>
        <v>0.77667493796526066</v>
      </c>
    </row>
    <row r="529" spans="1:64" x14ac:dyDescent="0.3">
      <c r="A529" s="11">
        <v>44819</v>
      </c>
      <c r="B529">
        <v>0.54220779220779203</v>
      </c>
      <c r="C529">
        <v>3946.01</v>
      </c>
      <c r="D529">
        <v>296.02999999999997</v>
      </c>
      <c r="E529">
        <v>108.04</v>
      </c>
      <c r="F529">
        <v>1697.61</v>
      </c>
      <c r="G529">
        <v>81.72</v>
      </c>
      <c r="H529">
        <v>43.89</v>
      </c>
      <c r="I529" s="12">
        <f t="shared" si="141"/>
        <v>128.42298973400105</v>
      </c>
      <c r="J529" s="12">
        <f t="shared" si="142"/>
        <v>97.568919454548251</v>
      </c>
      <c r="K529" s="12">
        <f t="shared" si="143"/>
        <v>146.60030290350096</v>
      </c>
      <c r="L529" s="12">
        <f t="shared" si="144"/>
        <v>147.04245736636673</v>
      </c>
      <c r="M529" s="12">
        <f t="shared" si="145"/>
        <v>155.92061791164699</v>
      </c>
      <c r="N529" s="12">
        <f t="shared" si="146"/>
        <v>118.07852491751271</v>
      </c>
      <c r="O529" s="12">
        <f t="shared" si="147"/>
        <v>176.83522247185942</v>
      </c>
      <c r="P529" s="12">
        <f t="shared" si="148"/>
        <v>179.34041104004831</v>
      </c>
      <c r="Q529">
        <v>0.54285714285714304</v>
      </c>
      <c r="R529" s="12"/>
      <c r="S529" s="12"/>
      <c r="Z529" s="12"/>
      <c r="AA529" s="12"/>
      <c r="AB529" s="12"/>
      <c r="AC529" s="12"/>
      <c r="AF529">
        <v>0.50829875518672196</v>
      </c>
      <c r="AG529" s="12"/>
      <c r="AH529" s="12"/>
      <c r="AI529" t="str">
        <v>20141017</v>
      </c>
      <c r="AJ529">
        <v>35.299999999999997</v>
      </c>
      <c r="AK529">
        <v>18.2</v>
      </c>
      <c r="AL529">
        <f t="shared" si="149"/>
        <v>1.9395604395604396</v>
      </c>
      <c r="BI529" t="str">
        <v>12/10/2022</v>
      </c>
      <c r="BJ529">
        <v>31.3</v>
      </c>
      <c r="BK529">
        <v>40.299999999999997</v>
      </c>
      <c r="BL529">
        <f t="shared" si="150"/>
        <v>0.77667493796526066</v>
      </c>
    </row>
    <row r="530" spans="1:64" x14ac:dyDescent="0.3">
      <c r="A530" s="11">
        <v>44818</v>
      </c>
      <c r="B530">
        <v>0.53465346534653502</v>
      </c>
      <c r="C530">
        <v>3932.69</v>
      </c>
      <c r="D530">
        <v>293.7</v>
      </c>
      <c r="E530">
        <v>107.67</v>
      </c>
      <c r="F530">
        <v>1702.27</v>
      </c>
      <c r="G530">
        <v>81.790000000000006</v>
      </c>
      <c r="H530">
        <v>43.7</v>
      </c>
      <c r="I530" s="12">
        <f t="shared" si="141"/>
        <v>128.42933818424956</v>
      </c>
      <c r="J530" s="12">
        <f t="shared" si="142"/>
        <v>96.974994575116611</v>
      </c>
      <c r="K530" s="12">
        <f t="shared" si="143"/>
        <v>145.98092845098591</v>
      </c>
      <c r="L530" s="12">
        <f t="shared" si="144"/>
        <v>147.1838762613215</v>
      </c>
      <c r="M530" s="12">
        <f t="shared" si="145"/>
        <v>155.22260682101728</v>
      </c>
      <c r="N530" s="12">
        <f t="shared" si="146"/>
        <v>116.83183734681241</v>
      </c>
      <c r="O530" s="12">
        <f t="shared" si="147"/>
        <v>175.2945385114474</v>
      </c>
      <c r="P530" s="12">
        <f t="shared" si="148"/>
        <v>178.69969416056927</v>
      </c>
      <c r="Q530">
        <v>0.57142857142857095</v>
      </c>
      <c r="R530" s="12"/>
      <c r="S530" s="12"/>
      <c r="Z530" s="12"/>
      <c r="AA530" s="12"/>
      <c r="AB530" s="12"/>
      <c r="AC530" s="12"/>
      <c r="AF530">
        <v>0.50593990216631701</v>
      </c>
      <c r="AG530" s="12"/>
      <c r="AH530" s="12"/>
      <c r="AI530" t="str">
        <v>20141010</v>
      </c>
      <c r="AJ530">
        <v>37.799999999999997</v>
      </c>
      <c r="AK530">
        <v>17.3</v>
      </c>
      <c r="AL530">
        <f t="shared" si="149"/>
        <v>2.1849710982658959</v>
      </c>
      <c r="BI530" t="str">
        <v>11/10/2022</v>
      </c>
      <c r="BJ530">
        <v>31.3</v>
      </c>
      <c r="BK530">
        <v>40.299999999999997</v>
      </c>
      <c r="BL530">
        <f t="shared" si="150"/>
        <v>0.77667493796526066</v>
      </c>
    </row>
    <row r="531" spans="1:64" x14ac:dyDescent="0.3">
      <c r="A531" s="11">
        <v>44817</v>
      </c>
      <c r="B531">
        <v>0.53020134228187898</v>
      </c>
      <c r="C531">
        <v>4110.41</v>
      </c>
      <c r="D531">
        <v>310.74</v>
      </c>
      <c r="E531">
        <v>107.42</v>
      </c>
      <c r="F531">
        <v>1724.52</v>
      </c>
      <c r="G531">
        <v>82.07</v>
      </c>
      <c r="H531">
        <v>45.24</v>
      </c>
      <c r="I531" s="12">
        <f t="shared" si="141"/>
        <v>134.56043308889844</v>
      </c>
      <c r="J531" s="12">
        <f t="shared" si="142"/>
        <v>100.00870069470001</v>
      </c>
      <c r="K531" s="12">
        <f t="shared" si="143"/>
        <v>152.03572712131262</v>
      </c>
      <c r="L531" s="12">
        <f t="shared" si="144"/>
        <v>148.54992515200175</v>
      </c>
      <c r="M531" s="12">
        <f t="shared" si="145"/>
        <v>164.63375629144923</v>
      </c>
      <c r="N531" s="12">
        <f t="shared" si="146"/>
        <v>121.94558906540112</v>
      </c>
      <c r="O531" s="12">
        <f t="shared" si="147"/>
        <v>184.79778675812719</v>
      </c>
      <c r="P531" s="12">
        <f t="shared" si="148"/>
        <v>182.49488872963488</v>
      </c>
      <c r="Q531">
        <v>0.55882352941176505</v>
      </c>
      <c r="R531" s="12"/>
      <c r="S531" s="12"/>
      <c r="Z531" s="12"/>
      <c r="AA531" s="12"/>
      <c r="AB531" s="12"/>
      <c r="AC531" s="12"/>
      <c r="AF531">
        <v>0.50492957746478895</v>
      </c>
      <c r="AG531" s="12"/>
      <c r="AH531" s="12"/>
      <c r="AI531" t="str">
        <v>20141003</v>
      </c>
      <c r="AJ531">
        <v>45.5</v>
      </c>
      <c r="AK531">
        <v>14.1</v>
      </c>
      <c r="AL531">
        <f t="shared" si="149"/>
        <v>3.226950354609929</v>
      </c>
      <c r="BI531" t="str">
        <v>10/10/2022</v>
      </c>
      <c r="BJ531">
        <v>31.3</v>
      </c>
      <c r="BK531">
        <v>40.299999999999997</v>
      </c>
      <c r="BL531">
        <f t="shared" si="150"/>
        <v>0.77667493796526066</v>
      </c>
    </row>
    <row r="532" spans="1:64" x14ac:dyDescent="0.3">
      <c r="A532" s="11">
        <v>44814</v>
      </c>
      <c r="B532">
        <v>0.55487804878048796</v>
      </c>
      <c r="C532">
        <v>4067.36</v>
      </c>
      <c r="D532">
        <v>307.08999999999997</v>
      </c>
      <c r="E532">
        <v>108.31</v>
      </c>
      <c r="F532">
        <v>1717.05</v>
      </c>
      <c r="G532">
        <v>82.08</v>
      </c>
      <c r="H532">
        <v>44.61</v>
      </c>
      <c r="I532" s="12">
        <f t="shared" si="141"/>
        <v>132.07719486902724</v>
      </c>
      <c r="J532" s="12">
        <f t="shared" si="142"/>
        <v>99.38913109466111</v>
      </c>
      <c r="K532" s="12">
        <f t="shared" si="143"/>
        <v>150.42526023511112</v>
      </c>
      <c r="L532" s="12">
        <f t="shared" si="144"/>
        <v>149.0773807580843</v>
      </c>
      <c r="M532" s="12">
        <f t="shared" si="145"/>
        <v>161.38935878547142</v>
      </c>
      <c r="N532" s="12">
        <f t="shared" si="146"/>
        <v>121.03356706125776</v>
      </c>
      <c r="O532" s="12">
        <f t="shared" si="147"/>
        <v>182.60513753754898</v>
      </c>
      <c r="P532" s="12">
        <f t="shared" si="148"/>
        <v>182.90397682961699</v>
      </c>
      <c r="Q532">
        <v>0.55555555555555602</v>
      </c>
      <c r="R532" s="12"/>
      <c r="S532" s="12"/>
      <c r="Z532" s="12"/>
      <c r="AA532" s="12"/>
      <c r="AB532" s="12"/>
      <c r="AC532" s="12"/>
      <c r="AF532">
        <v>0.50639730639730596</v>
      </c>
      <c r="AG532" s="12"/>
      <c r="AH532" s="12"/>
      <c r="AI532" t="str">
        <v>20140926</v>
      </c>
      <c r="AJ532">
        <v>47.5</v>
      </c>
      <c r="AK532">
        <v>15.1</v>
      </c>
      <c r="AL532">
        <f t="shared" si="149"/>
        <v>3.1456953642384105</v>
      </c>
      <c r="BI532" t="str">
        <v>07/10/2022</v>
      </c>
      <c r="BJ532">
        <v>25</v>
      </c>
      <c r="BK532">
        <v>44.1</v>
      </c>
      <c r="BL532">
        <f t="shared" si="150"/>
        <v>0.56689342403628118</v>
      </c>
    </row>
    <row r="533" spans="1:64" x14ac:dyDescent="0.3">
      <c r="A533" s="11">
        <v>44813</v>
      </c>
      <c r="B533">
        <v>0.56666666666666698</v>
      </c>
      <c r="C533">
        <v>4006.18</v>
      </c>
      <c r="D533">
        <v>300.52</v>
      </c>
      <c r="E533">
        <v>108.07</v>
      </c>
      <c r="F533">
        <v>1709.02</v>
      </c>
      <c r="G533">
        <v>82.15</v>
      </c>
      <c r="H533">
        <v>43.64</v>
      </c>
      <c r="I533" s="12">
        <f t="shared" si="141"/>
        <v>130.37571064036175</v>
      </c>
      <c r="J533" s="12">
        <f t="shared" si="142"/>
        <v>98.349302947058007</v>
      </c>
      <c r="K533" s="12">
        <f t="shared" si="143"/>
        <v>148.03836287768797</v>
      </c>
      <c r="L533" s="12">
        <f t="shared" si="144"/>
        <v>150.12161299380344</v>
      </c>
      <c r="M533" s="12">
        <f t="shared" si="145"/>
        <v>158.28051999028361</v>
      </c>
      <c r="N533" s="12">
        <f t="shared" si="146"/>
        <v>118.99125980183811</v>
      </c>
      <c r="O533" s="12">
        <f t="shared" si="147"/>
        <v>178.54952689164557</v>
      </c>
      <c r="P533" s="12">
        <f t="shared" si="148"/>
        <v>182.97079935866685</v>
      </c>
      <c r="Q533">
        <v>0.58333333333333304</v>
      </c>
      <c r="R533" s="12"/>
      <c r="S533" s="12"/>
      <c r="Z533" s="12"/>
      <c r="AA533" s="12"/>
      <c r="AB533" s="12"/>
      <c r="AC533" s="12"/>
      <c r="AF533">
        <v>0.50201884253028295</v>
      </c>
      <c r="AG533" s="12"/>
      <c r="AH533" s="12"/>
      <c r="AI533" t="str">
        <v>20140919</v>
      </c>
      <c r="AJ533">
        <v>48</v>
      </c>
      <c r="AK533">
        <v>15.3</v>
      </c>
      <c r="AL533">
        <f t="shared" si="149"/>
        <v>3.1372549019607843</v>
      </c>
      <c r="BI533" t="str">
        <v>06/10/2022</v>
      </c>
      <c r="BJ533">
        <v>25</v>
      </c>
      <c r="BK533">
        <v>44.1</v>
      </c>
      <c r="BL533">
        <f t="shared" si="150"/>
        <v>0.56689342403628118</v>
      </c>
    </row>
    <row r="534" spans="1:64" x14ac:dyDescent="0.3">
      <c r="A534" s="11">
        <v>44812</v>
      </c>
      <c r="B534">
        <v>0.57910447761193995</v>
      </c>
      <c r="C534">
        <v>3979.87</v>
      </c>
      <c r="D534">
        <v>298.97000000000003</v>
      </c>
      <c r="E534">
        <v>109.19</v>
      </c>
      <c r="F534">
        <v>1718.62</v>
      </c>
      <c r="G534">
        <v>82.25</v>
      </c>
      <c r="H534">
        <v>43.62</v>
      </c>
      <c r="I534" s="12">
        <f t="shared" si="141"/>
        <v>128.21299861626076</v>
      </c>
      <c r="J534" s="12">
        <f t="shared" si="142"/>
        <v>97.164225312866236</v>
      </c>
      <c r="K534" s="12">
        <f t="shared" si="143"/>
        <v>146.88872735907228</v>
      </c>
      <c r="L534" s="12">
        <f t="shared" si="144"/>
        <v>149.20367269605052</v>
      </c>
      <c r="M534" s="12">
        <f t="shared" si="145"/>
        <v>155.87354928507412</v>
      </c>
      <c r="N534" s="12">
        <f t="shared" si="146"/>
        <v>117.72333897837828</v>
      </c>
      <c r="O534" s="12">
        <f t="shared" si="147"/>
        <v>177.41402882570355</v>
      </c>
      <c r="P534" s="12">
        <f t="shared" si="148"/>
        <v>182.11015380196355</v>
      </c>
      <c r="Q534">
        <v>0.57142857142857095</v>
      </c>
      <c r="R534" s="12"/>
      <c r="S534" s="12"/>
      <c r="Z534" s="12"/>
      <c r="AA534" s="12"/>
      <c r="AB534" s="12"/>
      <c r="AC534" s="12"/>
      <c r="AF534">
        <v>0.49800531914893598</v>
      </c>
      <c r="AG534" s="12"/>
      <c r="AH534" s="12"/>
      <c r="AI534" t="str">
        <v>20140912</v>
      </c>
      <c r="AJ534">
        <v>52.5</v>
      </c>
      <c r="AK534">
        <v>15.2</v>
      </c>
      <c r="AL534">
        <f t="shared" si="149"/>
        <v>3.4539473684210527</v>
      </c>
      <c r="BI534" t="str">
        <v>05/10/2022</v>
      </c>
      <c r="BJ534">
        <v>25</v>
      </c>
      <c r="BK534">
        <v>44.1</v>
      </c>
      <c r="BL534">
        <f t="shared" si="150"/>
        <v>0.56689342403628118</v>
      </c>
    </row>
    <row r="535" spans="1:64" x14ac:dyDescent="0.3">
      <c r="A535" s="11">
        <v>44811</v>
      </c>
      <c r="B535">
        <v>0.56927710843373502</v>
      </c>
      <c r="C535">
        <v>3908.19</v>
      </c>
      <c r="D535">
        <v>293.05</v>
      </c>
      <c r="E535">
        <v>107.49</v>
      </c>
      <c r="F535">
        <v>1702.11</v>
      </c>
      <c r="G535">
        <v>82.13</v>
      </c>
      <c r="H535">
        <v>43.25</v>
      </c>
      <c r="I535" s="12">
        <f t="shared" si="141"/>
        <v>127.89000646451747</v>
      </c>
      <c r="J535" s="12">
        <f t="shared" si="142"/>
        <v>96.331798591258604</v>
      </c>
      <c r="K535" s="12">
        <f t="shared" si="143"/>
        <v>144.45042258814371</v>
      </c>
      <c r="L535" s="12">
        <f t="shared" si="144"/>
        <v>147.75770722604821</v>
      </c>
      <c r="M535" s="12">
        <f t="shared" si="145"/>
        <v>155.19288784535047</v>
      </c>
      <c r="N535" s="12">
        <f t="shared" si="146"/>
        <v>116.49990299175592</v>
      </c>
      <c r="O535" s="12">
        <f t="shared" si="147"/>
        <v>174.15040964641057</v>
      </c>
      <c r="P535" s="12">
        <f t="shared" si="148"/>
        <v>180.01363979076385</v>
      </c>
      <c r="Q535">
        <v>0.560606060606061</v>
      </c>
      <c r="R535" s="12"/>
      <c r="S535" s="12"/>
      <c r="Z535" s="12"/>
      <c r="AA535" s="12"/>
      <c r="AB535" s="12"/>
      <c r="AC535" s="12"/>
      <c r="AF535">
        <v>0.49832775919732403</v>
      </c>
      <c r="AG535" s="12"/>
      <c r="AH535" s="12"/>
      <c r="AI535" t="str">
        <v>20140905</v>
      </c>
      <c r="AJ535">
        <v>57.6</v>
      </c>
      <c r="AK535">
        <v>14.1</v>
      </c>
      <c r="AL535">
        <f t="shared" si="149"/>
        <v>4.085106382978724</v>
      </c>
      <c r="BI535" t="str">
        <v>04/10/2022</v>
      </c>
      <c r="BJ535">
        <v>25</v>
      </c>
      <c r="BK535">
        <v>44.1</v>
      </c>
      <c r="BL535">
        <f t="shared" si="150"/>
        <v>0.56689342403628118</v>
      </c>
    </row>
    <row r="536" spans="1:64" x14ac:dyDescent="0.3">
      <c r="A536" s="11">
        <v>44807</v>
      </c>
      <c r="B536">
        <v>0.58333333333333304</v>
      </c>
      <c r="C536">
        <v>3924.26</v>
      </c>
      <c r="D536">
        <v>295.17</v>
      </c>
      <c r="E536">
        <v>110.22</v>
      </c>
      <c r="F536">
        <v>1712.44</v>
      </c>
      <c r="G536">
        <v>82.31</v>
      </c>
      <c r="H536">
        <v>43.5</v>
      </c>
      <c r="I536" s="12">
        <f t="shared" si="141"/>
        <v>125.29961178939577</v>
      </c>
      <c r="J536" s="12">
        <f t="shared" si="142"/>
        <v>96.145536941905277</v>
      </c>
      <c r="K536" s="12">
        <f t="shared" si="143"/>
        <v>144.72658769190309</v>
      </c>
      <c r="L536" s="12">
        <f t="shared" si="144"/>
        <v>147.51400128250322</v>
      </c>
      <c r="M536" s="12">
        <f t="shared" si="145"/>
        <v>152.51078096980396</v>
      </c>
      <c r="N536" s="12">
        <f t="shared" si="146"/>
        <v>116.63402904420659</v>
      </c>
      <c r="O536" s="12">
        <f t="shared" si="147"/>
        <v>175.0247364674216</v>
      </c>
      <c r="P536" s="12">
        <f t="shared" si="148"/>
        <v>180.27236223008245</v>
      </c>
      <c r="Q536">
        <v>0.61038961038961004</v>
      </c>
      <c r="R536" s="12"/>
      <c r="S536" s="12"/>
      <c r="Z536" s="12"/>
      <c r="AA536" s="12"/>
      <c r="AB536" s="12"/>
      <c r="AC536" s="12"/>
      <c r="AF536">
        <v>0.50358306188925095</v>
      </c>
      <c r="AG536" s="12"/>
      <c r="AH536" s="12"/>
      <c r="AI536" t="str">
        <v>20140829</v>
      </c>
      <c r="AJ536">
        <v>56.1</v>
      </c>
      <c r="AK536">
        <v>13.3</v>
      </c>
      <c r="AL536">
        <f t="shared" si="149"/>
        <v>4.2180451127819545</v>
      </c>
      <c r="BI536" t="str">
        <v>03/10/2022</v>
      </c>
      <c r="BJ536">
        <v>25</v>
      </c>
      <c r="BK536">
        <v>44.1</v>
      </c>
      <c r="BL536">
        <f t="shared" si="150"/>
        <v>0.56689342403628118</v>
      </c>
    </row>
    <row r="537" spans="1:64" x14ac:dyDescent="0.3">
      <c r="A537" s="11">
        <v>44806</v>
      </c>
      <c r="B537">
        <v>0.56770833333333304</v>
      </c>
      <c r="C537">
        <v>3966.85</v>
      </c>
      <c r="D537">
        <v>299.39999999999998</v>
      </c>
      <c r="E537">
        <v>109.6</v>
      </c>
      <c r="F537">
        <v>1697.3</v>
      </c>
      <c r="G537">
        <v>82.13</v>
      </c>
      <c r="H537">
        <v>43.79</v>
      </c>
      <c r="I537" s="12">
        <f t="shared" si="141"/>
        <v>127.38793479956381</v>
      </c>
      <c r="J537" s="12">
        <f t="shared" si="142"/>
        <v>98.07331786613338</v>
      </c>
      <c r="K537" s="12">
        <f t="shared" si="143"/>
        <v>146.62213714866488</v>
      </c>
      <c r="L537" s="12">
        <f t="shared" si="144"/>
        <v>148.1233752209292</v>
      </c>
      <c r="M537" s="12">
        <f t="shared" si="145"/>
        <v>155.58914183037501</v>
      </c>
      <c r="N537" s="12">
        <f t="shared" si="146"/>
        <v>119.38566641618586</v>
      </c>
      <c r="O537" s="12">
        <f t="shared" si="147"/>
        <v>177.92851269592262</v>
      </c>
      <c r="P537" s="12">
        <f t="shared" si="148"/>
        <v>181.63567235363547</v>
      </c>
      <c r="Q537">
        <v>0.57894736842105299</v>
      </c>
      <c r="R537" s="12"/>
      <c r="S537" s="12"/>
      <c r="Z537" s="12"/>
      <c r="AA537" s="12"/>
      <c r="AB537" s="12"/>
      <c r="AC537" s="12"/>
      <c r="AF537">
        <v>0.51063829787234005</v>
      </c>
      <c r="AG537" s="12"/>
      <c r="AH537" s="12"/>
      <c r="AI537" t="str">
        <v>20140822</v>
      </c>
      <c r="AJ537">
        <v>52.5</v>
      </c>
      <c r="AK537">
        <v>15.1</v>
      </c>
      <c r="AL537">
        <f t="shared" si="149"/>
        <v>3.4768211920529803</v>
      </c>
      <c r="BI537" t="str">
        <v>30/09/2022</v>
      </c>
      <c r="BJ537">
        <v>25.4</v>
      </c>
      <c r="BK537">
        <v>41.8</v>
      </c>
      <c r="BL537">
        <f t="shared" si="150"/>
        <v>0.60765550239234456</v>
      </c>
    </row>
    <row r="538" spans="1:64" x14ac:dyDescent="0.3">
      <c r="A538" s="11">
        <v>44804</v>
      </c>
      <c r="B538">
        <v>0.58205128205128198</v>
      </c>
      <c r="C538">
        <v>3955</v>
      </c>
      <c r="D538">
        <v>299.27</v>
      </c>
      <c r="E538">
        <v>111.88</v>
      </c>
      <c r="F538">
        <v>1711.21</v>
      </c>
      <c r="G538">
        <v>82.29</v>
      </c>
      <c r="H538">
        <v>44.27</v>
      </c>
      <c r="I538" s="12">
        <f t="shared" si="141"/>
        <v>124.47823309631951</v>
      </c>
      <c r="J538" s="12">
        <f t="shared" si="142"/>
        <v>96.994260756651784</v>
      </c>
      <c r="K538" s="12">
        <f t="shared" si="143"/>
        <v>145.90130438501279</v>
      </c>
      <c r="L538" s="12">
        <f t="shared" si="144"/>
        <v>146.10151083850101</v>
      </c>
      <c r="M538" s="12">
        <f t="shared" si="145"/>
        <v>152.41683419739314</v>
      </c>
      <c r="N538" s="12">
        <f t="shared" si="146"/>
        <v>118.37202999141131</v>
      </c>
      <c r="O538" s="12">
        <f t="shared" si="147"/>
        <v>177.50627257420015</v>
      </c>
      <c r="P538" s="12">
        <f t="shared" si="148"/>
        <v>179.61021738218912</v>
      </c>
      <c r="Q538">
        <v>0.60526315789473695</v>
      </c>
      <c r="R538" s="12"/>
      <c r="S538" s="12"/>
      <c r="Z538" s="12"/>
      <c r="AA538" s="12"/>
      <c r="AB538" s="12"/>
      <c r="AC538" s="12"/>
      <c r="AF538">
        <v>0.52258064516128999</v>
      </c>
      <c r="AG538" s="12"/>
      <c r="AH538" s="12"/>
      <c r="AI538" t="str">
        <v>20140815</v>
      </c>
      <c r="AJ538">
        <v>49.5</v>
      </c>
      <c r="AK538">
        <v>16.2</v>
      </c>
      <c r="AL538">
        <f t="shared" si="149"/>
        <v>3.0555555555555558</v>
      </c>
      <c r="BI538" t="str">
        <v>29/09/2022</v>
      </c>
      <c r="BJ538">
        <v>25.4</v>
      </c>
      <c r="BK538">
        <v>41.8</v>
      </c>
      <c r="BL538">
        <f t="shared" si="150"/>
        <v>0.60765550239234456</v>
      </c>
    </row>
    <row r="539" spans="1:64" x14ac:dyDescent="0.3">
      <c r="A539" s="11">
        <v>44804</v>
      </c>
      <c r="B539">
        <v>0.58247422680412397</v>
      </c>
      <c r="C539">
        <v>3986.16</v>
      </c>
      <c r="D539">
        <v>301.02</v>
      </c>
      <c r="E539">
        <v>112.96</v>
      </c>
      <c r="F539">
        <v>1724.1</v>
      </c>
      <c r="G539">
        <v>82.3</v>
      </c>
      <c r="H539">
        <v>44.46</v>
      </c>
      <c r="I539" s="12">
        <f t="shared" si="141"/>
        <v>124.26153842794409</v>
      </c>
      <c r="J539" s="12">
        <f t="shared" si="142"/>
        <v>97.027316265571983</v>
      </c>
      <c r="K539" s="12">
        <f t="shared" si="143"/>
        <v>147.03280123227236</v>
      </c>
      <c r="L539" s="12">
        <f t="shared" si="144"/>
        <v>146.62106885804684</v>
      </c>
      <c r="M539" s="12">
        <f t="shared" si="145"/>
        <v>151.84780893372547</v>
      </c>
      <c r="N539" s="12">
        <f t="shared" si="146"/>
        <v>118.17552804538428</v>
      </c>
      <c r="O539" s="12">
        <f t="shared" si="147"/>
        <v>178.52243306775102</v>
      </c>
      <c r="P539" s="12">
        <f t="shared" si="148"/>
        <v>179.88725507555014</v>
      </c>
      <c r="Q539">
        <v>0.59459459459459496</v>
      </c>
      <c r="R539" s="12"/>
      <c r="S539" s="12"/>
      <c r="Z539" s="12"/>
      <c r="AA539" s="12"/>
      <c r="AB539" s="12"/>
      <c r="AC539" s="12"/>
      <c r="AF539">
        <v>0.52018229166666696</v>
      </c>
      <c r="AG539" s="12"/>
      <c r="AH539" s="12"/>
      <c r="AI539" t="str">
        <v>20140808</v>
      </c>
      <c r="AJ539">
        <v>46.4</v>
      </c>
      <c r="AK539">
        <v>16.2</v>
      </c>
      <c r="AL539">
        <f t="shared" si="149"/>
        <v>2.8641975308641974</v>
      </c>
      <c r="BI539" t="str">
        <v>28/09/2022</v>
      </c>
      <c r="BJ539">
        <v>25.4</v>
      </c>
      <c r="BK539">
        <v>41.8</v>
      </c>
      <c r="BL539">
        <f t="shared" si="150"/>
        <v>0.60765550239234456</v>
      </c>
    </row>
    <row r="540" spans="1:64" x14ac:dyDescent="0.3">
      <c r="A540" s="11">
        <v>44803</v>
      </c>
      <c r="B540">
        <v>0.57853403141361304</v>
      </c>
      <c r="C540">
        <v>4030.61</v>
      </c>
      <c r="D540">
        <v>304.41000000000003</v>
      </c>
      <c r="E540">
        <v>112.68</v>
      </c>
      <c r="F540">
        <v>1737.58</v>
      </c>
      <c r="G540">
        <v>82.34</v>
      </c>
      <c r="H540">
        <v>44.87</v>
      </c>
      <c r="I540" s="12">
        <f t="shared" si="141"/>
        <v>125.96368832245241</v>
      </c>
      <c r="J540" s="12">
        <f t="shared" si="142"/>
        <v>97.345655172986824</v>
      </c>
      <c r="K540" s="12">
        <f t="shared" si="143"/>
        <v>148.59938300175691</v>
      </c>
      <c r="L540" s="12">
        <f t="shared" si="144"/>
        <v>146.898795581505</v>
      </c>
      <c r="M540" s="12">
        <f t="shared" si="145"/>
        <v>153.94472224224072</v>
      </c>
      <c r="N540" s="12">
        <f t="shared" si="146"/>
        <v>118.57612327958195</v>
      </c>
      <c r="O540" s="12">
        <f t="shared" si="147"/>
        <v>180.44425566251971</v>
      </c>
      <c r="P540" s="12">
        <f t="shared" si="148"/>
        <v>180.24753169421902</v>
      </c>
      <c r="Q540">
        <v>0.57534246575342496</v>
      </c>
      <c r="R540" s="12"/>
      <c r="S540" s="12"/>
      <c r="Z540" s="12"/>
      <c r="AA540" s="12"/>
      <c r="AB540" s="12"/>
      <c r="AC540" s="12"/>
      <c r="AF540">
        <v>0.51976284584980204</v>
      </c>
      <c r="AG540" s="12"/>
      <c r="AH540" s="12"/>
      <c r="AI540" t="str">
        <v>20140801</v>
      </c>
      <c r="AJ540">
        <v>50.5</v>
      </c>
      <c r="AK540">
        <v>17.100000000000001</v>
      </c>
      <c r="AL540">
        <f t="shared" si="149"/>
        <v>2.9532163742690054</v>
      </c>
      <c r="BI540" t="str">
        <v>27/09/2022</v>
      </c>
      <c r="BJ540">
        <v>25.4</v>
      </c>
      <c r="BK540">
        <v>41.8</v>
      </c>
      <c r="BL540">
        <f t="shared" si="150"/>
        <v>0.60765550239234456</v>
      </c>
    </row>
    <row r="541" spans="1:64" x14ac:dyDescent="0.3">
      <c r="A541" s="11">
        <v>44800</v>
      </c>
      <c r="B541">
        <v>0.568075117370892</v>
      </c>
      <c r="C541">
        <v>4057.66</v>
      </c>
      <c r="D541">
        <v>307.44</v>
      </c>
      <c r="E541">
        <v>113.62</v>
      </c>
      <c r="F541">
        <v>1737.86</v>
      </c>
      <c r="G541">
        <v>82.4</v>
      </c>
      <c r="H541">
        <v>45.04</v>
      </c>
      <c r="I541" s="12">
        <f t="shared" si="141"/>
        <v>125.76161612337525</v>
      </c>
      <c r="J541" s="12">
        <f t="shared" si="142"/>
        <v>97.983063030257185</v>
      </c>
      <c r="K541" s="12">
        <f t="shared" si="143"/>
        <v>149.48707438948102</v>
      </c>
      <c r="L541" s="12">
        <f t="shared" si="144"/>
        <v>147.3248562746389</v>
      </c>
      <c r="M541" s="12">
        <f t="shared" si="145"/>
        <v>154.18870894999125</v>
      </c>
      <c r="N541" s="12">
        <f t="shared" si="146"/>
        <v>119.73690841334778</v>
      </c>
      <c r="O541" s="12">
        <f t="shared" si="147"/>
        <v>182.10641856527434</v>
      </c>
      <c r="P541" s="12">
        <f t="shared" si="148"/>
        <v>181.3503519906445</v>
      </c>
      <c r="Q541">
        <v>0.59302325581395399</v>
      </c>
      <c r="R541" s="12"/>
      <c r="S541" s="12"/>
      <c r="Z541" s="12"/>
      <c r="AA541" s="12"/>
      <c r="AB541" s="12"/>
      <c r="AC541" s="12"/>
      <c r="AF541">
        <v>0.52390057361376696</v>
      </c>
      <c r="AG541" s="12"/>
      <c r="AH541" s="12"/>
      <c r="AI541" t="str">
        <v>20140725</v>
      </c>
      <c r="AJ541">
        <v>55.6</v>
      </c>
      <c r="AK541">
        <v>16.2</v>
      </c>
      <c r="AL541">
        <f t="shared" si="149"/>
        <v>3.4320987654320989</v>
      </c>
      <c r="BI541" t="str">
        <v>26/09/2022</v>
      </c>
      <c r="BJ541">
        <v>25.4</v>
      </c>
      <c r="BK541">
        <v>41.8</v>
      </c>
      <c r="BL541">
        <f t="shared" si="150"/>
        <v>0.60765550239234456</v>
      </c>
    </row>
    <row r="542" spans="1:64" x14ac:dyDescent="0.3">
      <c r="A542" s="11">
        <v>44799</v>
      </c>
      <c r="B542">
        <v>0.56221198156681995</v>
      </c>
      <c r="C542">
        <v>4199.12</v>
      </c>
      <c r="D542">
        <v>320.58</v>
      </c>
      <c r="E542">
        <v>112.77</v>
      </c>
      <c r="F542">
        <v>1758.55</v>
      </c>
      <c r="G542">
        <v>82.42</v>
      </c>
      <c r="H542">
        <v>46.09</v>
      </c>
      <c r="I542" s="12">
        <f t="shared" si="141"/>
        <v>131.16912583257832</v>
      </c>
      <c r="J542" s="12">
        <f t="shared" si="142"/>
        <v>100.17925639684479</v>
      </c>
      <c r="K542" s="12">
        <f t="shared" si="143"/>
        <v>154.65972315824101</v>
      </c>
      <c r="L542" s="12">
        <f t="shared" si="144"/>
        <v>148.94937206379564</v>
      </c>
      <c r="M542" s="12">
        <f t="shared" si="145"/>
        <v>162.05241152513034</v>
      </c>
      <c r="N542" s="12">
        <f t="shared" si="146"/>
        <v>123.3412904686662</v>
      </c>
      <c r="O542" s="12">
        <f t="shared" si="147"/>
        <v>189.84161964190773</v>
      </c>
      <c r="P542" s="12">
        <f t="shared" si="148"/>
        <v>184.71337191261736</v>
      </c>
      <c r="Q542">
        <v>0.62790697674418605</v>
      </c>
      <c r="R542" s="12"/>
      <c r="S542" s="12"/>
      <c r="Z542" s="12"/>
      <c r="AA542" s="12"/>
      <c r="AB542" s="12"/>
      <c r="AC542" s="12"/>
      <c r="AF542">
        <v>0.525542784163474</v>
      </c>
      <c r="AG542" s="12"/>
      <c r="AH542" s="12"/>
      <c r="AI542" t="str">
        <v>20140718</v>
      </c>
      <c r="AJ542">
        <v>56.5</v>
      </c>
      <c r="AK542">
        <v>17.2</v>
      </c>
      <c r="AL542">
        <f t="shared" si="149"/>
        <v>3.2848837209302326</v>
      </c>
      <c r="BI542" t="str">
        <v>23/09/2022</v>
      </c>
      <c r="BJ542">
        <v>25.4</v>
      </c>
      <c r="BK542">
        <v>34.299999999999997</v>
      </c>
      <c r="BL542">
        <f t="shared" si="150"/>
        <v>0.74052478134110788</v>
      </c>
    </row>
    <row r="543" spans="1:64" x14ac:dyDescent="0.3">
      <c r="A543" s="11">
        <v>44798</v>
      </c>
      <c r="B543">
        <v>0.55427251732101601</v>
      </c>
      <c r="C543">
        <v>4140.7700000000004</v>
      </c>
      <c r="D543">
        <v>315.01</v>
      </c>
      <c r="E543">
        <v>111.22</v>
      </c>
      <c r="F543">
        <v>1751.39</v>
      </c>
      <c r="G543">
        <v>82.37</v>
      </c>
      <c r="H543">
        <v>45.46</v>
      </c>
      <c r="I543" s="12">
        <f t="shared" si="141"/>
        <v>131.14876634845336</v>
      </c>
      <c r="J543" s="12">
        <f t="shared" si="142"/>
        <v>99.187048613929221</v>
      </c>
      <c r="K543" s="12">
        <f t="shared" si="143"/>
        <v>152.60195223216016</v>
      </c>
      <c r="L543" s="12">
        <f t="shared" si="144"/>
        <v>148.91463846881362</v>
      </c>
      <c r="M543" s="12">
        <f t="shared" si="145"/>
        <v>161.44768726118926</v>
      </c>
      <c r="N543" s="12">
        <f t="shared" si="146"/>
        <v>121.68710072840429</v>
      </c>
      <c r="O543" s="12">
        <f t="shared" si="147"/>
        <v>186.6545012689599</v>
      </c>
      <c r="P543" s="12">
        <f t="shared" si="148"/>
        <v>184.0097844917687</v>
      </c>
      <c r="Q543">
        <v>0.61904761904761896</v>
      </c>
      <c r="R543" s="12"/>
      <c r="S543" s="12"/>
      <c r="Z543" s="12"/>
      <c r="AA543" s="12"/>
      <c r="AB543" s="12"/>
      <c r="AC543" s="12"/>
      <c r="AF543">
        <v>0.51992409867172695</v>
      </c>
      <c r="AG543" s="12"/>
      <c r="AH543" s="12"/>
      <c r="AI543" t="str">
        <v>20140711</v>
      </c>
      <c r="AJ543">
        <v>56.6</v>
      </c>
      <c r="AK543">
        <v>15.1</v>
      </c>
      <c r="AL543">
        <f t="shared" si="149"/>
        <v>3.7483443708609272</v>
      </c>
      <c r="BI543" t="str">
        <v>22/09/2022</v>
      </c>
      <c r="BJ543">
        <v>25.4</v>
      </c>
      <c r="BK543">
        <v>34.299999999999997</v>
      </c>
      <c r="BL543">
        <f t="shared" si="150"/>
        <v>0.74052478134110788</v>
      </c>
    </row>
    <row r="544" spans="1:64" x14ac:dyDescent="0.3">
      <c r="A544" s="11">
        <v>44797</v>
      </c>
      <c r="B544">
        <v>0.55299539170506895</v>
      </c>
      <c r="C544">
        <v>4128.7299999999996</v>
      </c>
      <c r="D544">
        <v>314.10000000000002</v>
      </c>
      <c r="E544">
        <v>112.04</v>
      </c>
      <c r="F544">
        <v>1747.52</v>
      </c>
      <c r="G544">
        <v>82.46</v>
      </c>
      <c r="H544">
        <v>45.42</v>
      </c>
      <c r="I544" s="12">
        <f t="shared" si="141"/>
        <v>129.82006246450223</v>
      </c>
      <c r="J544" s="12">
        <f t="shared" si="142"/>
        <v>99.117509351062907</v>
      </c>
      <c r="K544" s="12">
        <f t="shared" si="143"/>
        <v>151.99282741178865</v>
      </c>
      <c r="L544" s="12">
        <f t="shared" si="144"/>
        <v>148.61214118058749</v>
      </c>
      <c r="M544" s="12">
        <f t="shared" si="145"/>
        <v>159.81502001856282</v>
      </c>
      <c r="N544" s="12">
        <f t="shared" si="146"/>
        <v>121.60409382523386</v>
      </c>
      <c r="O544" s="12">
        <f t="shared" si="147"/>
        <v>185.91296791635625</v>
      </c>
      <c r="P544" s="12">
        <f t="shared" si="148"/>
        <v>183.63947600281861</v>
      </c>
      <c r="Q544">
        <v>0.61176470588235299</v>
      </c>
      <c r="R544" s="12"/>
      <c r="S544" s="12"/>
      <c r="Z544" s="12"/>
      <c r="AA544" s="12"/>
      <c r="AB544" s="12"/>
      <c r="AC544" s="12"/>
      <c r="AF544">
        <v>0.52007648183556399</v>
      </c>
      <c r="AG544" s="12"/>
      <c r="AH544" s="12"/>
      <c r="AI544" t="str">
        <v>20140704</v>
      </c>
      <c r="AJ544">
        <v>60.6</v>
      </c>
      <c r="AK544">
        <v>15.2</v>
      </c>
      <c r="AL544">
        <f t="shared" si="149"/>
        <v>3.986842105263158</v>
      </c>
      <c r="BI544" t="str">
        <v>21/09/2022</v>
      </c>
      <c r="BJ544">
        <v>25.4</v>
      </c>
      <c r="BK544">
        <v>34.299999999999997</v>
      </c>
      <c r="BL544">
        <f t="shared" si="150"/>
        <v>0.74052478134110788</v>
      </c>
    </row>
    <row r="545" spans="1:64" x14ac:dyDescent="0.3">
      <c r="A545" s="11">
        <v>44796</v>
      </c>
      <c r="B545">
        <v>0.54800936768149899</v>
      </c>
      <c r="C545">
        <v>4137.99</v>
      </c>
      <c r="D545">
        <v>314.36</v>
      </c>
      <c r="E545">
        <v>112.66</v>
      </c>
      <c r="F545">
        <v>1735.73</v>
      </c>
      <c r="G545">
        <v>82.42</v>
      </c>
      <c r="H545">
        <v>45.29</v>
      </c>
      <c r="I545" s="12">
        <f t="shared" si="141"/>
        <v>129.39751710149457</v>
      </c>
      <c r="J545" s="12">
        <f t="shared" si="142"/>
        <v>100.02072980217901</v>
      </c>
      <c r="K545" s="12">
        <f t="shared" si="143"/>
        <v>152.40785236532207</v>
      </c>
      <c r="L545" s="12">
        <f t="shared" si="144"/>
        <v>149.37517831017985</v>
      </c>
      <c r="M545" s="12">
        <f t="shared" si="145"/>
        <v>159.07117030141038</v>
      </c>
      <c r="N545" s="12">
        <f t="shared" si="146"/>
        <v>122.53778374331698</v>
      </c>
      <c r="O545" s="12">
        <f t="shared" si="147"/>
        <v>186.15728004816367</v>
      </c>
      <c r="P545" s="12">
        <f t="shared" si="148"/>
        <v>184.32099700036309</v>
      </c>
      <c r="Q545">
        <v>0.60240963855421703</v>
      </c>
      <c r="R545" s="12"/>
      <c r="S545" s="12"/>
      <c r="Z545" s="12"/>
      <c r="AA545" s="12"/>
      <c r="AB545" s="12"/>
      <c r="AC545" s="12"/>
      <c r="AF545">
        <v>0.51412066752246499</v>
      </c>
      <c r="AG545" s="12"/>
      <c r="AH545" s="12"/>
      <c r="AI545" t="str">
        <v>20140627</v>
      </c>
      <c r="AJ545">
        <v>57.6</v>
      </c>
      <c r="AK545">
        <v>16.100000000000001</v>
      </c>
      <c r="AL545">
        <f t="shared" si="149"/>
        <v>3.5776397515527947</v>
      </c>
      <c r="BI545" t="str">
        <v>20/09/2022</v>
      </c>
      <c r="BJ545">
        <v>25.4</v>
      </c>
      <c r="BK545">
        <v>34.299999999999997</v>
      </c>
      <c r="BL545">
        <f t="shared" si="150"/>
        <v>0.74052478134110788</v>
      </c>
    </row>
    <row r="546" spans="1:64" x14ac:dyDescent="0.3">
      <c r="A546" s="11">
        <v>44793</v>
      </c>
      <c r="B546">
        <v>0.54586129753915003</v>
      </c>
      <c r="C546">
        <v>4228.4799999999996</v>
      </c>
      <c r="D546">
        <v>322.86</v>
      </c>
      <c r="E546">
        <v>113.04</v>
      </c>
      <c r="F546">
        <v>1747.4</v>
      </c>
      <c r="G546">
        <v>82.53</v>
      </c>
      <c r="H546">
        <v>45.93</v>
      </c>
      <c r="I546" s="12">
        <f t="shared" si="141"/>
        <v>131.77452971169615</v>
      </c>
      <c r="J546" s="12">
        <f t="shared" si="142"/>
        <v>101.51519911514376</v>
      </c>
      <c r="K546" s="12">
        <f t="shared" si="143"/>
        <v>155.52889363192079</v>
      </c>
      <c r="L546" s="12">
        <f t="shared" si="144"/>
        <v>150.49878373311358</v>
      </c>
      <c r="M546" s="12">
        <f t="shared" si="145"/>
        <v>162.81019745578436</v>
      </c>
      <c r="N546" s="12">
        <f t="shared" si="146"/>
        <v>124.99374928511249</v>
      </c>
      <c r="O546" s="12">
        <f t="shared" si="147"/>
        <v>190.92943761587969</v>
      </c>
      <c r="P546" s="12">
        <f t="shared" si="148"/>
        <v>186.63394265675143</v>
      </c>
      <c r="Q546">
        <v>0.57142857142857095</v>
      </c>
      <c r="R546" s="12"/>
      <c r="S546" s="12"/>
      <c r="Z546" s="12"/>
      <c r="AA546" s="12"/>
      <c r="AB546" s="12"/>
      <c r="AC546" s="12"/>
      <c r="AF546">
        <v>0.50251572327044003</v>
      </c>
      <c r="AG546" s="12"/>
      <c r="AH546" s="12"/>
      <c r="AI546" t="str">
        <v>20140620</v>
      </c>
      <c r="AJ546">
        <v>60.2</v>
      </c>
      <c r="AK546">
        <v>16.3</v>
      </c>
      <c r="AL546">
        <f t="shared" si="149"/>
        <v>3.6932515337423313</v>
      </c>
      <c r="BI546" t="str">
        <v>19/09/2022</v>
      </c>
      <c r="BJ546">
        <v>25.4</v>
      </c>
      <c r="BK546">
        <v>34.299999999999997</v>
      </c>
      <c r="BL546">
        <f t="shared" si="150"/>
        <v>0.74052478134110788</v>
      </c>
    </row>
    <row r="547" spans="1:64" x14ac:dyDescent="0.3">
      <c r="A547" s="11">
        <v>44792</v>
      </c>
      <c r="B547">
        <v>0.52993348115299299</v>
      </c>
      <c r="C547">
        <v>4283.74</v>
      </c>
      <c r="D547">
        <v>329.28</v>
      </c>
      <c r="E547">
        <v>114.89</v>
      </c>
      <c r="F547">
        <v>1758.84</v>
      </c>
      <c r="G547">
        <v>82.59</v>
      </c>
      <c r="H547">
        <v>46.59</v>
      </c>
      <c r="I547" s="12">
        <f t="shared" si="141"/>
        <v>131.35387991813343</v>
      </c>
      <c r="J547" s="12">
        <f t="shared" si="142"/>
        <v>102.16863452050004</v>
      </c>
      <c r="K547" s="12">
        <f t="shared" si="143"/>
        <v>157.44555112387181</v>
      </c>
      <c r="L547" s="12">
        <f t="shared" si="144"/>
        <v>150.30846503395148</v>
      </c>
      <c r="M547" s="12">
        <f t="shared" si="145"/>
        <v>163.36477607104644</v>
      </c>
      <c r="N547" s="12">
        <f t="shared" si="146"/>
        <v>126.63914608241619</v>
      </c>
      <c r="O547" s="12">
        <f t="shared" si="147"/>
        <v>194.58185665989788</v>
      </c>
      <c r="P547" s="12">
        <f t="shared" si="148"/>
        <v>187.63421209983485</v>
      </c>
      <c r="Q547">
        <v>0.56626506024096401</v>
      </c>
      <c r="R547" s="12"/>
      <c r="S547" s="12"/>
      <c r="Z547" s="12"/>
      <c r="AA547" s="12"/>
      <c r="AB547" s="12"/>
      <c r="AC547" s="12"/>
      <c r="AF547">
        <v>0.50503144654088095</v>
      </c>
      <c r="AG547" s="12"/>
      <c r="AH547" s="12"/>
      <c r="AI547" t="str">
        <v>20140613</v>
      </c>
      <c r="AJ547">
        <v>61.4</v>
      </c>
      <c r="AK547">
        <v>16.3</v>
      </c>
      <c r="AL547">
        <f t="shared" si="149"/>
        <v>3.7668711656441713</v>
      </c>
      <c r="BI547" t="str">
        <v>16/09/2022</v>
      </c>
      <c r="BJ547">
        <v>30</v>
      </c>
      <c r="BK547">
        <v>31.4</v>
      </c>
      <c r="BL547">
        <f t="shared" si="150"/>
        <v>0.95541401273885351</v>
      </c>
    </row>
    <row r="548" spans="1:64" x14ac:dyDescent="0.3">
      <c r="A548" s="11">
        <v>44791</v>
      </c>
      <c r="B548">
        <v>0.51754385964912297</v>
      </c>
      <c r="C548">
        <v>4274.04</v>
      </c>
      <c r="D548">
        <v>328.49</v>
      </c>
      <c r="E548">
        <v>114.72</v>
      </c>
      <c r="F548">
        <v>1761.62</v>
      </c>
      <c r="G548">
        <v>82.47</v>
      </c>
      <c r="H548">
        <v>46.75</v>
      </c>
      <c r="I548" s="12">
        <f t="shared" si="141"/>
        <v>131.25050090795517</v>
      </c>
      <c r="J548" s="12">
        <f t="shared" si="142"/>
        <v>101.77703634203863</v>
      </c>
      <c r="K548" s="12">
        <f t="shared" si="143"/>
        <v>157.31742537506537</v>
      </c>
      <c r="L548" s="12">
        <f t="shared" si="144"/>
        <v>149.45775517018839</v>
      </c>
      <c r="M548" s="12">
        <f t="shared" si="145"/>
        <v>163.21411721029398</v>
      </c>
      <c r="N548" s="12">
        <f t="shared" si="146"/>
        <v>126.13673881924207</v>
      </c>
      <c r="O548" s="12">
        <f t="shared" si="147"/>
        <v>194.39720473063485</v>
      </c>
      <c r="P548" s="12">
        <f t="shared" si="148"/>
        <v>186.54712667857547</v>
      </c>
      <c r="Q548">
        <v>0.49411764705882399</v>
      </c>
      <c r="R548" s="12"/>
      <c r="S548" s="12"/>
      <c r="Z548" s="12"/>
      <c r="AA548" s="12"/>
      <c r="AB548" s="12"/>
      <c r="AC548" s="12"/>
      <c r="AF548">
        <v>0.49874686716791999</v>
      </c>
      <c r="AG548" s="12"/>
      <c r="AH548" s="12"/>
      <c r="AI548" t="str">
        <v>20140606</v>
      </c>
      <c r="AJ548">
        <v>62.6</v>
      </c>
      <c r="AK548">
        <v>17.2</v>
      </c>
      <c r="AL548">
        <f t="shared" si="149"/>
        <v>3.6395348837209305</v>
      </c>
      <c r="BI548" t="str">
        <v>15/09/2022</v>
      </c>
      <c r="BJ548">
        <v>30</v>
      </c>
      <c r="BK548">
        <v>31.4</v>
      </c>
      <c r="BL548">
        <f t="shared" si="150"/>
        <v>0.95541401273885351</v>
      </c>
    </row>
    <row r="549" spans="1:64" x14ac:dyDescent="0.3">
      <c r="A549" s="11">
        <v>44790</v>
      </c>
      <c r="B549">
        <v>0.50989010989010997</v>
      </c>
      <c r="C549">
        <v>4305.2</v>
      </c>
      <c r="D549">
        <v>332.28</v>
      </c>
      <c r="E549">
        <v>115.93</v>
      </c>
      <c r="F549">
        <v>1775.32</v>
      </c>
      <c r="G549">
        <v>82.54</v>
      </c>
      <c r="H549">
        <v>47.1</v>
      </c>
      <c r="I549" s="12">
        <f t="shared" si="141"/>
        <v>130.83189459479499</v>
      </c>
      <c r="J549" s="12">
        <f t="shared" si="142"/>
        <v>101.72829224903887</v>
      </c>
      <c r="K549" s="12">
        <f t="shared" si="143"/>
        <v>158.32909849267958</v>
      </c>
      <c r="L549" s="12">
        <f t="shared" si="144"/>
        <v>149.42887969968072</v>
      </c>
      <c r="M549" s="12">
        <f t="shared" si="145"/>
        <v>163.37237770271378</v>
      </c>
      <c r="N549" s="12">
        <f t="shared" si="146"/>
        <v>126.60379597923225</v>
      </c>
      <c r="O549" s="12">
        <f t="shared" si="147"/>
        <v>196.47154530075341</v>
      </c>
      <c r="P549" s="12">
        <f t="shared" si="148"/>
        <v>187.29161933463143</v>
      </c>
      <c r="Q549">
        <v>0.48235294117647098</v>
      </c>
      <c r="R549" s="12"/>
      <c r="S549" s="12"/>
      <c r="Z549" s="12"/>
      <c r="AA549" s="12"/>
      <c r="AB549" s="12"/>
      <c r="AC549" s="12"/>
      <c r="AF549">
        <v>0.49623115577889398</v>
      </c>
      <c r="AG549" s="12"/>
      <c r="AH549" s="12"/>
      <c r="AI549" t="str">
        <v>20140530</v>
      </c>
      <c r="AJ549">
        <v>62.2</v>
      </c>
      <c r="AK549">
        <v>17.399999999999999</v>
      </c>
      <c r="AL549">
        <f t="shared" si="149"/>
        <v>3.5747126436781613</v>
      </c>
      <c r="BI549" t="str">
        <v>14/09/2022</v>
      </c>
      <c r="BJ549">
        <v>30</v>
      </c>
      <c r="BK549">
        <v>31.4</v>
      </c>
      <c r="BL549">
        <f t="shared" si="150"/>
        <v>0.95541401273885351</v>
      </c>
    </row>
    <row r="550" spans="1:64" x14ac:dyDescent="0.3">
      <c r="A550" s="11">
        <v>44789</v>
      </c>
      <c r="B550">
        <v>0.507726269315673</v>
      </c>
      <c r="C550">
        <v>4297.1400000000003</v>
      </c>
      <c r="D550">
        <v>333.06</v>
      </c>
      <c r="E550">
        <v>115.45</v>
      </c>
      <c r="F550">
        <v>1779.56</v>
      </c>
      <c r="G550">
        <v>82.61</v>
      </c>
      <c r="H550">
        <v>47.08</v>
      </c>
      <c r="I550" s="12">
        <f t="shared" si="141"/>
        <v>131.13113293704478</v>
      </c>
      <c r="J550" s="12">
        <f t="shared" si="142"/>
        <v>101.2969417537781</v>
      </c>
      <c r="K550" s="12">
        <f t="shared" si="143"/>
        <v>157.89913580119486</v>
      </c>
      <c r="L550" s="12">
        <f t="shared" si="144"/>
        <v>149.21239380817067</v>
      </c>
      <c r="M550" s="12">
        <f t="shared" si="145"/>
        <v>164.44117369729668</v>
      </c>
      <c r="N550" s="12">
        <f t="shared" si="146"/>
        <v>126.59864454652885</v>
      </c>
      <c r="O550" s="12">
        <f t="shared" si="147"/>
        <v>196.76562438166954</v>
      </c>
      <c r="P550" s="12">
        <f t="shared" si="148"/>
        <v>187.81124218448699</v>
      </c>
      <c r="Q550">
        <v>0.50588235294117601</v>
      </c>
      <c r="R550" s="12"/>
      <c r="S550" s="12"/>
      <c r="Z550" s="12"/>
      <c r="AA550" s="12"/>
      <c r="AB550" s="12"/>
      <c r="AC550" s="12"/>
      <c r="AF550">
        <v>0.49589387239418797</v>
      </c>
      <c r="AG550" s="12"/>
      <c r="AH550" s="12"/>
      <c r="AI550" t="str">
        <v>20140523</v>
      </c>
      <c r="AJ550">
        <v>58.3</v>
      </c>
      <c r="AK550">
        <v>17.3</v>
      </c>
      <c r="AL550">
        <f t="shared" si="149"/>
        <v>3.3699421965317917</v>
      </c>
      <c r="BI550" t="str">
        <v>13/09/2022</v>
      </c>
      <c r="BJ550">
        <v>30</v>
      </c>
      <c r="BK550">
        <v>31.4</v>
      </c>
      <c r="BL550">
        <f t="shared" si="150"/>
        <v>0.95541401273885351</v>
      </c>
    </row>
    <row r="551" spans="1:64" x14ac:dyDescent="0.3">
      <c r="A551" s="11">
        <v>44786</v>
      </c>
      <c r="B551">
        <v>0.48366013071895397</v>
      </c>
      <c r="C551">
        <v>4280.1499999999996</v>
      </c>
      <c r="D551">
        <v>330.39</v>
      </c>
      <c r="E551">
        <v>115.55</v>
      </c>
      <c r="F551">
        <v>1802.35</v>
      </c>
      <c r="G551">
        <v>82.54</v>
      </c>
      <c r="H551">
        <v>47.36</v>
      </c>
      <c r="I551" s="12">
        <f t="shared" si="141"/>
        <v>130.50017590442232</v>
      </c>
      <c r="J551" s="12">
        <f t="shared" si="142"/>
        <v>99.641489093198516</v>
      </c>
      <c r="K551" s="12">
        <f t="shared" si="143"/>
        <v>157.40780098360349</v>
      </c>
      <c r="L551" s="12">
        <f t="shared" si="144"/>
        <v>147.75235684743254</v>
      </c>
      <c r="M551" s="12">
        <f t="shared" si="145"/>
        <v>162.98299990094401</v>
      </c>
      <c r="N551" s="12">
        <f t="shared" si="146"/>
        <v>124.02804410744338</v>
      </c>
      <c r="O551" s="12">
        <f t="shared" si="147"/>
        <v>195.35258352165803</v>
      </c>
      <c r="P551" s="12">
        <f t="shared" si="148"/>
        <v>185.21937110738074</v>
      </c>
      <c r="Q551">
        <v>0.47252747252747301</v>
      </c>
      <c r="R551" s="12"/>
      <c r="S551" s="12"/>
      <c r="Z551" s="12"/>
      <c r="AA551" s="12"/>
      <c r="AB551" s="12"/>
      <c r="AC551" s="12"/>
      <c r="AF551">
        <v>0.48393194706994302</v>
      </c>
      <c r="AG551" s="12"/>
      <c r="AH551" s="12"/>
      <c r="AI551" t="str">
        <v>20140516</v>
      </c>
      <c r="AJ551">
        <v>57.2</v>
      </c>
      <c r="AK551">
        <v>18.3</v>
      </c>
      <c r="AL551">
        <f t="shared" si="149"/>
        <v>3.1256830601092895</v>
      </c>
      <c r="BI551" t="str">
        <v>12/09/2022</v>
      </c>
      <c r="BJ551">
        <v>30</v>
      </c>
      <c r="BK551">
        <v>31.4</v>
      </c>
      <c r="BL551">
        <f t="shared" si="150"/>
        <v>0.95541401273885351</v>
      </c>
    </row>
    <row r="552" spans="1:64" x14ac:dyDescent="0.3">
      <c r="A552" s="11">
        <v>44785</v>
      </c>
      <c r="B552">
        <v>0.48478260869565198</v>
      </c>
      <c r="C552">
        <v>4207.2700000000004</v>
      </c>
      <c r="D552">
        <v>324.08</v>
      </c>
      <c r="E552">
        <v>114.39</v>
      </c>
      <c r="F552">
        <v>1789.71</v>
      </c>
      <c r="G552">
        <v>82.52</v>
      </c>
      <c r="H552">
        <v>46.96</v>
      </c>
      <c r="I552" s="12">
        <f t="shared" si="141"/>
        <v>129.56965199505839</v>
      </c>
      <c r="J552" s="12">
        <f t="shared" si="142"/>
        <v>98.629569439132112</v>
      </c>
      <c r="K552" s="12">
        <f t="shared" si="143"/>
        <v>154.76441986042565</v>
      </c>
      <c r="L552" s="12">
        <f t="shared" si="144"/>
        <v>146.46282357788681</v>
      </c>
      <c r="M552" s="12">
        <f t="shared" si="145"/>
        <v>161.47646412632227</v>
      </c>
      <c r="N552" s="12">
        <f t="shared" si="146"/>
        <v>122.50797684529198</v>
      </c>
      <c r="O552" s="12">
        <f t="shared" si="147"/>
        <v>191.66718097133244</v>
      </c>
      <c r="P552" s="12">
        <f t="shared" si="148"/>
        <v>183.2127130642987</v>
      </c>
      <c r="Q552">
        <v>0.48913043478260898</v>
      </c>
      <c r="R552" s="12"/>
      <c r="S552" s="12"/>
      <c r="Z552" s="12"/>
      <c r="AA552" s="12"/>
      <c r="AB552" s="12"/>
      <c r="AC552" s="12"/>
      <c r="AF552">
        <v>0.48571428571428599</v>
      </c>
      <c r="AG552" s="12"/>
      <c r="AH552" s="12"/>
      <c r="AI552" t="str">
        <v>20140509</v>
      </c>
      <c r="AJ552">
        <v>55.1</v>
      </c>
      <c r="AK552">
        <v>19.399999999999999</v>
      </c>
      <c r="AL552">
        <f t="shared" si="149"/>
        <v>2.8402061855670104</v>
      </c>
      <c r="BI552" t="str">
        <v>09/09/2022</v>
      </c>
      <c r="BJ552">
        <v>32.4</v>
      </c>
      <c r="BK552">
        <v>28.2</v>
      </c>
      <c r="BL552">
        <f t="shared" si="150"/>
        <v>1.1489361702127658</v>
      </c>
    </row>
    <row r="553" spans="1:64" x14ac:dyDescent="0.3">
      <c r="A553" s="11">
        <v>44784</v>
      </c>
      <c r="B553">
        <v>0.46995708154506399</v>
      </c>
      <c r="C553">
        <v>4210.24</v>
      </c>
      <c r="D553">
        <v>325.93</v>
      </c>
      <c r="E553">
        <v>117.12</v>
      </c>
      <c r="F553">
        <v>1792.43</v>
      </c>
      <c r="G553">
        <v>82.55</v>
      </c>
      <c r="H553">
        <v>46.91</v>
      </c>
      <c r="I553" s="12">
        <f t="shared" si="141"/>
        <v>126.70559823930235</v>
      </c>
      <c r="J553" s="12">
        <f t="shared" si="142"/>
        <v>98.549540309644215</v>
      </c>
      <c r="K553" s="12">
        <f t="shared" si="143"/>
        <v>154.81736846207099</v>
      </c>
      <c r="L553" s="12">
        <f t="shared" si="144"/>
        <v>146.72271260687782</v>
      </c>
      <c r="M553" s="12">
        <f t="shared" si="145"/>
        <v>158.67843011429113</v>
      </c>
      <c r="N553" s="12">
        <f t="shared" si="146"/>
        <v>123.01956260305948</v>
      </c>
      <c r="O553" s="12">
        <f t="shared" si="147"/>
        <v>192.6908800405605</v>
      </c>
      <c r="P553" s="12">
        <f t="shared" si="148"/>
        <v>184.45630571451375</v>
      </c>
      <c r="Q553">
        <v>0.47826086956521702</v>
      </c>
      <c r="R553" s="12"/>
      <c r="S553" s="12"/>
      <c r="Z553" s="12"/>
      <c r="AA553" s="12"/>
      <c r="AB553" s="12"/>
      <c r="AC553" s="12"/>
      <c r="AF553">
        <v>0.48573240329739997</v>
      </c>
      <c r="AG553" s="12"/>
      <c r="AH553" s="12"/>
      <c r="AI553" t="str">
        <v>20140502</v>
      </c>
      <c r="AJ553">
        <v>55.8</v>
      </c>
      <c r="AK553">
        <v>19.7</v>
      </c>
      <c r="AL553">
        <f t="shared" si="149"/>
        <v>2.8324873096446699</v>
      </c>
      <c r="BI553" t="str">
        <v>08/09/2022</v>
      </c>
      <c r="BJ553">
        <v>32.4</v>
      </c>
      <c r="BK553">
        <v>28.2</v>
      </c>
      <c r="BL553">
        <f t="shared" si="150"/>
        <v>1.1489361702127658</v>
      </c>
    </row>
    <row r="554" spans="1:64" x14ac:dyDescent="0.3">
      <c r="A554" s="11">
        <v>44783</v>
      </c>
      <c r="B554">
        <v>0.46982758620689702</v>
      </c>
      <c r="C554">
        <v>4122.47</v>
      </c>
      <c r="D554">
        <v>317.08</v>
      </c>
      <c r="E554">
        <v>117.89</v>
      </c>
      <c r="F554">
        <v>1794.3</v>
      </c>
      <c r="G554">
        <v>82.47</v>
      </c>
      <c r="H554">
        <v>45.99</v>
      </c>
      <c r="I554" s="12">
        <f t="shared" si="141"/>
        <v>123.2758008554022</v>
      </c>
      <c r="J554" s="12">
        <f t="shared" si="142"/>
        <v>96.396729202426727</v>
      </c>
      <c r="K554" s="12">
        <f t="shared" si="143"/>
        <v>151.73404402948492</v>
      </c>
      <c r="L554" s="12">
        <f t="shared" si="144"/>
        <v>146.53422779227472</v>
      </c>
      <c r="M554" s="12">
        <f t="shared" si="145"/>
        <v>153.39512619165001</v>
      </c>
      <c r="N554" s="12">
        <f t="shared" si="146"/>
        <v>119.55798514029648</v>
      </c>
      <c r="O554" s="12">
        <f t="shared" si="147"/>
        <v>187.6358049129467</v>
      </c>
      <c r="P554" s="12">
        <f t="shared" si="148"/>
        <v>183.00932627425138</v>
      </c>
      <c r="Q554">
        <v>0.46153846153846201</v>
      </c>
      <c r="R554" s="12"/>
      <c r="S554" s="12"/>
      <c r="Z554" s="12"/>
      <c r="AA554" s="12"/>
      <c r="AB554" s="12"/>
      <c r="AC554" s="12"/>
      <c r="AF554">
        <v>0.48556767158434899</v>
      </c>
      <c r="AG554" s="12"/>
      <c r="AH554" s="12"/>
      <c r="AI554" t="str">
        <v>20140425</v>
      </c>
      <c r="AJ554">
        <v>54.7</v>
      </c>
      <c r="AK554">
        <v>20.6</v>
      </c>
      <c r="AL554">
        <f t="shared" si="149"/>
        <v>2.6553398058252426</v>
      </c>
      <c r="BI554" t="str">
        <v>07/09/2022</v>
      </c>
      <c r="BJ554">
        <v>32.4</v>
      </c>
      <c r="BK554">
        <v>28.2</v>
      </c>
      <c r="BL554">
        <f t="shared" si="150"/>
        <v>1.1489361702127658</v>
      </c>
    </row>
    <row r="555" spans="1:64" x14ac:dyDescent="0.3">
      <c r="A555" s="11">
        <v>44782</v>
      </c>
      <c r="B555">
        <v>0.46420824295010799</v>
      </c>
      <c r="C555">
        <v>4140.0600000000004</v>
      </c>
      <c r="D555">
        <v>320.70999999999998</v>
      </c>
      <c r="E555">
        <v>118.35</v>
      </c>
      <c r="F555">
        <v>1789.5</v>
      </c>
      <c r="G555">
        <v>82.55</v>
      </c>
      <c r="H555">
        <v>46.2</v>
      </c>
      <c r="I555" s="12">
        <f t="shared" si="141"/>
        <v>123.32043720366686</v>
      </c>
      <c r="J555" s="12">
        <f t="shared" si="142"/>
        <v>97.06952235135725</v>
      </c>
      <c r="K555" s="12">
        <f t="shared" si="143"/>
        <v>152.23331160489687</v>
      </c>
      <c r="L555" s="12">
        <f t="shared" si="144"/>
        <v>146.49076048972583</v>
      </c>
      <c r="M555" s="12">
        <f t="shared" si="145"/>
        <v>154.54367317542224</v>
      </c>
      <c r="N555" s="12">
        <f t="shared" si="146"/>
        <v>121.25567988431742</v>
      </c>
      <c r="O555" s="12">
        <f t="shared" si="147"/>
        <v>189.59805513099906</v>
      </c>
      <c r="P555" s="12">
        <f t="shared" si="148"/>
        <v>184.25733477978184</v>
      </c>
      <c r="Q555">
        <v>0.46153846153846201</v>
      </c>
      <c r="R555" s="12"/>
      <c r="S555" s="12"/>
      <c r="Z555" s="12"/>
      <c r="AA555" s="12"/>
      <c r="AB555" s="12"/>
      <c r="AC555" s="12"/>
      <c r="AF555">
        <v>0.48062015503875999</v>
      </c>
      <c r="AG555" s="12"/>
      <c r="AH555" s="12"/>
      <c r="AI555" t="str">
        <v>20140418</v>
      </c>
      <c r="AJ555">
        <v>51.6</v>
      </c>
      <c r="AK555">
        <v>21.7</v>
      </c>
      <c r="AL555">
        <f t="shared" si="149"/>
        <v>2.3778801843317976</v>
      </c>
      <c r="BI555" t="str">
        <v>06/09/2022</v>
      </c>
      <c r="BJ555">
        <v>32.4</v>
      </c>
      <c r="BK555">
        <v>28.2</v>
      </c>
      <c r="BL555">
        <f t="shared" si="150"/>
        <v>1.1489361702127658</v>
      </c>
    </row>
    <row r="556" spans="1:64" x14ac:dyDescent="0.3">
      <c r="A556" s="11">
        <v>44779</v>
      </c>
      <c r="B556">
        <v>0.45119305856832997</v>
      </c>
      <c r="C556">
        <v>4145.1899999999996</v>
      </c>
      <c r="D556">
        <v>321.75</v>
      </c>
      <c r="E556">
        <v>116.47</v>
      </c>
      <c r="F556">
        <v>1775.1</v>
      </c>
      <c r="G556">
        <v>82.47</v>
      </c>
      <c r="H556">
        <v>46.09</v>
      </c>
      <c r="I556" s="12">
        <f t="shared" si="141"/>
        <v>125.50153779661953</v>
      </c>
      <c r="J556" s="12">
        <f t="shared" si="142"/>
        <v>97.985668559973178</v>
      </c>
      <c r="K556" s="12">
        <f t="shared" si="143"/>
        <v>152.57012980100711</v>
      </c>
      <c r="L556" s="12">
        <f t="shared" si="144"/>
        <v>147.02360547283308</v>
      </c>
      <c r="M556" s="12">
        <f t="shared" si="145"/>
        <v>157.5969275075901</v>
      </c>
      <c r="N556" s="12">
        <f t="shared" si="146"/>
        <v>122.64705457832007</v>
      </c>
      <c r="O556" s="12">
        <f t="shared" si="147"/>
        <v>190.39817928887132</v>
      </c>
      <c r="P556" s="12">
        <f t="shared" si="148"/>
        <v>185.29851939201129</v>
      </c>
      <c r="Q556">
        <v>0.462365591397849</v>
      </c>
      <c r="R556" s="12"/>
      <c r="S556" s="12"/>
      <c r="Z556" s="12"/>
      <c r="AA556" s="12"/>
      <c r="AB556" s="12"/>
      <c r="AC556" s="12"/>
      <c r="AF556">
        <v>0.48374760994263899</v>
      </c>
      <c r="AG556" s="12"/>
      <c r="AH556" s="12"/>
      <c r="AI556" t="str">
        <v>20140411</v>
      </c>
      <c r="AJ556">
        <v>50.5</v>
      </c>
      <c r="AK556">
        <v>20.6</v>
      </c>
      <c r="AL556">
        <f t="shared" si="149"/>
        <v>2.4514563106796117</v>
      </c>
      <c r="BI556" t="str">
        <v>05/09/2022</v>
      </c>
      <c r="BJ556">
        <v>32.4</v>
      </c>
      <c r="BK556">
        <v>28.2</v>
      </c>
      <c r="BL556">
        <f t="shared" si="150"/>
        <v>1.1489361702127658</v>
      </c>
    </row>
    <row r="557" spans="1:64" x14ac:dyDescent="0.3">
      <c r="A557" s="11">
        <v>44778</v>
      </c>
      <c r="B557">
        <v>0.44420131291028397</v>
      </c>
      <c r="C557">
        <v>4151.9399999999996</v>
      </c>
      <c r="D557">
        <v>324.39999999999998</v>
      </c>
      <c r="E557">
        <v>119.31</v>
      </c>
      <c r="F557">
        <v>1791.21</v>
      </c>
      <c r="G557">
        <v>82.81</v>
      </c>
      <c r="H557">
        <v>46.36</v>
      </c>
      <c r="I557" s="12">
        <f t="shared" si="141"/>
        <v>122.77858011159964</v>
      </c>
      <c r="J557" s="12">
        <f t="shared" si="142"/>
        <v>97.268973809485999</v>
      </c>
      <c r="K557" s="12">
        <f t="shared" si="143"/>
        <v>152.19268611217782</v>
      </c>
      <c r="L557" s="12">
        <f t="shared" si="144"/>
        <v>146.408945558071</v>
      </c>
      <c r="M557" s="12">
        <f t="shared" si="145"/>
        <v>155.1708911788082</v>
      </c>
      <c r="N557" s="12">
        <f t="shared" si="146"/>
        <v>122.54595501583435</v>
      </c>
      <c r="O557" s="12">
        <f t="shared" si="147"/>
        <v>191.17495043612405</v>
      </c>
      <c r="P557" s="12">
        <f t="shared" si="148"/>
        <v>185.73405480248732</v>
      </c>
      <c r="Q557">
        <v>0.46153846153846201</v>
      </c>
      <c r="R557" s="12"/>
      <c r="S557" s="12"/>
      <c r="Z557" s="12"/>
      <c r="AA557" s="12"/>
      <c r="AB557" s="12"/>
      <c r="AC557" s="12"/>
      <c r="AF557">
        <v>0.48100450740502299</v>
      </c>
      <c r="AG557" s="12"/>
      <c r="AH557" s="12"/>
      <c r="AI557" t="str">
        <v>20140404</v>
      </c>
      <c r="AJ557">
        <v>54.6</v>
      </c>
      <c r="AK557">
        <v>18.600000000000001</v>
      </c>
      <c r="AL557">
        <f t="shared" si="149"/>
        <v>2.935483870967742</v>
      </c>
      <c r="BI557" t="str">
        <v>02/09/2022</v>
      </c>
      <c r="BJ557">
        <v>29.7</v>
      </c>
      <c r="BK557">
        <v>29.7</v>
      </c>
      <c r="BL557">
        <f t="shared" si="150"/>
        <v>1</v>
      </c>
    </row>
    <row r="558" spans="1:64" x14ac:dyDescent="0.3">
      <c r="A558" s="11">
        <v>44777</v>
      </c>
      <c r="B558">
        <v>0.43497757847533602</v>
      </c>
      <c r="C558">
        <v>4155.17</v>
      </c>
      <c r="D558">
        <v>322.89</v>
      </c>
      <c r="E558">
        <v>119.35</v>
      </c>
      <c r="F558">
        <v>1765.2850000000001</v>
      </c>
      <c r="G558">
        <v>82.7</v>
      </c>
      <c r="H558">
        <v>46.11</v>
      </c>
      <c r="I558" s="12">
        <f t="shared" si="141"/>
        <v>122.83289634271222</v>
      </c>
      <c r="J558" s="12">
        <f t="shared" si="142"/>
        <v>98.796702663422437</v>
      </c>
      <c r="K558" s="12">
        <f t="shared" si="143"/>
        <v>152.5141025183238</v>
      </c>
      <c r="L558" s="12">
        <f t="shared" si="144"/>
        <v>147.32221990125254</v>
      </c>
      <c r="M558" s="12">
        <f t="shared" si="145"/>
        <v>154.39710477572294</v>
      </c>
      <c r="N558" s="12">
        <f t="shared" si="146"/>
        <v>123.78498061231359</v>
      </c>
      <c r="O558" s="12">
        <f t="shared" si="147"/>
        <v>190.53733507956255</v>
      </c>
      <c r="P558" s="12">
        <f t="shared" si="148"/>
        <v>185.87258604444915</v>
      </c>
      <c r="Q558">
        <v>0.43820224719101097</v>
      </c>
      <c r="R558" s="12"/>
      <c r="S558" s="12"/>
      <c r="Z558" s="12"/>
      <c r="AA558" s="12"/>
      <c r="AB558" s="12"/>
      <c r="AC558" s="12"/>
      <c r="AF558">
        <v>0.47138263665594898</v>
      </c>
      <c r="AG558" s="12"/>
      <c r="AH558" s="12"/>
      <c r="AI558" t="str">
        <v>20140328</v>
      </c>
      <c r="AJ558">
        <v>50.5</v>
      </c>
      <c r="AK558">
        <v>18.600000000000001</v>
      </c>
      <c r="AL558">
        <f t="shared" si="149"/>
        <v>2.71505376344086</v>
      </c>
      <c r="BI558" t="str">
        <v>01/09/2022</v>
      </c>
      <c r="BJ558">
        <v>29.7</v>
      </c>
      <c r="BK558">
        <v>29.7</v>
      </c>
      <c r="BL558">
        <f t="shared" si="150"/>
        <v>1</v>
      </c>
    </row>
    <row r="559" spans="1:64" x14ac:dyDescent="0.3">
      <c r="A559" s="11">
        <v>44776</v>
      </c>
      <c r="B559">
        <v>0.41534988713318299</v>
      </c>
      <c r="C559">
        <v>4091.19</v>
      </c>
      <c r="D559">
        <v>314.33</v>
      </c>
      <c r="E559">
        <v>117.5</v>
      </c>
      <c r="F559">
        <v>1760.7</v>
      </c>
      <c r="G559">
        <v>82.67</v>
      </c>
      <c r="H559">
        <v>45.79</v>
      </c>
      <c r="I559" s="12">
        <f t="shared" si="141"/>
        <v>122.84594247590003</v>
      </c>
      <c r="J559" s="12">
        <f t="shared" si="142"/>
        <v>97.525515711846097</v>
      </c>
      <c r="K559" s="12">
        <f t="shared" si="143"/>
        <v>150.21941190337083</v>
      </c>
      <c r="L559" s="12">
        <f t="shared" si="144"/>
        <v>146.05880303296615</v>
      </c>
      <c r="M559" s="12">
        <f t="shared" si="145"/>
        <v>152.64355915542615</v>
      </c>
      <c r="N559" s="12">
        <f t="shared" si="146"/>
        <v>120.80962694851311</v>
      </c>
      <c r="O559" s="12">
        <f t="shared" si="147"/>
        <v>185.55163000074285</v>
      </c>
      <c r="P559" s="12">
        <f t="shared" si="148"/>
        <v>182.18442613830589</v>
      </c>
      <c r="Q559">
        <v>0.37777777777777799</v>
      </c>
      <c r="R559" s="12"/>
      <c r="S559" s="12"/>
      <c r="Z559" s="12"/>
      <c r="AA559" s="12"/>
      <c r="AB559" s="12"/>
      <c r="AC559" s="12"/>
      <c r="AF559">
        <v>0.46324007807417</v>
      </c>
      <c r="AG559" s="12"/>
      <c r="AH559" s="12"/>
      <c r="AI559" t="str">
        <v>20140321</v>
      </c>
      <c r="AJ559">
        <v>54.7</v>
      </c>
      <c r="AK559">
        <v>17.5</v>
      </c>
      <c r="AL559">
        <f t="shared" si="149"/>
        <v>3.1257142857142859</v>
      </c>
      <c r="BI559" t="str">
        <v>31/08/2022</v>
      </c>
      <c r="BJ559">
        <v>29.7</v>
      </c>
      <c r="BK559">
        <v>29.7</v>
      </c>
      <c r="BL559">
        <f t="shared" si="150"/>
        <v>1</v>
      </c>
    </row>
    <row r="560" spans="1:64" x14ac:dyDescent="0.3">
      <c r="A560" s="11">
        <v>44775</v>
      </c>
      <c r="B560">
        <v>0.39772727272727298</v>
      </c>
      <c r="C560">
        <v>4118.63</v>
      </c>
      <c r="D560">
        <v>315.27</v>
      </c>
      <c r="E560">
        <v>120.04</v>
      </c>
      <c r="F560">
        <v>1772.24</v>
      </c>
      <c r="G560">
        <v>82.96</v>
      </c>
      <c r="H560">
        <v>46.36</v>
      </c>
      <c r="I560" s="12">
        <f t="shared" si="141"/>
        <v>121.09046925583624</v>
      </c>
      <c r="J560" s="12">
        <f t="shared" si="142"/>
        <v>97.540232207627582</v>
      </c>
      <c r="K560" s="12">
        <f t="shared" si="143"/>
        <v>150.69663031098355</v>
      </c>
      <c r="L560" s="12">
        <f t="shared" si="144"/>
        <v>145.24070969905674</v>
      </c>
      <c r="M560" s="12">
        <f t="shared" si="145"/>
        <v>149.9183373067078</v>
      </c>
      <c r="N560" s="12">
        <f t="shared" si="146"/>
        <v>120.38467361622648</v>
      </c>
      <c r="O560" s="12">
        <f t="shared" si="147"/>
        <v>185.45628892409474</v>
      </c>
      <c r="P560" s="12">
        <f t="shared" si="148"/>
        <v>180.5033066754203</v>
      </c>
      <c r="Q560">
        <v>0.39325842696629199</v>
      </c>
      <c r="R560" s="12"/>
      <c r="S560" s="12"/>
      <c r="Z560" s="12"/>
      <c r="AA560" s="12"/>
      <c r="AB560" s="12"/>
      <c r="AC560" s="12"/>
      <c r="AF560">
        <v>0.46421536441234401</v>
      </c>
      <c r="AG560" s="12"/>
      <c r="AH560" s="12"/>
      <c r="AI560" t="str">
        <v>20140314</v>
      </c>
      <c r="AJ560">
        <v>52</v>
      </c>
      <c r="AK560">
        <v>17.399999999999999</v>
      </c>
      <c r="AL560">
        <f t="shared" si="149"/>
        <v>2.9885057471264371</v>
      </c>
      <c r="BI560" t="str">
        <v>30/08/2022</v>
      </c>
      <c r="BJ560">
        <v>29.7</v>
      </c>
      <c r="BK560">
        <v>29.7</v>
      </c>
      <c r="BL560">
        <f t="shared" si="150"/>
        <v>1</v>
      </c>
    </row>
    <row r="561" spans="1:64" x14ac:dyDescent="0.3">
      <c r="A561" s="11">
        <v>44772</v>
      </c>
      <c r="B561">
        <v>0.37868480725623599</v>
      </c>
      <c r="C561">
        <v>4130.29</v>
      </c>
      <c r="D561">
        <v>315.45999999999998</v>
      </c>
      <c r="E561">
        <v>117.43</v>
      </c>
      <c r="F561">
        <v>1766.25</v>
      </c>
      <c r="G561">
        <v>83.05</v>
      </c>
      <c r="H561">
        <v>46.52</v>
      </c>
      <c r="I561" s="12">
        <f t="shared" si="141"/>
        <v>124.20160180008003</v>
      </c>
      <c r="J561" s="12">
        <f t="shared" si="142"/>
        <v>98.15017787158358</v>
      </c>
      <c r="K561" s="12">
        <f t="shared" si="143"/>
        <v>150.95920298143889</v>
      </c>
      <c r="L561" s="12">
        <f t="shared" si="144"/>
        <v>145.15124796447211</v>
      </c>
      <c r="M561" s="12">
        <f t="shared" si="145"/>
        <v>153.42067071765325</v>
      </c>
      <c r="N561" s="12">
        <f t="shared" si="146"/>
        <v>120.86737693956179</v>
      </c>
      <c r="O561" s="12">
        <f t="shared" si="147"/>
        <v>185.36705517634996</v>
      </c>
      <c r="P561" s="12">
        <f t="shared" si="148"/>
        <v>179.99265206908512</v>
      </c>
      <c r="Q561">
        <v>0.38636363636363602</v>
      </c>
      <c r="R561" s="12"/>
      <c r="S561" s="12"/>
      <c r="Z561" s="12"/>
      <c r="AA561" s="12"/>
      <c r="AB561" s="12"/>
      <c r="AC561" s="12"/>
      <c r="AF561">
        <v>0.46048334421946402</v>
      </c>
      <c r="AG561" s="12"/>
      <c r="AH561" s="12"/>
      <c r="AI561" t="str">
        <v>20140307</v>
      </c>
      <c r="AJ561">
        <v>55.1</v>
      </c>
      <c r="AK561">
        <v>17.399999999999999</v>
      </c>
      <c r="AL561">
        <f t="shared" si="149"/>
        <v>3.166666666666667</v>
      </c>
      <c r="BI561" t="str">
        <v>29/08/2022</v>
      </c>
      <c r="BJ561">
        <v>29.7</v>
      </c>
      <c r="BK561">
        <v>29.7</v>
      </c>
      <c r="BL561">
        <f t="shared" si="150"/>
        <v>1</v>
      </c>
    </row>
    <row r="562" spans="1:64" x14ac:dyDescent="0.3">
      <c r="A562" s="11">
        <v>44771</v>
      </c>
      <c r="B562">
        <v>0.36842105263157898</v>
      </c>
      <c r="C562">
        <v>4072.43</v>
      </c>
      <c r="D562">
        <v>309.81</v>
      </c>
      <c r="E562">
        <v>117.75</v>
      </c>
      <c r="F562">
        <v>1755.85</v>
      </c>
      <c r="G562">
        <v>83.06</v>
      </c>
      <c r="H562">
        <v>46.1</v>
      </c>
      <c r="I562" s="12">
        <f t="shared" si="141"/>
        <v>122.13443309541627</v>
      </c>
      <c r="J562" s="12">
        <f t="shared" si="142"/>
        <v>97.343716693079571</v>
      </c>
      <c r="K562" s="12">
        <f t="shared" si="143"/>
        <v>148.82679357940034</v>
      </c>
      <c r="L562" s="12">
        <f t="shared" si="144"/>
        <v>144.41514887386279</v>
      </c>
      <c r="M562" s="12">
        <f t="shared" si="145"/>
        <v>150.2717846711536</v>
      </c>
      <c r="N562" s="12">
        <f t="shared" si="146"/>
        <v>119.39712943365694</v>
      </c>
      <c r="O562" s="12">
        <f t="shared" si="147"/>
        <v>182.02554331673133</v>
      </c>
      <c r="P562" s="12">
        <f t="shared" si="148"/>
        <v>178.36483131845938</v>
      </c>
      <c r="Q562">
        <v>0.36263736263736301</v>
      </c>
      <c r="R562" s="12"/>
      <c r="S562" s="12"/>
      <c r="Z562" s="12"/>
      <c r="AA562" s="12"/>
      <c r="AB562" s="12"/>
      <c r="AC562" s="12"/>
      <c r="AF562">
        <v>0.45032679738562098</v>
      </c>
      <c r="AG562" s="12"/>
      <c r="AH562" s="12"/>
      <c r="AI562" t="str">
        <v>20140228</v>
      </c>
      <c r="AJ562">
        <v>54.6</v>
      </c>
      <c r="AK562">
        <v>15.1</v>
      </c>
      <c r="AL562">
        <f t="shared" si="149"/>
        <v>3.6158940397350996</v>
      </c>
      <c r="BI562" t="str">
        <v>26/08/2022</v>
      </c>
      <c r="BJ562">
        <v>38.4</v>
      </c>
      <c r="BK562">
        <v>30.1</v>
      </c>
      <c r="BL562">
        <f t="shared" si="150"/>
        <v>1.2757475083056478</v>
      </c>
    </row>
    <row r="563" spans="1:64" x14ac:dyDescent="0.3">
      <c r="A563" s="11">
        <v>44770</v>
      </c>
      <c r="B563">
        <v>0.35446009389671401</v>
      </c>
      <c r="C563">
        <v>4023.61</v>
      </c>
      <c r="D563">
        <v>306.81</v>
      </c>
      <c r="E563">
        <v>116.82</v>
      </c>
      <c r="F563">
        <v>1734.44</v>
      </c>
      <c r="G563">
        <v>82.88</v>
      </c>
      <c r="H563">
        <v>45.87</v>
      </c>
      <c r="I563" s="12">
        <f t="shared" si="141"/>
        <v>121.62695470728397</v>
      </c>
      <c r="J563" s="12">
        <f t="shared" si="142"/>
        <v>97.36422736063578</v>
      </c>
      <c r="K563" s="12">
        <f t="shared" si="143"/>
        <v>147.35886818812619</v>
      </c>
      <c r="L563" s="12">
        <f t="shared" si="144"/>
        <v>143.39429445949824</v>
      </c>
      <c r="M563" s="12">
        <f t="shared" si="145"/>
        <v>149.9992251385253</v>
      </c>
      <c r="N563" s="12">
        <f t="shared" si="146"/>
        <v>119.70429104614684</v>
      </c>
      <c r="O563" s="12">
        <f t="shared" si="147"/>
        <v>180.65146781305353</v>
      </c>
      <c r="P563" s="12">
        <f t="shared" si="148"/>
        <v>177.51915349597959</v>
      </c>
      <c r="Q563">
        <v>0.35227272727272702</v>
      </c>
      <c r="R563" s="12"/>
      <c r="S563" s="12"/>
      <c r="Z563" s="12"/>
      <c r="AA563" s="12"/>
      <c r="AB563" s="12"/>
      <c r="AC563" s="12"/>
      <c r="AF563">
        <v>0.44224422442244199</v>
      </c>
      <c r="AG563" s="12"/>
      <c r="AH563" s="12"/>
      <c r="AI563" t="str">
        <v>20140221</v>
      </c>
      <c r="AJ563">
        <v>53.5</v>
      </c>
      <c r="AK563">
        <v>17.2</v>
      </c>
      <c r="AL563">
        <f t="shared" si="149"/>
        <v>3.11046511627907</v>
      </c>
      <c r="BI563" t="str">
        <v>25/08/2022</v>
      </c>
      <c r="BJ563">
        <v>38.4</v>
      </c>
      <c r="BK563">
        <v>30.1</v>
      </c>
      <c r="BL563">
        <f t="shared" si="150"/>
        <v>1.2757475083056478</v>
      </c>
    </row>
    <row r="564" spans="1:64" x14ac:dyDescent="0.3">
      <c r="A564" s="11">
        <v>44769</v>
      </c>
      <c r="B564">
        <v>0.32380952380952399</v>
      </c>
      <c r="C564">
        <v>3921.05</v>
      </c>
      <c r="D564">
        <v>294.37</v>
      </c>
      <c r="E564">
        <v>117.48</v>
      </c>
      <c r="F564">
        <v>1717.46</v>
      </c>
      <c r="G564">
        <v>82.75</v>
      </c>
      <c r="H564">
        <v>44.89</v>
      </c>
      <c r="I564" s="12">
        <f t="shared" si="141"/>
        <v>117.88136433516179</v>
      </c>
      <c r="J564" s="12">
        <f t="shared" si="142"/>
        <v>95.805513237421707</v>
      </c>
      <c r="K564" s="12">
        <f t="shared" si="143"/>
        <v>143.82294341582511</v>
      </c>
      <c r="L564" s="12">
        <f t="shared" si="144"/>
        <v>142.77676832132192</v>
      </c>
      <c r="M564" s="12">
        <f t="shared" si="145"/>
        <v>143.14573395918939</v>
      </c>
      <c r="N564" s="12">
        <f t="shared" si="146"/>
        <v>115.95061618257995</v>
      </c>
      <c r="O564" s="12">
        <f t="shared" si="147"/>
        <v>173.58837483949532</v>
      </c>
      <c r="P564" s="12">
        <f t="shared" si="148"/>
        <v>173.9652865308411</v>
      </c>
      <c r="Q564">
        <v>0.348314606741573</v>
      </c>
      <c r="R564" s="12"/>
      <c r="S564" s="12"/>
      <c r="Z564" s="12"/>
      <c r="AA564" s="12"/>
      <c r="AB564" s="12"/>
      <c r="AC564" s="12"/>
      <c r="AF564">
        <v>0.441001977587343</v>
      </c>
      <c r="AG564" s="12"/>
      <c r="AH564" s="12"/>
      <c r="AI564" t="str">
        <v>20140214</v>
      </c>
      <c r="AJ564">
        <v>46.5</v>
      </c>
      <c r="AK564">
        <v>17.2</v>
      </c>
      <c r="AL564">
        <f t="shared" si="149"/>
        <v>2.7034883720930232</v>
      </c>
      <c r="BI564" t="str">
        <v>24/08/2022</v>
      </c>
      <c r="BJ564">
        <v>38.4</v>
      </c>
      <c r="BK564">
        <v>30.1</v>
      </c>
      <c r="BL564">
        <f t="shared" si="150"/>
        <v>1.2757475083056478</v>
      </c>
    </row>
    <row r="565" spans="1:64" x14ac:dyDescent="0.3">
      <c r="A565" s="11">
        <v>44768</v>
      </c>
      <c r="B565">
        <v>0.30361445783132501</v>
      </c>
      <c r="C565">
        <v>3966.84</v>
      </c>
      <c r="D565">
        <v>300.27</v>
      </c>
      <c r="E565">
        <v>117.39</v>
      </c>
      <c r="F565">
        <v>1719.8</v>
      </c>
      <c r="G565">
        <v>82.79</v>
      </c>
      <c r="H565">
        <v>45.43</v>
      </c>
      <c r="I565" s="12">
        <f t="shared" si="141"/>
        <v>119.35055393030476</v>
      </c>
      <c r="J565" s="12">
        <f t="shared" si="142"/>
        <v>96.79109531590575</v>
      </c>
      <c r="K565" s="12">
        <f t="shared" si="143"/>
        <v>145.43142117766078</v>
      </c>
      <c r="L565" s="12">
        <f t="shared" si="144"/>
        <v>142.72778049386397</v>
      </c>
      <c r="M565" s="12">
        <f t="shared" si="145"/>
        <v>146.12905473047289</v>
      </c>
      <c r="N565" s="12">
        <f t="shared" si="146"/>
        <v>118.11066648295535</v>
      </c>
      <c r="O565" s="12">
        <f t="shared" si="147"/>
        <v>176.98035058458007</v>
      </c>
      <c r="P565" s="12">
        <f t="shared" si="148"/>
        <v>175.32626789154907</v>
      </c>
      <c r="Q565">
        <v>0.32183908045977</v>
      </c>
      <c r="R565" s="12"/>
      <c r="S565" s="12"/>
      <c r="Z565" s="12"/>
      <c r="AA565" s="12"/>
      <c r="AB565" s="12"/>
      <c r="AC565" s="12"/>
      <c r="AF565">
        <v>0.439121756487026</v>
      </c>
      <c r="AG565" s="12"/>
      <c r="AH565" s="12"/>
      <c r="AI565" t="str">
        <v>20140207</v>
      </c>
      <c r="AJ565">
        <v>41.8</v>
      </c>
      <c r="AK565">
        <v>17.399999999999999</v>
      </c>
      <c r="AL565">
        <f t="shared" si="149"/>
        <v>2.4022988505747125</v>
      </c>
      <c r="BI565" t="str">
        <v>23/08/2022</v>
      </c>
      <c r="BJ565">
        <v>38.4</v>
      </c>
      <c r="BK565">
        <v>30.1</v>
      </c>
      <c r="BL565">
        <f t="shared" si="150"/>
        <v>1.2757475083056478</v>
      </c>
    </row>
    <row r="566" spans="1:64" x14ac:dyDescent="0.3">
      <c r="A566" s="11">
        <v>44765</v>
      </c>
      <c r="B566">
        <v>0.307875894988067</v>
      </c>
      <c r="C566">
        <v>3961.63</v>
      </c>
      <c r="D566">
        <v>301.99</v>
      </c>
      <c r="E566">
        <v>118.55</v>
      </c>
      <c r="F566">
        <v>1727.4</v>
      </c>
      <c r="G566">
        <v>82.86</v>
      </c>
      <c r="H566">
        <v>45.11</v>
      </c>
      <c r="I566" s="12">
        <f t="shared" si="141"/>
        <v>118.04030464491306</v>
      </c>
      <c r="J566" s="12">
        <f t="shared" si="142"/>
        <v>96.241097552362177</v>
      </c>
      <c r="K566" s="12">
        <f t="shared" si="143"/>
        <v>145.1179788672512</v>
      </c>
      <c r="L566" s="12">
        <f t="shared" si="144"/>
        <v>143.55734896369808</v>
      </c>
      <c r="M566" s="12">
        <f t="shared" si="145"/>
        <v>145.53391589488788</v>
      </c>
      <c r="N566" s="12">
        <f t="shared" si="146"/>
        <v>118.26392198168904</v>
      </c>
      <c r="O566" s="12">
        <f t="shared" si="147"/>
        <v>177.84302340891534</v>
      </c>
      <c r="P566" s="12">
        <f t="shared" si="148"/>
        <v>177.59762134424716</v>
      </c>
      <c r="Q566">
        <v>0.32222222222222202</v>
      </c>
      <c r="R566" s="12"/>
      <c r="S566" s="12"/>
      <c r="Z566" s="12"/>
      <c r="AA566" s="12"/>
      <c r="AB566" s="12"/>
      <c r="AC566" s="12"/>
      <c r="AF566">
        <v>0.436591809775429</v>
      </c>
      <c r="AG566" s="12"/>
      <c r="AH566" s="12"/>
      <c r="AI566" t="str">
        <v>20140131</v>
      </c>
      <c r="AJ566">
        <v>45.9</v>
      </c>
      <c r="AK566">
        <v>17.399999999999999</v>
      </c>
      <c r="AL566">
        <f t="shared" si="149"/>
        <v>2.6379310344827589</v>
      </c>
      <c r="BI566" t="str">
        <v>22/08/2022</v>
      </c>
      <c r="BJ566">
        <v>38.4</v>
      </c>
      <c r="BK566">
        <v>30.1</v>
      </c>
      <c r="BL566">
        <f t="shared" si="150"/>
        <v>1.2757475083056478</v>
      </c>
    </row>
    <row r="567" spans="1:64" x14ac:dyDescent="0.3">
      <c r="A567" s="11">
        <v>44764</v>
      </c>
      <c r="B567">
        <v>0.30361445783132501</v>
      </c>
      <c r="C567">
        <v>3998.95</v>
      </c>
      <c r="D567">
        <v>307.38</v>
      </c>
      <c r="E567">
        <v>116.59</v>
      </c>
      <c r="F567">
        <v>1718.93</v>
      </c>
      <c r="G567">
        <v>82.65</v>
      </c>
      <c r="H567">
        <v>45.4</v>
      </c>
      <c r="I567" s="12">
        <f t="shared" si="141"/>
        <v>121.20913531371629</v>
      </c>
      <c r="J567" s="12">
        <f t="shared" si="142"/>
        <v>97.633342546534138</v>
      </c>
      <c r="K567" s="12">
        <f t="shared" si="143"/>
        <v>146.86170974593381</v>
      </c>
      <c r="L567" s="12">
        <f t="shared" si="144"/>
        <v>143.98134300091002</v>
      </c>
      <c r="M567" s="12">
        <f t="shared" si="145"/>
        <v>150.71026265977284</v>
      </c>
      <c r="N567" s="12">
        <f t="shared" si="146"/>
        <v>120.9815031475059</v>
      </c>
      <c r="O567" s="12">
        <f t="shared" si="147"/>
        <v>181.48657199754692</v>
      </c>
      <c r="P567" s="12">
        <f t="shared" si="148"/>
        <v>179.5997332810318</v>
      </c>
      <c r="Q567">
        <v>0.31818181818181801</v>
      </c>
      <c r="R567" s="12"/>
      <c r="S567" s="12"/>
      <c r="Z567" s="12"/>
      <c r="AA567" s="12"/>
      <c r="AB567" s="12"/>
      <c r="AC567" s="12"/>
      <c r="AF567">
        <v>0.44262295081967201</v>
      </c>
      <c r="AG567" s="12"/>
      <c r="AH567" s="12"/>
      <c r="AI567" t="str">
        <v>20140124</v>
      </c>
      <c r="AJ567">
        <v>53.1</v>
      </c>
      <c r="AK567">
        <v>15.3</v>
      </c>
      <c r="AL567">
        <f t="shared" si="149"/>
        <v>3.4705882352941178</v>
      </c>
      <c r="BI567" t="str">
        <v>19/08/2022</v>
      </c>
      <c r="BJ567">
        <v>45.1</v>
      </c>
      <c r="BK567">
        <v>29.6</v>
      </c>
      <c r="BL567">
        <f t="shared" si="150"/>
        <v>1.5236486486486487</v>
      </c>
    </row>
    <row r="568" spans="1:64" x14ac:dyDescent="0.3">
      <c r="A568" s="11">
        <v>44763</v>
      </c>
      <c r="B568">
        <v>0.29126213592233002</v>
      </c>
      <c r="C568">
        <v>3959.9</v>
      </c>
      <c r="D568">
        <v>303.02999999999997</v>
      </c>
      <c r="E568">
        <v>114.61</v>
      </c>
      <c r="F568">
        <v>1696.7</v>
      </c>
      <c r="G568">
        <v>82.42</v>
      </c>
      <c r="H568">
        <v>44.88</v>
      </c>
      <c r="I568" s="12">
        <f t="shared" si="141"/>
        <v>122.11456834569509</v>
      </c>
      <c r="J568" s="12">
        <f t="shared" si="142"/>
        <v>97.950756238866191</v>
      </c>
      <c r="K568" s="12">
        <f t="shared" si="143"/>
        <v>145.83057451787903</v>
      </c>
      <c r="L568" s="12">
        <f t="shared" si="144"/>
        <v>144.23015337517026</v>
      </c>
      <c r="M568" s="12">
        <f t="shared" si="145"/>
        <v>151.15177170267799</v>
      </c>
      <c r="N568" s="12">
        <f t="shared" si="146"/>
        <v>120.83008967413414</v>
      </c>
      <c r="O568" s="12">
        <f t="shared" si="147"/>
        <v>179.41177714116458</v>
      </c>
      <c r="P568" s="12">
        <f t="shared" si="148"/>
        <v>179.10387317675986</v>
      </c>
      <c r="Q568">
        <v>0.290697674418605</v>
      </c>
      <c r="R568" s="12"/>
      <c r="S568" s="12"/>
      <c r="Z568" s="12"/>
      <c r="AA568" s="12"/>
      <c r="AB568" s="12"/>
      <c r="AC568" s="12"/>
      <c r="AF568">
        <v>0.44444444444444398</v>
      </c>
      <c r="AG568" s="12"/>
      <c r="AH568" s="12"/>
      <c r="AI568" t="str">
        <v>20140117</v>
      </c>
      <c r="AJ568">
        <v>57.6</v>
      </c>
      <c r="AK568">
        <v>15.1</v>
      </c>
      <c r="AL568">
        <f t="shared" si="149"/>
        <v>3.8145695364238414</v>
      </c>
      <c r="BI568" t="str">
        <v>18/08/2022</v>
      </c>
      <c r="BJ568">
        <v>45.1</v>
      </c>
      <c r="BK568">
        <v>29.6</v>
      </c>
      <c r="BL568">
        <f t="shared" si="150"/>
        <v>1.5236486486486487</v>
      </c>
    </row>
    <row r="569" spans="1:64" x14ac:dyDescent="0.3">
      <c r="A569" s="11">
        <v>44762</v>
      </c>
      <c r="B569">
        <v>0.31143552311435502</v>
      </c>
      <c r="C569">
        <v>3936.69</v>
      </c>
      <c r="D569">
        <v>298.3</v>
      </c>
      <c r="E569">
        <v>114.31</v>
      </c>
      <c r="F569">
        <v>1711.4</v>
      </c>
      <c r="G569">
        <v>82.43</v>
      </c>
      <c r="H569">
        <v>45.13</v>
      </c>
      <c r="I569" s="12">
        <f t="shared" si="141"/>
        <v>121.71638855063237</v>
      </c>
      <c r="J569" s="12">
        <f t="shared" si="142"/>
        <v>96.552171487778025</v>
      </c>
      <c r="K569" s="12">
        <f t="shared" si="143"/>
        <v>144.95834117738474</v>
      </c>
      <c r="L569" s="12">
        <f t="shared" si="144"/>
        <v>142.599475830785</v>
      </c>
      <c r="M569" s="12">
        <f t="shared" si="145"/>
        <v>149.17783890604386</v>
      </c>
      <c r="N569" s="12">
        <f t="shared" si="146"/>
        <v>117.94676549758746</v>
      </c>
      <c r="O569" s="12">
        <f t="shared" si="147"/>
        <v>176.59024724854359</v>
      </c>
      <c r="P569" s="12">
        <f t="shared" si="148"/>
        <v>175.35202843085753</v>
      </c>
      <c r="Q569">
        <v>0.30952380952380998</v>
      </c>
      <c r="R569" s="12"/>
      <c r="S569" s="12"/>
      <c r="Z569" s="12"/>
      <c r="AA569" s="12"/>
      <c r="AB569" s="12"/>
      <c r="AC569" s="12"/>
      <c r="AF569">
        <v>0.44591904445919001</v>
      </c>
      <c r="AG569" s="12"/>
      <c r="AH569" s="12"/>
      <c r="AI569" t="str">
        <v>20140110</v>
      </c>
      <c r="AJ569">
        <v>56.1</v>
      </c>
      <c r="AK569">
        <v>15.3</v>
      </c>
      <c r="AL569">
        <f t="shared" si="149"/>
        <v>3.6666666666666665</v>
      </c>
      <c r="BI569" t="str">
        <v>17/08/2022</v>
      </c>
      <c r="BJ569">
        <v>45.1</v>
      </c>
      <c r="BK569">
        <v>29.6</v>
      </c>
      <c r="BL569">
        <f t="shared" si="150"/>
        <v>1.5236486486486487</v>
      </c>
    </row>
    <row r="570" spans="1:64" x14ac:dyDescent="0.3">
      <c r="A570" s="11">
        <v>44761</v>
      </c>
      <c r="B570">
        <v>0.30050505050505</v>
      </c>
      <c r="C570">
        <v>3830.85</v>
      </c>
      <c r="D570">
        <v>289.39999999999998</v>
      </c>
      <c r="E570">
        <v>114.93</v>
      </c>
      <c r="F570">
        <v>1709.22</v>
      </c>
      <c r="G570">
        <v>82.52</v>
      </c>
      <c r="H570">
        <v>44.1</v>
      </c>
      <c r="I570" s="12">
        <f t="shared" si="141"/>
        <v>117.82544806983593</v>
      </c>
      <c r="J570" s="12">
        <f t="shared" si="142"/>
        <v>94.073073420880576</v>
      </c>
      <c r="K570" s="12">
        <f t="shared" si="143"/>
        <v>140.9115067393798</v>
      </c>
      <c r="L570" s="12">
        <f t="shared" si="144"/>
        <v>141.99283641837633</v>
      </c>
      <c r="M570" s="12">
        <f t="shared" si="145"/>
        <v>143.97350332869541</v>
      </c>
      <c r="N570" s="12">
        <f t="shared" si="146"/>
        <v>114.56950320272296</v>
      </c>
      <c r="O570" s="12">
        <f t="shared" si="147"/>
        <v>171.14046278564325</v>
      </c>
      <c r="P570" s="12">
        <f t="shared" si="148"/>
        <v>174.06442624874555</v>
      </c>
      <c r="Q570">
        <v>0.30487804878048802</v>
      </c>
      <c r="R570" s="12"/>
      <c r="S570" s="12"/>
      <c r="Z570" s="12"/>
      <c r="AA570" s="12"/>
      <c r="AB570" s="12"/>
      <c r="AC570" s="12"/>
      <c r="AF570">
        <v>0.445265278710544</v>
      </c>
      <c r="AG570" s="12"/>
      <c r="AH570" s="12"/>
      <c r="AI570" t="str">
        <v>20140103</v>
      </c>
      <c r="AJ570">
        <v>60.6</v>
      </c>
      <c r="AK570">
        <v>15.2</v>
      </c>
      <c r="AL570">
        <f t="shared" si="149"/>
        <v>3.986842105263158</v>
      </c>
      <c r="BI570" t="str">
        <v>16/08/2022</v>
      </c>
      <c r="BJ570">
        <v>45.1</v>
      </c>
      <c r="BK570">
        <v>29.6</v>
      </c>
      <c r="BL570">
        <f t="shared" si="150"/>
        <v>1.5236486486486487</v>
      </c>
    </row>
    <row r="571" spans="1:64" x14ac:dyDescent="0.3">
      <c r="A571" s="11">
        <v>44758</v>
      </c>
      <c r="B571">
        <v>0.29471032745591902</v>
      </c>
      <c r="C571">
        <v>3863.16</v>
      </c>
      <c r="D571">
        <v>291.87</v>
      </c>
      <c r="E571">
        <v>116.14</v>
      </c>
      <c r="F571">
        <v>1707.7</v>
      </c>
      <c r="G571">
        <v>82.57</v>
      </c>
      <c r="H571">
        <v>43.87</v>
      </c>
      <c r="I571" s="12">
        <f t="shared" si="141"/>
        <v>117.58383198407556</v>
      </c>
      <c r="J571" s="12">
        <f t="shared" si="142"/>
        <v>94.951728755601849</v>
      </c>
      <c r="K571" s="12">
        <f t="shared" si="143"/>
        <v>142.01325589038754</v>
      </c>
      <c r="L571" s="12">
        <f t="shared" si="144"/>
        <v>143.95149547374265</v>
      </c>
      <c r="M571" s="12">
        <f t="shared" si="145"/>
        <v>143.69247121128865</v>
      </c>
      <c r="N571" s="12">
        <f t="shared" si="146"/>
        <v>115.65116049824651</v>
      </c>
      <c r="O571" s="12">
        <f t="shared" si="147"/>
        <v>172.4957837079015</v>
      </c>
      <c r="P571" s="12">
        <f t="shared" si="148"/>
        <v>176.48320524900308</v>
      </c>
      <c r="Q571">
        <v>0.30379746835443</v>
      </c>
      <c r="R571" s="12"/>
      <c r="S571" s="12"/>
      <c r="Z571" s="12"/>
      <c r="AA571" s="12"/>
      <c r="AB571" s="12"/>
      <c r="AC571" s="12"/>
      <c r="AF571">
        <v>0.44198524480214602</v>
      </c>
      <c r="AG571" s="12"/>
      <c r="AH571" s="12"/>
      <c r="AI571" t="str">
        <v>20131227</v>
      </c>
      <c r="AJ571">
        <v>61.6</v>
      </c>
      <c r="AK571">
        <v>15.2</v>
      </c>
      <c r="AL571">
        <f t="shared" si="149"/>
        <v>4.052631578947369</v>
      </c>
      <c r="BI571" t="str">
        <v>15/08/2022</v>
      </c>
      <c r="BJ571">
        <v>45.1</v>
      </c>
      <c r="BK571">
        <v>29.6</v>
      </c>
      <c r="BL571">
        <f t="shared" si="150"/>
        <v>1.5236486486486487</v>
      </c>
    </row>
    <row r="572" spans="1:64" x14ac:dyDescent="0.3">
      <c r="A572" s="11">
        <v>44757</v>
      </c>
      <c r="B572">
        <v>0.311053984575835</v>
      </c>
      <c r="C572">
        <v>3790.38</v>
      </c>
      <c r="D572">
        <v>286.67</v>
      </c>
      <c r="E572">
        <v>115.49</v>
      </c>
      <c r="F572">
        <v>1709.96</v>
      </c>
      <c r="G572">
        <v>82.51</v>
      </c>
      <c r="H572">
        <v>43.31</v>
      </c>
      <c r="I572" s="12">
        <f t="shared" si="141"/>
        <v>116.0092330811721</v>
      </c>
      <c r="J572" s="12">
        <f t="shared" si="142"/>
        <v>93.042231470650393</v>
      </c>
      <c r="K572" s="12">
        <f t="shared" si="143"/>
        <v>139.43728364077825</v>
      </c>
      <c r="L572" s="12">
        <f t="shared" si="144"/>
        <v>143.05437263676612</v>
      </c>
      <c r="M572" s="12">
        <f t="shared" si="145"/>
        <v>141.91692990386889</v>
      </c>
      <c r="N572" s="12">
        <f t="shared" si="146"/>
        <v>113.44343861241781</v>
      </c>
      <c r="O572" s="12">
        <f t="shared" si="147"/>
        <v>169.54366576893301</v>
      </c>
      <c r="P572" s="12">
        <f t="shared" si="148"/>
        <v>175.5686183300779</v>
      </c>
      <c r="Q572">
        <v>0.291139240506329</v>
      </c>
      <c r="R572" s="12"/>
      <c r="S572" s="12"/>
      <c r="Z572" s="12"/>
      <c r="AA572" s="12"/>
      <c r="AB572" s="12"/>
      <c r="AC572" s="12"/>
      <c r="AF572">
        <v>0.44776119402985098</v>
      </c>
      <c r="AG572" s="12"/>
      <c r="AH572" s="12"/>
      <c r="AI572" t="str">
        <v>20131220</v>
      </c>
      <c r="AJ572">
        <v>59.6</v>
      </c>
      <c r="AK572">
        <v>14.1</v>
      </c>
      <c r="AL572">
        <f t="shared" si="149"/>
        <v>4.2269503546099294</v>
      </c>
      <c r="BI572" t="str">
        <v>12/08/2022</v>
      </c>
      <c r="BJ572">
        <v>45</v>
      </c>
      <c r="BK572">
        <v>27.5</v>
      </c>
      <c r="BL572">
        <f t="shared" si="150"/>
        <v>1.6363636363636365</v>
      </c>
    </row>
    <row r="573" spans="1:64" x14ac:dyDescent="0.3">
      <c r="A573" s="11">
        <v>44756</v>
      </c>
      <c r="B573">
        <v>0.296675191815857</v>
      </c>
      <c r="C573">
        <v>3801.78</v>
      </c>
      <c r="D573">
        <v>285.64999999999998</v>
      </c>
      <c r="E573">
        <v>116.44</v>
      </c>
      <c r="F573">
        <v>1735.38</v>
      </c>
      <c r="G573">
        <v>82.54</v>
      </c>
      <c r="H573">
        <v>43.89</v>
      </c>
      <c r="I573" s="12">
        <f t="shared" si="141"/>
        <v>115.41368542805768</v>
      </c>
      <c r="J573" s="12">
        <f t="shared" si="142"/>
        <v>91.970818050411822</v>
      </c>
      <c r="K573" s="12">
        <f t="shared" si="143"/>
        <v>139.80569054467742</v>
      </c>
      <c r="L573" s="12">
        <f t="shared" si="144"/>
        <v>141.60767185368803</v>
      </c>
      <c r="M573" s="12">
        <f t="shared" si="145"/>
        <v>140.2716123743462</v>
      </c>
      <c r="N573" s="12">
        <f t="shared" si="146"/>
        <v>111.41360615085411</v>
      </c>
      <c r="O573" s="12">
        <f t="shared" si="147"/>
        <v>168.8792502865804</v>
      </c>
      <c r="P573" s="12">
        <f t="shared" si="148"/>
        <v>172.67023469406715</v>
      </c>
      <c r="Q573">
        <v>0.26829268292682901</v>
      </c>
      <c r="R573" s="12"/>
      <c r="S573" s="12"/>
      <c r="Z573" s="12"/>
      <c r="AA573" s="12"/>
      <c r="AB573" s="12"/>
      <c r="AC573" s="12"/>
      <c r="AF573">
        <v>0.44897959183673503</v>
      </c>
      <c r="AG573" s="12"/>
      <c r="AH573" s="12"/>
      <c r="AI573" t="str">
        <v>20131213</v>
      </c>
      <c r="AJ573">
        <v>58.2</v>
      </c>
      <c r="AK573">
        <v>14.3</v>
      </c>
      <c r="AL573">
        <f t="shared" si="149"/>
        <v>4.06993006993007</v>
      </c>
      <c r="BI573" t="str">
        <v>11/08/2022</v>
      </c>
      <c r="BJ573">
        <v>45</v>
      </c>
      <c r="BK573">
        <v>27.5</v>
      </c>
      <c r="BL573">
        <f t="shared" si="150"/>
        <v>1.6363636363636365</v>
      </c>
    </row>
    <row r="574" spans="1:64" x14ac:dyDescent="0.3">
      <c r="A574" s="11">
        <v>44755</v>
      </c>
      <c r="B574">
        <v>0.30423280423280402</v>
      </c>
      <c r="C574">
        <v>3818.8</v>
      </c>
      <c r="D574">
        <v>286.24</v>
      </c>
      <c r="E574">
        <v>115.12</v>
      </c>
      <c r="F574">
        <v>1725.92</v>
      </c>
      <c r="G574">
        <v>82.63</v>
      </c>
      <c r="H574">
        <v>43.95</v>
      </c>
      <c r="I574" s="12">
        <f t="shared" si="141"/>
        <v>117.2811762913027</v>
      </c>
      <c r="J574" s="12">
        <f t="shared" si="142"/>
        <v>92.894001625467624</v>
      </c>
      <c r="K574" s="12">
        <f t="shared" si="143"/>
        <v>140.27810577625866</v>
      </c>
      <c r="L574" s="12">
        <f t="shared" si="144"/>
        <v>142.04683945095181</v>
      </c>
      <c r="M574" s="12">
        <f t="shared" si="145"/>
        <v>142.19515785820218</v>
      </c>
      <c r="N574" s="12">
        <f t="shared" si="146"/>
        <v>112.26031182437143</v>
      </c>
      <c r="O574" s="12">
        <f t="shared" si="147"/>
        <v>169.04356309647562</v>
      </c>
      <c r="P574" s="12">
        <f t="shared" si="148"/>
        <v>172.79050028020691</v>
      </c>
      <c r="Q574">
        <v>0.28947368421052599</v>
      </c>
      <c r="R574" s="12"/>
      <c r="S574" s="12"/>
      <c r="Z574" s="12"/>
      <c r="AA574" s="12"/>
      <c r="AB574" s="12"/>
      <c r="AC574" s="12"/>
      <c r="AF574">
        <v>0.45207341944255602</v>
      </c>
      <c r="AG574" s="12"/>
      <c r="AH574" s="12"/>
      <c r="AI574" t="str">
        <v>20131206</v>
      </c>
      <c r="AJ574">
        <v>58.2</v>
      </c>
      <c r="AK574">
        <v>14.3</v>
      </c>
      <c r="AL574">
        <f t="shared" si="149"/>
        <v>4.06993006993007</v>
      </c>
      <c r="BI574" t="str">
        <v>10/08/2022</v>
      </c>
      <c r="BJ574">
        <v>45</v>
      </c>
      <c r="BK574">
        <v>27.5</v>
      </c>
      <c r="BL574">
        <f t="shared" si="150"/>
        <v>1.6363636363636365</v>
      </c>
    </row>
    <row r="575" spans="1:64" x14ac:dyDescent="0.3">
      <c r="A575" s="11">
        <v>44754</v>
      </c>
      <c r="B575">
        <v>0.29946524064171098</v>
      </c>
      <c r="C575">
        <v>3854.43</v>
      </c>
      <c r="D575">
        <v>289.04000000000002</v>
      </c>
      <c r="E575">
        <v>114.44</v>
      </c>
      <c r="F575">
        <v>1734.0350000000001</v>
      </c>
      <c r="G575">
        <v>82.59</v>
      </c>
      <c r="H575">
        <v>44.03</v>
      </c>
      <c r="I575" s="12">
        <f t="shared" si="141"/>
        <v>119.0896584210079</v>
      </c>
      <c r="J575" s="12">
        <f t="shared" si="142"/>
        <v>93.319920519726466</v>
      </c>
      <c r="K575" s="12">
        <f t="shared" si="143"/>
        <v>141.6561694449592</v>
      </c>
      <c r="L575" s="12">
        <f t="shared" si="144"/>
        <v>143.10971039910271</v>
      </c>
      <c r="M575" s="12">
        <f t="shared" si="145"/>
        <v>144.45284295417977</v>
      </c>
      <c r="N575" s="12">
        <f t="shared" si="146"/>
        <v>112.82527357141086</v>
      </c>
      <c r="O575" s="12">
        <f t="shared" si="147"/>
        <v>170.78066903038234</v>
      </c>
      <c r="P575" s="12">
        <f t="shared" si="148"/>
        <v>174.16120074773895</v>
      </c>
      <c r="Q575">
        <v>0.266666666666667</v>
      </c>
      <c r="R575" s="12"/>
      <c r="S575" s="12"/>
      <c r="Z575" s="12"/>
      <c r="AA575" s="12"/>
      <c r="AB575" s="12"/>
      <c r="AC575" s="12"/>
      <c r="AF575">
        <v>0.45467032967033</v>
      </c>
      <c r="AG575" s="12"/>
      <c r="AH575" s="12"/>
      <c r="AI575" t="str">
        <v>20131129</v>
      </c>
      <c r="AJ575">
        <v>57.1</v>
      </c>
      <c r="AK575">
        <v>14.3</v>
      </c>
      <c r="AL575">
        <f t="shared" si="149"/>
        <v>3.9930069930069929</v>
      </c>
      <c r="BI575" t="str">
        <v>09/08/2022</v>
      </c>
      <c r="BJ575">
        <v>45</v>
      </c>
      <c r="BK575">
        <v>27.5</v>
      </c>
      <c r="BL575">
        <f t="shared" si="150"/>
        <v>1.6363636363636365</v>
      </c>
    </row>
    <row r="576" spans="1:64" x14ac:dyDescent="0.3">
      <c r="A576" s="11">
        <v>44751</v>
      </c>
      <c r="B576">
        <v>0.30833333333333302</v>
      </c>
      <c r="C576">
        <v>3899.38</v>
      </c>
      <c r="D576">
        <v>295.35000000000002</v>
      </c>
      <c r="E576">
        <v>112.5</v>
      </c>
      <c r="F576">
        <v>1742.8</v>
      </c>
      <c r="G576">
        <v>82.56</v>
      </c>
      <c r="H576">
        <v>44.91</v>
      </c>
      <c r="I576" s="12">
        <f t="shared" si="141"/>
        <v>122.61760201684255</v>
      </c>
      <c r="J576" s="12">
        <f t="shared" si="142"/>
        <v>93.930299362644234</v>
      </c>
      <c r="K576" s="12">
        <f t="shared" si="143"/>
        <v>143.3608512048221</v>
      </c>
      <c r="L576" s="12">
        <f t="shared" si="144"/>
        <v>141.96444468794274</v>
      </c>
      <c r="M576" s="12">
        <f t="shared" si="145"/>
        <v>150.25398825755724</v>
      </c>
      <c r="N576" s="12">
        <f t="shared" si="146"/>
        <v>114.69890537427389</v>
      </c>
      <c r="O576" s="12">
        <f t="shared" si="147"/>
        <v>174.57378285535685</v>
      </c>
      <c r="P576" s="12">
        <f t="shared" si="148"/>
        <v>174.46996683801837</v>
      </c>
      <c r="Q576">
        <v>0.25</v>
      </c>
      <c r="R576" s="12"/>
      <c r="S576" s="12"/>
      <c r="Z576" s="12"/>
      <c r="AA576" s="12"/>
      <c r="AB576" s="12"/>
      <c r="AC576" s="12"/>
      <c r="AF576">
        <v>0.454358270418668</v>
      </c>
      <c r="AG576" s="12"/>
      <c r="AH576" s="12"/>
      <c r="AI576" t="str">
        <v>20131122</v>
      </c>
      <c r="AJ576">
        <v>55.7</v>
      </c>
      <c r="AK576">
        <v>14.4</v>
      </c>
      <c r="AL576">
        <f t="shared" si="149"/>
        <v>3.8680555555555558</v>
      </c>
      <c r="BI576" t="str">
        <v>08/08/2022</v>
      </c>
      <c r="BJ576">
        <v>45</v>
      </c>
      <c r="BK576">
        <v>27.5</v>
      </c>
      <c r="BL576">
        <f t="shared" si="150"/>
        <v>1.6363636363636365</v>
      </c>
    </row>
    <row r="577" spans="1:64" x14ac:dyDescent="0.3">
      <c r="A577" s="11">
        <v>44750</v>
      </c>
      <c r="B577">
        <v>0.32763532763532799</v>
      </c>
      <c r="C577">
        <v>3902.62</v>
      </c>
      <c r="D577">
        <v>294.98</v>
      </c>
      <c r="E577">
        <v>113.76</v>
      </c>
      <c r="F577">
        <v>1740.18</v>
      </c>
      <c r="G577">
        <v>82.66</v>
      </c>
      <c r="H577">
        <v>44.88</v>
      </c>
      <c r="I577" s="12">
        <f t="shared" si="141"/>
        <v>121.37403546546425</v>
      </c>
      <c r="J577" s="12">
        <f t="shared" si="142"/>
        <v>94.150215707132119</v>
      </c>
      <c r="K577" s="12">
        <f t="shared" si="143"/>
        <v>143.30645730676304</v>
      </c>
      <c r="L577" s="12">
        <f t="shared" si="144"/>
        <v>142.17752054995981</v>
      </c>
      <c r="M577" s="12">
        <f t="shared" si="145"/>
        <v>148.42388147311183</v>
      </c>
      <c r="N577" s="12">
        <f t="shared" si="146"/>
        <v>114.72773290257608</v>
      </c>
      <c r="O577" s="12">
        <f t="shared" si="147"/>
        <v>174.14467343420739</v>
      </c>
      <c r="P577" s="12">
        <f t="shared" si="148"/>
        <v>174.36780942390095</v>
      </c>
      <c r="Q577">
        <v>0.26760563380281699</v>
      </c>
      <c r="R577" s="12"/>
      <c r="S577" s="12"/>
      <c r="Z577" s="12"/>
      <c r="AA577" s="12"/>
      <c r="AB577" s="12"/>
      <c r="AC577" s="12"/>
      <c r="AF577">
        <v>0.45518207282913198</v>
      </c>
      <c r="AG577" s="12"/>
      <c r="AH577" s="12"/>
      <c r="AI577" t="str">
        <v>20131115</v>
      </c>
      <c r="AJ577">
        <v>53.6</v>
      </c>
      <c r="AK577">
        <v>15.5</v>
      </c>
      <c r="AL577">
        <f t="shared" si="149"/>
        <v>3.4580645161290322</v>
      </c>
      <c r="BI577" t="str">
        <v>05/08/2022</v>
      </c>
      <c r="BJ577">
        <v>44.4</v>
      </c>
      <c r="BK577">
        <v>27.8</v>
      </c>
      <c r="BL577">
        <f t="shared" si="150"/>
        <v>1.5971223021582732</v>
      </c>
    </row>
    <row r="578" spans="1:64" x14ac:dyDescent="0.3">
      <c r="A578" s="11">
        <v>44749</v>
      </c>
      <c r="B578">
        <v>0.34502923976608202</v>
      </c>
      <c r="C578">
        <v>3845.08</v>
      </c>
      <c r="D578">
        <v>288.8</v>
      </c>
      <c r="E578">
        <v>114.77</v>
      </c>
      <c r="F578">
        <v>1739.2</v>
      </c>
      <c r="G578">
        <v>82.72</v>
      </c>
      <c r="H578">
        <v>44.11</v>
      </c>
      <c r="I578" s="12">
        <f t="shared" ref="I578:I641" si="151">I579*(1+((C578/C579)-(E578/E579)))</f>
        <v>118.55656394919266</v>
      </c>
      <c r="J578" s="12">
        <f t="shared" ref="J578:J641" si="152">J579*(1+((C578/C579)-(F578/F579)))</f>
        <v>92.813597744390876</v>
      </c>
      <c r="K578" s="12">
        <f t="shared" si="143"/>
        <v>141.09272423050732</v>
      </c>
      <c r="L578" s="12">
        <f t="shared" si="144"/>
        <v>142.53268077465808</v>
      </c>
      <c r="M578" s="12">
        <f t="shared" si="145"/>
        <v>144.0730061960071</v>
      </c>
      <c r="N578" s="12">
        <f t="shared" si="146"/>
        <v>112.38612147689925</v>
      </c>
      <c r="O578" s="12">
        <f t="shared" si="147"/>
        <v>170.37525209256233</v>
      </c>
      <c r="P578" s="12">
        <f t="shared" si="148"/>
        <v>173.68305825870664</v>
      </c>
      <c r="Q578">
        <v>0.26760563380281699</v>
      </c>
      <c r="R578" s="12"/>
      <c r="S578" s="12"/>
      <c r="Z578" s="12"/>
      <c r="AA578" s="12"/>
      <c r="AB578" s="12"/>
      <c r="AC578" s="12"/>
      <c r="AF578">
        <v>0.45038705137227297</v>
      </c>
      <c r="AG578" s="12"/>
      <c r="AH578" s="12"/>
      <c r="AI578" t="str">
        <v>20131108</v>
      </c>
      <c r="AJ578">
        <v>52.6</v>
      </c>
      <c r="AK578">
        <v>15.5</v>
      </c>
      <c r="AL578">
        <f t="shared" si="149"/>
        <v>3.3935483870967742</v>
      </c>
      <c r="BI578" t="str">
        <v>04/08/2022</v>
      </c>
      <c r="BJ578">
        <v>44.4</v>
      </c>
      <c r="BK578">
        <v>27.8</v>
      </c>
      <c r="BL578">
        <f t="shared" si="150"/>
        <v>1.5971223021582732</v>
      </c>
    </row>
    <row r="579" spans="1:64" x14ac:dyDescent="0.3">
      <c r="A579" s="11">
        <v>44748</v>
      </c>
      <c r="B579">
        <v>0.35951661631419901</v>
      </c>
      <c r="C579">
        <v>3831.39</v>
      </c>
      <c r="D579">
        <v>286.95999999999998</v>
      </c>
      <c r="E579">
        <v>116.73</v>
      </c>
      <c r="F579">
        <v>1764.8</v>
      </c>
      <c r="G579">
        <v>82.95</v>
      </c>
      <c r="H579">
        <v>44.2</v>
      </c>
      <c r="I579" s="12">
        <f t="shared" si="151"/>
        <v>116.19046131249088</v>
      </c>
      <c r="J579" s="12">
        <f t="shared" si="152"/>
        <v>91.165417363337028</v>
      </c>
      <c r="K579" s="12">
        <f t="shared" ref="K579:K642" si="153">K580*(1+((C579/C580)-(G579/G580)))</f>
        <v>140.2030140688189</v>
      </c>
      <c r="L579" s="12">
        <f t="shared" ref="L579:L642" si="154">L580*(1+((C579/C580)-(H579/H580)))</f>
        <v>141.73762978209885</v>
      </c>
      <c r="M579" s="12">
        <f t="shared" ref="M579:M642" si="155">M580*(1+((D579/D580)-(E579/E580)))</f>
        <v>140.80589704318774</v>
      </c>
      <c r="N579" s="12">
        <f t="shared" ref="N579:N642" si="156">N580*(1+((D579/D580)-(F579/F580)))</f>
        <v>110.08340382494804</v>
      </c>
      <c r="O579" s="12">
        <f t="shared" ref="O579:O642" si="157">O580*(1+((D579/D580)-(G579/G580)))</f>
        <v>168.82463192359199</v>
      </c>
      <c r="P579" s="12">
        <f t="shared" ref="P579:P642" si="158">P580*(1+((D579/D580)-(H579/H580)))</f>
        <v>172.22803404706966</v>
      </c>
      <c r="Q579">
        <v>0.29411764705882398</v>
      </c>
      <c r="R579" s="12"/>
      <c r="S579" s="12"/>
      <c r="Z579" s="12"/>
      <c r="AA579" s="12"/>
      <c r="AB579" s="12"/>
      <c r="AC579" s="12"/>
      <c r="AF579">
        <v>0.45378151260504201</v>
      </c>
      <c r="AG579" s="12"/>
      <c r="AH579" s="12"/>
      <c r="AI579" t="str">
        <v>20131101</v>
      </c>
      <c r="AJ579">
        <v>55.2</v>
      </c>
      <c r="AK579">
        <v>15.6</v>
      </c>
      <c r="AL579">
        <f t="shared" si="149"/>
        <v>3.5384615384615388</v>
      </c>
      <c r="BI579" t="str">
        <v>03/08/2022</v>
      </c>
      <c r="BJ579">
        <v>44.4</v>
      </c>
      <c r="BK579">
        <v>27.8</v>
      </c>
      <c r="BL579">
        <f t="shared" si="150"/>
        <v>1.5971223021582732</v>
      </c>
    </row>
    <row r="580" spans="1:64" x14ac:dyDescent="0.3">
      <c r="A580" s="11">
        <v>44744</v>
      </c>
      <c r="B580">
        <v>0.39411764705882402</v>
      </c>
      <c r="C580">
        <v>3825.33</v>
      </c>
      <c r="D580">
        <v>282.13</v>
      </c>
      <c r="E580">
        <v>115.82</v>
      </c>
      <c r="F580">
        <v>1811.1</v>
      </c>
      <c r="G580">
        <v>82.96</v>
      </c>
      <c r="H580">
        <v>44.97</v>
      </c>
      <c r="I580" s="12">
        <f t="shared" si="151"/>
        <v>116.92390655833152</v>
      </c>
      <c r="J580" s="12">
        <f t="shared" si="152"/>
        <v>88.755808025486402</v>
      </c>
      <c r="K580" s="12">
        <f t="shared" si="153"/>
        <v>139.96441434240197</v>
      </c>
      <c r="L580" s="12">
        <f t="shared" si="154"/>
        <v>139.13487497398498</v>
      </c>
      <c r="M580" s="12">
        <f t="shared" si="155"/>
        <v>139.51361756529224</v>
      </c>
      <c r="N580" s="12">
        <f t="shared" si="156"/>
        <v>105.57692241422011</v>
      </c>
      <c r="O580" s="12">
        <f t="shared" si="157"/>
        <v>165.96337235014656</v>
      </c>
      <c r="P580" s="12">
        <f t="shared" si="158"/>
        <v>166.52580842120099</v>
      </c>
      <c r="Q580">
        <v>0.34246575342465801</v>
      </c>
      <c r="R580" s="12"/>
      <c r="S580" s="12"/>
      <c r="Z580" s="12"/>
      <c r="AA580" s="12"/>
      <c r="AB580" s="12"/>
      <c r="AC580" s="12"/>
      <c r="AF580">
        <v>0.47312588401697298</v>
      </c>
      <c r="AG580" s="12"/>
      <c r="AH580" s="12"/>
      <c r="AI580" t="str">
        <v>20131025</v>
      </c>
      <c r="AJ580">
        <v>52.6</v>
      </c>
      <c r="AK580">
        <v>16.5</v>
      </c>
      <c r="AL580">
        <f t="shared" si="149"/>
        <v>3.187878787878788</v>
      </c>
      <c r="BI580" t="str">
        <v>02/08/2022</v>
      </c>
      <c r="BJ580">
        <v>44.4</v>
      </c>
      <c r="BK580">
        <v>27.8</v>
      </c>
      <c r="BL580">
        <f t="shared" si="150"/>
        <v>1.5971223021582732</v>
      </c>
    </row>
    <row r="581" spans="1:64" x14ac:dyDescent="0.3">
      <c r="A581" s="11">
        <v>44742</v>
      </c>
      <c r="B581">
        <v>0.42318840579710099</v>
      </c>
      <c r="C581">
        <v>3785.38</v>
      </c>
      <c r="D581">
        <v>280.27999999999997</v>
      </c>
      <c r="E581">
        <v>114.87</v>
      </c>
      <c r="F581">
        <v>1807.05</v>
      </c>
      <c r="G581">
        <v>82.79</v>
      </c>
      <c r="H581">
        <v>45</v>
      </c>
      <c r="I581" s="12">
        <f t="shared" si="151"/>
        <v>116.65751403899998</v>
      </c>
      <c r="J581" s="12">
        <f t="shared" si="152"/>
        <v>88.0241041192415</v>
      </c>
      <c r="K581" s="12">
        <f t="shared" si="153"/>
        <v>138.78469254812546</v>
      </c>
      <c r="L581" s="12">
        <f t="shared" si="154"/>
        <v>137.59104445989539</v>
      </c>
      <c r="M581" s="12">
        <f t="shared" si="155"/>
        <v>139.74694972029161</v>
      </c>
      <c r="N581" s="12">
        <f t="shared" si="156"/>
        <v>105.11867642012136</v>
      </c>
      <c r="O581" s="12">
        <f t="shared" si="157"/>
        <v>165.21212732743442</v>
      </c>
      <c r="P581" s="12">
        <f t="shared" si="158"/>
        <v>165.32436173474235</v>
      </c>
      <c r="Q581">
        <v>0.35135135135135098</v>
      </c>
      <c r="R581" s="12"/>
      <c r="S581" s="12"/>
      <c r="Z581" s="12"/>
      <c r="AA581" s="12"/>
      <c r="AB581" s="12"/>
      <c r="AC581" s="12"/>
      <c r="AF581">
        <v>0.46895074946466803</v>
      </c>
      <c r="AG581" s="12"/>
      <c r="AH581" s="12"/>
      <c r="AI581" t="str">
        <v>20131018</v>
      </c>
      <c r="AJ581">
        <v>49.5</v>
      </c>
      <c r="AK581">
        <v>18.5</v>
      </c>
      <c r="AL581">
        <f t="shared" si="149"/>
        <v>2.6756756756756759</v>
      </c>
      <c r="BI581" t="str">
        <v>01/08/2022</v>
      </c>
      <c r="BJ581">
        <v>44.4</v>
      </c>
      <c r="BK581">
        <v>27.8</v>
      </c>
      <c r="BL581">
        <f t="shared" si="150"/>
        <v>1.5971223021582732</v>
      </c>
    </row>
    <row r="582" spans="1:64" x14ac:dyDescent="0.3">
      <c r="A582" s="11">
        <v>44742</v>
      </c>
      <c r="B582">
        <v>0.430635838150289</v>
      </c>
      <c r="C582">
        <v>3818.83</v>
      </c>
      <c r="D582">
        <v>283.8</v>
      </c>
      <c r="E582">
        <v>113.87</v>
      </c>
      <c r="F582">
        <v>1817.8</v>
      </c>
      <c r="G582">
        <v>82.63</v>
      </c>
      <c r="H582">
        <v>45.2</v>
      </c>
      <c r="I582" s="12">
        <f t="shared" si="151"/>
        <v>118.74035905602487</v>
      </c>
      <c r="J582" s="12">
        <f t="shared" si="152"/>
        <v>88.275290170084901</v>
      </c>
      <c r="K582" s="12">
        <f t="shared" si="153"/>
        <v>140.28512189425138</v>
      </c>
      <c r="L582" s="12">
        <f t="shared" si="154"/>
        <v>138.19002199920538</v>
      </c>
      <c r="M582" s="12">
        <f t="shared" si="155"/>
        <v>142.77157190986694</v>
      </c>
      <c r="N582" s="12">
        <f t="shared" si="156"/>
        <v>105.80528488614253</v>
      </c>
      <c r="O582" s="12">
        <f t="shared" si="157"/>
        <v>167.6156423621193</v>
      </c>
      <c r="P582" s="12">
        <f t="shared" si="158"/>
        <v>166.6539808589722</v>
      </c>
      <c r="Q582">
        <v>0.38666666666666699</v>
      </c>
      <c r="R582" s="12"/>
      <c r="S582" s="12"/>
      <c r="Z582" s="12"/>
      <c r="AA582" s="12"/>
      <c r="AB582" s="12"/>
      <c r="AC582" s="12"/>
      <c r="AF582">
        <v>0.47963483146067398</v>
      </c>
      <c r="AG582" s="12"/>
      <c r="AH582" s="12"/>
      <c r="AI582" t="str">
        <v>20131011</v>
      </c>
      <c r="AJ582">
        <v>42.3</v>
      </c>
      <c r="AK582">
        <v>21.6</v>
      </c>
      <c r="AL582">
        <f t="shared" si="149"/>
        <v>1.958333333333333</v>
      </c>
      <c r="BI582" t="str">
        <v>29/07/2022</v>
      </c>
      <c r="BJ582">
        <v>41.1</v>
      </c>
      <c r="BK582">
        <v>30.1</v>
      </c>
      <c r="BL582">
        <f t="shared" si="150"/>
        <v>1.3654485049833887</v>
      </c>
    </row>
    <row r="583" spans="1:64" x14ac:dyDescent="0.3">
      <c r="A583" s="11">
        <v>44741</v>
      </c>
      <c r="B583">
        <v>0.45266272189349099</v>
      </c>
      <c r="C583">
        <v>3821.55</v>
      </c>
      <c r="D583">
        <v>283.54000000000002</v>
      </c>
      <c r="E583">
        <v>112.12</v>
      </c>
      <c r="F583">
        <v>1819.73</v>
      </c>
      <c r="G583">
        <v>82.53</v>
      </c>
      <c r="H583">
        <v>45.42</v>
      </c>
      <c r="I583" s="12">
        <f t="shared" si="151"/>
        <v>120.71035567356503</v>
      </c>
      <c r="J583" s="12">
        <f t="shared" si="152"/>
        <v>88.244506619543799</v>
      </c>
      <c r="K583" s="12">
        <f t="shared" si="153"/>
        <v>140.55547102189266</v>
      </c>
      <c r="L583" s="12">
        <f t="shared" si="154"/>
        <v>137.62138034876099</v>
      </c>
      <c r="M583" s="12">
        <f t="shared" si="155"/>
        <v>144.90034616877651</v>
      </c>
      <c r="N583" s="12">
        <f t="shared" si="156"/>
        <v>105.59645995566605</v>
      </c>
      <c r="O583" s="12">
        <f t="shared" si="157"/>
        <v>167.66505365530119</v>
      </c>
      <c r="P583" s="12">
        <f t="shared" si="158"/>
        <v>165.69944280589218</v>
      </c>
      <c r="Q583">
        <v>0.42857142857142899</v>
      </c>
      <c r="R583" s="12"/>
      <c r="S583" s="12"/>
      <c r="Z583" s="12"/>
      <c r="AA583" s="12"/>
      <c r="AB583" s="12"/>
      <c r="AC583" s="12"/>
      <c r="AF583">
        <v>0.48087818696883899</v>
      </c>
      <c r="AG583" s="12"/>
      <c r="AH583" s="12"/>
      <c r="AI583" t="str">
        <v>20131004</v>
      </c>
      <c r="AJ583">
        <v>45.4</v>
      </c>
      <c r="AK583">
        <v>20.6</v>
      </c>
      <c r="AL583">
        <f t="shared" si="149"/>
        <v>2.203883495145631</v>
      </c>
      <c r="BI583" t="str">
        <v>28/07/2022</v>
      </c>
      <c r="BJ583">
        <v>41.1</v>
      </c>
      <c r="BK583">
        <v>30.1</v>
      </c>
      <c r="BL583">
        <f t="shared" si="150"/>
        <v>1.3654485049833887</v>
      </c>
    </row>
    <row r="584" spans="1:64" x14ac:dyDescent="0.3">
      <c r="A584" s="11">
        <v>44740</v>
      </c>
      <c r="B584">
        <v>0.46385542168674698</v>
      </c>
      <c r="C584">
        <v>3900.11</v>
      </c>
      <c r="D584">
        <v>292.45</v>
      </c>
      <c r="E584">
        <v>111.6</v>
      </c>
      <c r="F584">
        <v>1822.77</v>
      </c>
      <c r="G584">
        <v>82.55</v>
      </c>
      <c r="H584">
        <v>45.69</v>
      </c>
      <c r="I584" s="12">
        <f t="shared" si="151"/>
        <v>123.78042204401689</v>
      </c>
      <c r="J584" s="12">
        <f t="shared" si="152"/>
        <v>89.905532027054733</v>
      </c>
      <c r="K584" s="12">
        <f t="shared" si="153"/>
        <v>143.40942531079304</v>
      </c>
      <c r="L584" s="12">
        <f t="shared" si="154"/>
        <v>139.60851663263804</v>
      </c>
      <c r="M584" s="12">
        <f t="shared" si="155"/>
        <v>150.17544561335637</v>
      </c>
      <c r="N584" s="12">
        <f t="shared" si="156"/>
        <v>108.72770423051472</v>
      </c>
      <c r="O584" s="12">
        <f t="shared" si="157"/>
        <v>172.89057962737832</v>
      </c>
      <c r="P584" s="12">
        <f t="shared" si="158"/>
        <v>169.87102625680396</v>
      </c>
      <c r="Q584">
        <v>0.44</v>
      </c>
      <c r="R584" s="12"/>
      <c r="S584" s="12"/>
      <c r="Z584" s="12"/>
      <c r="AA584" s="12"/>
      <c r="AB584" s="12"/>
      <c r="AC584" s="12"/>
      <c r="AF584">
        <v>0.47639484978540803</v>
      </c>
      <c r="AG584" s="12"/>
      <c r="AH584" s="12"/>
      <c r="AI584" t="str">
        <v>20130927</v>
      </c>
      <c r="AJ584">
        <v>46.4</v>
      </c>
      <c r="AK584">
        <v>18.600000000000001</v>
      </c>
      <c r="AL584">
        <f t="shared" ref="AL584:AL647" si="159">IFERROR(AJ584/AK584,"")</f>
        <v>2.4946236559139781</v>
      </c>
      <c r="BI584" t="str">
        <v>27/07/2022</v>
      </c>
      <c r="BJ584">
        <v>41.1</v>
      </c>
      <c r="BK584">
        <v>30.1</v>
      </c>
      <c r="BL584">
        <f t="shared" ref="BL584:BL647" si="160">IFERROR(BJ584/BK584,"")</f>
        <v>1.3654485049833887</v>
      </c>
    </row>
    <row r="585" spans="1:64" x14ac:dyDescent="0.3">
      <c r="A585" s="11">
        <v>44737</v>
      </c>
      <c r="B585">
        <v>0.489614243323442</v>
      </c>
      <c r="C585">
        <v>3911.74</v>
      </c>
      <c r="D585">
        <v>294.61</v>
      </c>
      <c r="E585">
        <v>112.56</v>
      </c>
      <c r="F585">
        <v>1827.1</v>
      </c>
      <c r="G585">
        <v>82.64</v>
      </c>
      <c r="H585">
        <v>45.76</v>
      </c>
      <c r="I585" s="12">
        <f t="shared" si="151"/>
        <v>123.09653668760252</v>
      </c>
      <c r="J585" s="12">
        <f t="shared" si="152"/>
        <v>89.9597980914658</v>
      </c>
      <c r="K585" s="12">
        <f t="shared" si="153"/>
        <v>143.68012448391096</v>
      </c>
      <c r="L585" s="12">
        <f t="shared" si="154"/>
        <v>139.8103162152625</v>
      </c>
      <c r="M585" s="12">
        <f t="shared" si="155"/>
        <v>149.99589183726542</v>
      </c>
      <c r="N585" s="12">
        <f t="shared" si="156"/>
        <v>109.26988511158996</v>
      </c>
      <c r="O585" s="12">
        <f t="shared" si="157"/>
        <v>173.97665774162911</v>
      </c>
      <c r="P585" s="12">
        <f t="shared" si="158"/>
        <v>170.86237082753922</v>
      </c>
      <c r="Q585">
        <v>0.43243243243243201</v>
      </c>
      <c r="R585" s="12"/>
      <c r="S585" s="12"/>
      <c r="Z585" s="12"/>
      <c r="AA585" s="12"/>
      <c r="AB585" s="12"/>
      <c r="AC585" s="12"/>
      <c r="AF585">
        <v>0.47197231833910003</v>
      </c>
      <c r="AG585" s="12"/>
      <c r="AH585" s="12"/>
      <c r="AI585" t="str">
        <v>20130920</v>
      </c>
      <c r="AJ585">
        <v>44.3</v>
      </c>
      <c r="AK585">
        <v>20.6</v>
      </c>
      <c r="AL585">
        <f t="shared" si="159"/>
        <v>2.1504854368932036</v>
      </c>
      <c r="BI585" t="str">
        <v>26/07/2022</v>
      </c>
      <c r="BJ585">
        <v>41.1</v>
      </c>
      <c r="BK585">
        <v>30.1</v>
      </c>
      <c r="BL585">
        <f t="shared" si="160"/>
        <v>1.3654485049833887</v>
      </c>
    </row>
    <row r="586" spans="1:64" x14ac:dyDescent="0.3">
      <c r="A586" s="11">
        <v>44736</v>
      </c>
      <c r="B586">
        <v>0.49390243902439002</v>
      </c>
      <c r="C586">
        <v>3795.73</v>
      </c>
      <c r="D586">
        <v>284.85000000000002</v>
      </c>
      <c r="E586">
        <v>114.14</v>
      </c>
      <c r="F586">
        <v>1822.3</v>
      </c>
      <c r="G586">
        <v>82.66</v>
      </c>
      <c r="H586">
        <v>44.54</v>
      </c>
      <c r="I586" s="12">
        <f t="shared" si="151"/>
        <v>117.86273128631763</v>
      </c>
      <c r="J586" s="12">
        <f t="shared" si="152"/>
        <v>87.515553705550374</v>
      </c>
      <c r="K586" s="12">
        <f t="shared" si="153"/>
        <v>139.38629538612136</v>
      </c>
      <c r="L586" s="12">
        <f t="shared" si="154"/>
        <v>139.36821490874024</v>
      </c>
      <c r="M586" s="12">
        <f t="shared" si="155"/>
        <v>143.11133544300753</v>
      </c>
      <c r="N586" s="12">
        <f t="shared" si="156"/>
        <v>105.9196863572933</v>
      </c>
      <c r="O586" s="12">
        <f t="shared" si="157"/>
        <v>168.17372212980061</v>
      </c>
      <c r="P586" s="12">
        <f t="shared" si="158"/>
        <v>169.69612767067088</v>
      </c>
      <c r="Q586">
        <v>0.43835616438356201</v>
      </c>
      <c r="R586" s="12"/>
      <c r="S586" s="12"/>
      <c r="Z586" s="12"/>
      <c r="AA586" s="12"/>
      <c r="AB586" s="12"/>
      <c r="AC586" s="12"/>
      <c r="AF586">
        <v>0.474269819193324</v>
      </c>
      <c r="AG586" s="12"/>
      <c r="AH586" s="12"/>
      <c r="AI586" t="str">
        <v>20130913</v>
      </c>
      <c r="AJ586">
        <v>42.3</v>
      </c>
      <c r="AK586">
        <v>21.6</v>
      </c>
      <c r="AL586">
        <f t="shared" si="159"/>
        <v>1.958333333333333</v>
      </c>
      <c r="BI586" t="str">
        <v>25/07/2022</v>
      </c>
      <c r="BJ586">
        <v>41.1</v>
      </c>
      <c r="BK586">
        <v>30.1</v>
      </c>
      <c r="BL586">
        <f t="shared" si="160"/>
        <v>1.3654485049833887</v>
      </c>
    </row>
    <row r="587" spans="1:64" x14ac:dyDescent="0.3">
      <c r="A587" s="11">
        <v>44735</v>
      </c>
      <c r="B587">
        <v>0.49090909090909102</v>
      </c>
      <c r="C587">
        <v>3759.89</v>
      </c>
      <c r="D587">
        <v>280.67</v>
      </c>
      <c r="E587">
        <v>113.21</v>
      </c>
      <c r="F587">
        <v>1837.69</v>
      </c>
      <c r="G587">
        <v>82.59</v>
      </c>
      <c r="H587">
        <v>44.6</v>
      </c>
      <c r="I587" s="12">
        <f t="shared" si="151"/>
        <v>117.70766653181168</v>
      </c>
      <c r="J587" s="12">
        <f t="shared" si="152"/>
        <v>85.975995481249768</v>
      </c>
      <c r="K587" s="12">
        <f t="shared" si="153"/>
        <v>138.1861988907263</v>
      </c>
      <c r="L587" s="12">
        <f t="shared" si="154"/>
        <v>137.86855177167223</v>
      </c>
      <c r="M587" s="12">
        <f t="shared" si="155"/>
        <v>142.16196183297569</v>
      </c>
      <c r="N587" s="12">
        <f t="shared" si="156"/>
        <v>103.51123061962996</v>
      </c>
      <c r="O587" s="12">
        <f t="shared" si="157"/>
        <v>165.84437575924323</v>
      </c>
      <c r="P587" s="12">
        <f t="shared" si="158"/>
        <v>166.98459405332645</v>
      </c>
      <c r="Q587">
        <v>0.42666666666666703</v>
      </c>
      <c r="R587" s="12"/>
      <c r="S587" s="12"/>
      <c r="Z587" s="12"/>
      <c r="AA587" s="12"/>
      <c r="AB587" s="12"/>
      <c r="AC587" s="12"/>
      <c r="AF587">
        <v>0.47310344827586198</v>
      </c>
      <c r="AG587" s="12"/>
      <c r="AH587" s="12"/>
      <c r="AI587" t="str">
        <v>20130906</v>
      </c>
      <c r="AJ587">
        <v>37.1</v>
      </c>
      <c r="AK587">
        <v>22.7</v>
      </c>
      <c r="AL587">
        <f t="shared" si="159"/>
        <v>1.6343612334801763</v>
      </c>
      <c r="BI587" t="str">
        <v>22/07/2022</v>
      </c>
      <c r="BJ587">
        <v>38.9</v>
      </c>
      <c r="BK587">
        <v>33.299999999999997</v>
      </c>
      <c r="BL587">
        <f t="shared" si="160"/>
        <v>1.1681681681681682</v>
      </c>
    </row>
    <row r="588" spans="1:64" x14ac:dyDescent="0.3">
      <c r="A588" s="11">
        <v>44734</v>
      </c>
      <c r="B588">
        <v>0.49845201238390102</v>
      </c>
      <c r="C588">
        <v>3764.79</v>
      </c>
      <c r="D588">
        <v>281.08</v>
      </c>
      <c r="E588">
        <v>110.18</v>
      </c>
      <c r="F588">
        <v>1833.09</v>
      </c>
      <c r="G588">
        <v>82.35</v>
      </c>
      <c r="H588">
        <v>45.1</v>
      </c>
      <c r="I588" s="12">
        <f t="shared" si="151"/>
        <v>121.19842193157892</v>
      </c>
      <c r="J588" s="12">
        <f t="shared" si="152"/>
        <v>86.304899777450046</v>
      </c>
      <c r="K588" s="12">
        <f t="shared" si="153"/>
        <v>138.77124781645571</v>
      </c>
      <c r="L588" s="12">
        <f t="shared" si="154"/>
        <v>136.53258843799986</v>
      </c>
      <c r="M588" s="12">
        <f t="shared" si="155"/>
        <v>146.40162301521124</v>
      </c>
      <c r="N588" s="12">
        <f t="shared" si="156"/>
        <v>103.92360816765078</v>
      </c>
      <c r="O588" s="12">
        <f t="shared" si="157"/>
        <v>166.57280684830408</v>
      </c>
      <c r="P588" s="12">
        <f t="shared" si="158"/>
        <v>165.39222826971053</v>
      </c>
      <c r="Q588">
        <v>0.43835616438356201</v>
      </c>
      <c r="R588" s="12"/>
      <c r="S588" s="12"/>
      <c r="Z588" s="12"/>
      <c r="AA588" s="12"/>
      <c r="AB588" s="12"/>
      <c r="AC588" s="12"/>
      <c r="AF588">
        <v>0.47018030513176101</v>
      </c>
      <c r="AG588" s="12"/>
      <c r="AH588" s="12"/>
      <c r="AI588" t="str">
        <v>20130830</v>
      </c>
      <c r="AJ588">
        <v>37.1</v>
      </c>
      <c r="AK588">
        <v>23.7</v>
      </c>
      <c r="AL588">
        <f t="shared" si="159"/>
        <v>1.5654008438818567</v>
      </c>
      <c r="BI588" t="str">
        <v>21/07/2022</v>
      </c>
      <c r="BJ588">
        <v>38.9</v>
      </c>
      <c r="BK588">
        <v>33.299999999999997</v>
      </c>
      <c r="BL588">
        <f t="shared" si="160"/>
        <v>1.1681681681681682</v>
      </c>
    </row>
    <row r="589" spans="1:64" x14ac:dyDescent="0.3">
      <c r="A589" s="11">
        <v>44730</v>
      </c>
      <c r="B589">
        <v>0.52147239263803702</v>
      </c>
      <c r="C589">
        <v>3674.84</v>
      </c>
      <c r="D589">
        <v>274.69</v>
      </c>
      <c r="E589">
        <v>112.08</v>
      </c>
      <c r="F589">
        <v>1839.5</v>
      </c>
      <c r="G589">
        <v>82.38</v>
      </c>
      <c r="H589">
        <v>44.36</v>
      </c>
      <c r="I589" s="12">
        <f t="shared" si="151"/>
        <v>116.37698923370412</v>
      </c>
      <c r="J589" s="12">
        <f t="shared" si="152"/>
        <v>83.957294414351338</v>
      </c>
      <c r="K589" s="12">
        <f t="shared" si="153"/>
        <v>135.40753213983473</v>
      </c>
      <c r="L589" s="12">
        <f t="shared" si="154"/>
        <v>135.47647333529881</v>
      </c>
      <c r="M589" s="12">
        <f t="shared" si="155"/>
        <v>140.74172766182784</v>
      </c>
      <c r="N589" s="12">
        <f t="shared" si="156"/>
        <v>101.21635119490246</v>
      </c>
      <c r="O589" s="12">
        <f t="shared" si="157"/>
        <v>162.72807091456369</v>
      </c>
      <c r="P589" s="12">
        <f t="shared" si="158"/>
        <v>164.310915927645</v>
      </c>
      <c r="Q589">
        <v>0.45714285714285702</v>
      </c>
      <c r="R589" s="12"/>
      <c r="S589" s="12"/>
      <c r="Z589" s="12"/>
      <c r="AA589" s="12"/>
      <c r="AB589" s="12"/>
      <c r="AC589" s="12"/>
      <c r="AF589">
        <v>0.46917808219178098</v>
      </c>
      <c r="AG589" s="12"/>
      <c r="AH589" s="12"/>
      <c r="AI589" t="str">
        <v>20130823</v>
      </c>
      <c r="AJ589">
        <v>38.1</v>
      </c>
      <c r="AK589">
        <v>23.8</v>
      </c>
      <c r="AL589">
        <f t="shared" si="159"/>
        <v>1.6008403361344539</v>
      </c>
      <c r="BI589" t="str">
        <v>20/07/2022</v>
      </c>
      <c r="BJ589">
        <v>38.9</v>
      </c>
      <c r="BK589">
        <v>33.299999999999997</v>
      </c>
      <c r="BL589">
        <f t="shared" si="160"/>
        <v>1.1681681681681682</v>
      </c>
    </row>
    <row r="590" spans="1:64" x14ac:dyDescent="0.3">
      <c r="A590" s="11">
        <v>44729</v>
      </c>
      <c r="B590">
        <v>0.51367781155015202</v>
      </c>
      <c r="C590">
        <v>3666.77</v>
      </c>
      <c r="D590">
        <v>271.39</v>
      </c>
      <c r="E590">
        <v>111.72</v>
      </c>
      <c r="F590">
        <v>1857.5</v>
      </c>
      <c r="G590">
        <v>82.4</v>
      </c>
      <c r="H590">
        <v>44.47</v>
      </c>
      <c r="I590" s="12">
        <f t="shared" si="151"/>
        <v>116.49598924612729</v>
      </c>
      <c r="J590" s="12">
        <f t="shared" si="152"/>
        <v>82.970666062120387</v>
      </c>
      <c r="K590" s="12">
        <f t="shared" si="153"/>
        <v>135.07746151321112</v>
      </c>
      <c r="L590" s="12">
        <f t="shared" si="154"/>
        <v>134.84614517551819</v>
      </c>
      <c r="M590" s="12">
        <f t="shared" si="155"/>
        <v>139.4950214410637</v>
      </c>
      <c r="N590" s="12">
        <f t="shared" si="156"/>
        <v>99.052057127165554</v>
      </c>
      <c r="O590" s="12">
        <f t="shared" si="157"/>
        <v>160.73458575072203</v>
      </c>
      <c r="P590" s="12">
        <f t="shared" si="158"/>
        <v>161.9411979292093</v>
      </c>
      <c r="Q590">
        <v>0.44927536231884102</v>
      </c>
      <c r="R590" s="12"/>
      <c r="S590" s="12"/>
      <c r="Z590" s="12"/>
      <c r="AA590" s="12"/>
      <c r="AB590" s="12"/>
      <c r="AC590" s="12"/>
      <c r="AF590">
        <v>0.47602739726027399</v>
      </c>
      <c r="AG590" s="12"/>
      <c r="AH590" s="12"/>
      <c r="AI590" t="str">
        <v>20130816</v>
      </c>
      <c r="AJ590">
        <v>43.3</v>
      </c>
      <c r="AK590">
        <v>21.6</v>
      </c>
      <c r="AL590">
        <f t="shared" si="159"/>
        <v>2.0046296296296293</v>
      </c>
      <c r="BI590" t="str">
        <v>19/07/2022</v>
      </c>
      <c r="BJ590">
        <v>38.9</v>
      </c>
      <c r="BK590">
        <v>33.299999999999997</v>
      </c>
      <c r="BL590">
        <f t="shared" si="160"/>
        <v>1.1681681681681682</v>
      </c>
    </row>
    <row r="591" spans="1:64" x14ac:dyDescent="0.3">
      <c r="A591" s="11">
        <v>44728</v>
      </c>
      <c r="B591">
        <v>0.51367781155015202</v>
      </c>
      <c r="C591">
        <v>3789.99</v>
      </c>
      <c r="D591">
        <v>282.8</v>
      </c>
      <c r="E591">
        <v>110.84</v>
      </c>
      <c r="F591">
        <v>1833.99</v>
      </c>
      <c r="G591">
        <v>82.29</v>
      </c>
      <c r="H591">
        <v>45.63</v>
      </c>
      <c r="I591" s="12">
        <f t="shared" si="151"/>
        <v>121.40706671199419</v>
      </c>
      <c r="J591" s="12">
        <f t="shared" si="152"/>
        <v>86.910401830746423</v>
      </c>
      <c r="K591" s="12">
        <f t="shared" si="153"/>
        <v>139.8098422304227</v>
      </c>
      <c r="L591" s="12">
        <f t="shared" si="154"/>
        <v>135.8090431829539</v>
      </c>
      <c r="M591" s="12">
        <f t="shared" si="155"/>
        <v>146.57240281111984</v>
      </c>
      <c r="N591" s="12">
        <f t="shared" si="156"/>
        <v>104.6139166249836</v>
      </c>
      <c r="O591" s="12">
        <f t="shared" si="157"/>
        <v>167.72595199213225</v>
      </c>
      <c r="P591" s="12">
        <f t="shared" si="158"/>
        <v>164.39473394509579</v>
      </c>
      <c r="Q591">
        <v>0.45588235294117602</v>
      </c>
      <c r="R591" s="12"/>
      <c r="S591" s="12"/>
      <c r="Z591" s="12"/>
      <c r="AA591" s="12"/>
      <c r="AB591" s="12"/>
      <c r="AC591" s="12"/>
      <c r="AF591">
        <v>0.48950575490859799</v>
      </c>
      <c r="AG591" s="12"/>
      <c r="AH591" s="12"/>
      <c r="AI591" t="str">
        <v>20130809</v>
      </c>
      <c r="AJ591">
        <v>47.4</v>
      </c>
      <c r="AK591">
        <v>20.6</v>
      </c>
      <c r="AL591">
        <f t="shared" si="159"/>
        <v>2.3009708737864076</v>
      </c>
      <c r="BI591" t="str">
        <v>18/07/2022</v>
      </c>
      <c r="BJ591">
        <v>38.9</v>
      </c>
      <c r="BK591">
        <v>33.299999999999997</v>
      </c>
      <c r="BL591">
        <f t="shared" si="160"/>
        <v>1.1681681681681682</v>
      </c>
    </row>
    <row r="592" spans="1:64" x14ac:dyDescent="0.3">
      <c r="A592" s="11">
        <v>44727</v>
      </c>
      <c r="B592">
        <v>0.51249999999999996</v>
      </c>
      <c r="C592">
        <v>3735.48</v>
      </c>
      <c r="D592">
        <v>275.91000000000003</v>
      </c>
      <c r="E592">
        <v>108.81</v>
      </c>
      <c r="F592">
        <v>1808.44</v>
      </c>
      <c r="G592">
        <v>81.97</v>
      </c>
      <c r="H592">
        <v>44.88</v>
      </c>
      <c r="I592" s="12">
        <f t="shared" si="151"/>
        <v>121.90246263454728</v>
      </c>
      <c r="J592" s="12">
        <f t="shared" si="152"/>
        <v>86.87006777345438</v>
      </c>
      <c r="K592" s="12">
        <f t="shared" si="153"/>
        <v>138.3312697923748</v>
      </c>
      <c r="L592" s="12">
        <f t="shared" si="154"/>
        <v>136.0973965174864</v>
      </c>
      <c r="M592" s="12">
        <f t="shared" si="155"/>
        <v>145.65252878390007</v>
      </c>
      <c r="N592" s="12">
        <f t="shared" si="156"/>
        <v>103.49168259955879</v>
      </c>
      <c r="O592" s="12">
        <f t="shared" si="157"/>
        <v>164.26520543895572</v>
      </c>
      <c r="P592" s="12">
        <f t="shared" si="158"/>
        <v>163.04784765787025</v>
      </c>
      <c r="Q592">
        <v>0.45588235294117602</v>
      </c>
      <c r="R592" s="12"/>
      <c r="S592" s="12"/>
      <c r="Z592" s="12"/>
      <c r="AA592" s="12"/>
      <c r="AB592" s="12"/>
      <c r="AC592" s="12"/>
      <c r="AF592">
        <v>0.48805460750853202</v>
      </c>
      <c r="AG592" s="12"/>
      <c r="AH592" s="12"/>
      <c r="AI592" t="str">
        <v>20130802</v>
      </c>
      <c r="AJ592">
        <v>51.6</v>
      </c>
      <c r="AK592">
        <v>18.5</v>
      </c>
      <c r="AL592">
        <f t="shared" si="159"/>
        <v>2.7891891891891891</v>
      </c>
      <c r="BI592" t="str">
        <v>15/07/2022</v>
      </c>
      <c r="BJ592">
        <v>35.200000000000003</v>
      </c>
      <c r="BK592">
        <v>35.200000000000003</v>
      </c>
      <c r="BL592">
        <f t="shared" si="160"/>
        <v>1</v>
      </c>
    </row>
    <row r="593" spans="1:64" x14ac:dyDescent="0.3">
      <c r="A593" s="11">
        <v>44726</v>
      </c>
      <c r="B593">
        <v>0.50937500000000002</v>
      </c>
      <c r="C593">
        <v>3749.63</v>
      </c>
      <c r="D593">
        <v>275.41000000000003</v>
      </c>
      <c r="E593">
        <v>110.2</v>
      </c>
      <c r="F593">
        <v>1819.03</v>
      </c>
      <c r="G593">
        <v>82.13</v>
      </c>
      <c r="H593">
        <v>44.93</v>
      </c>
      <c r="I593" s="12">
        <f t="shared" si="151"/>
        <v>120.83432053632934</v>
      </c>
      <c r="J593" s="12">
        <f t="shared" si="152"/>
        <v>86.692514700983352</v>
      </c>
      <c r="K593" s="12">
        <f t="shared" si="153"/>
        <v>138.58426571620791</v>
      </c>
      <c r="L593" s="12">
        <f t="shared" si="154"/>
        <v>136.46049927555933</v>
      </c>
      <c r="M593" s="12">
        <f t="shared" si="155"/>
        <v>143.58081481312772</v>
      </c>
      <c r="N593" s="12">
        <f t="shared" si="156"/>
        <v>102.70728047198484</v>
      </c>
      <c r="O593" s="12">
        <f t="shared" si="157"/>
        <v>163.64929395442567</v>
      </c>
      <c r="P593" s="12">
        <f t="shared" si="158"/>
        <v>162.57178588334352</v>
      </c>
      <c r="Q593">
        <v>0.46376811594202899</v>
      </c>
      <c r="R593" s="12"/>
      <c r="S593" s="12"/>
      <c r="Z593" s="12"/>
      <c r="AA593" s="12"/>
      <c r="AB593" s="12"/>
      <c r="AC593" s="12"/>
      <c r="AF593">
        <v>0.49245541838134399</v>
      </c>
      <c r="AG593" s="12"/>
      <c r="AH593" s="12"/>
      <c r="AI593" t="str">
        <v>20130726</v>
      </c>
      <c r="AJ593">
        <v>48.4</v>
      </c>
      <c r="AK593">
        <v>19.600000000000001</v>
      </c>
      <c r="AL593">
        <f t="shared" si="159"/>
        <v>2.4693877551020407</v>
      </c>
      <c r="BI593" t="str">
        <v>14/07/2022</v>
      </c>
      <c r="BJ593">
        <v>35.200000000000003</v>
      </c>
      <c r="BK593">
        <v>35.200000000000003</v>
      </c>
      <c r="BL593">
        <f t="shared" si="160"/>
        <v>1</v>
      </c>
    </row>
    <row r="594" spans="1:64" x14ac:dyDescent="0.3">
      <c r="A594" s="11">
        <v>44723</v>
      </c>
      <c r="B594">
        <v>0.50862068965517204</v>
      </c>
      <c r="C594">
        <v>3900.86</v>
      </c>
      <c r="D594">
        <v>288.83999999999997</v>
      </c>
      <c r="E594">
        <v>113.77</v>
      </c>
      <c r="F594">
        <v>1871.4</v>
      </c>
      <c r="G594">
        <v>82.55</v>
      </c>
      <c r="H594">
        <v>46.54</v>
      </c>
      <c r="I594" s="12">
        <f t="shared" si="151"/>
        <v>121.73384551608424</v>
      </c>
      <c r="J594" s="12">
        <f t="shared" si="152"/>
        <v>87.637596565685669</v>
      </c>
      <c r="K594" s="12">
        <f t="shared" si="153"/>
        <v>143.41454631223826</v>
      </c>
      <c r="L594" s="12">
        <f t="shared" si="154"/>
        <v>137.03253837729579</v>
      </c>
      <c r="M594" s="12">
        <f t="shared" si="155"/>
        <v>145.78467557106248</v>
      </c>
      <c r="N594" s="12">
        <f t="shared" si="156"/>
        <v>104.64445159475467</v>
      </c>
      <c r="O594" s="12">
        <f t="shared" si="157"/>
        <v>170.71849138832039</v>
      </c>
      <c r="P594" s="12">
        <f t="shared" si="158"/>
        <v>164.53009421170714</v>
      </c>
      <c r="Q594">
        <v>0.43055555555555602</v>
      </c>
      <c r="R594" s="12"/>
      <c r="S594" s="12"/>
      <c r="Z594" s="12"/>
      <c r="AA594" s="12"/>
      <c r="AB594" s="12"/>
      <c r="AC594" s="12"/>
      <c r="AF594">
        <v>0.49766199064796302</v>
      </c>
      <c r="AG594" s="12"/>
      <c r="AH594" s="12"/>
      <c r="AI594" t="str">
        <v>20130719</v>
      </c>
      <c r="AJ594">
        <v>51.5</v>
      </c>
      <c r="AK594">
        <v>19.600000000000001</v>
      </c>
      <c r="AL594">
        <f t="shared" si="159"/>
        <v>2.6275510204081631</v>
      </c>
      <c r="BI594" t="str">
        <v>13/07/2022</v>
      </c>
      <c r="BJ594">
        <v>35.200000000000003</v>
      </c>
      <c r="BK594">
        <v>35.200000000000003</v>
      </c>
      <c r="BL594">
        <f t="shared" si="160"/>
        <v>1</v>
      </c>
    </row>
    <row r="595" spans="1:64" x14ac:dyDescent="0.3">
      <c r="A595" s="11">
        <v>44722</v>
      </c>
      <c r="B595">
        <v>0.51851851851851805</v>
      </c>
      <c r="C595">
        <v>4017.82</v>
      </c>
      <c r="D595">
        <v>299.39999999999998</v>
      </c>
      <c r="E595">
        <v>114.48</v>
      </c>
      <c r="F595">
        <v>1847.94</v>
      </c>
      <c r="G595">
        <v>82.9</v>
      </c>
      <c r="H595">
        <v>47.51</v>
      </c>
      <c r="I595" s="12">
        <f t="shared" si="151"/>
        <v>124.58795075485787</v>
      </c>
      <c r="J595" s="12">
        <f t="shared" si="152"/>
        <v>91.461179744413229</v>
      </c>
      <c r="K595" s="12">
        <f t="shared" si="153"/>
        <v>147.07500181491037</v>
      </c>
      <c r="L595" s="12">
        <f t="shared" si="154"/>
        <v>138.23428632696107</v>
      </c>
      <c r="M595" s="12">
        <f t="shared" si="155"/>
        <v>150.14930326695691</v>
      </c>
      <c r="N595" s="12">
        <f t="shared" si="156"/>
        <v>109.91668894746026</v>
      </c>
      <c r="O595" s="12">
        <f t="shared" si="157"/>
        <v>176.1889080132004</v>
      </c>
      <c r="P595" s="12">
        <f t="shared" si="158"/>
        <v>167.01083757203941</v>
      </c>
      <c r="Q595">
        <v>0.42465753424657499</v>
      </c>
      <c r="R595" s="12"/>
      <c r="S595" s="12"/>
      <c r="Z595" s="12"/>
      <c r="AA595" s="12"/>
      <c r="AB595" s="12"/>
      <c r="AC595" s="12"/>
      <c r="AF595">
        <v>0.50703281982585402</v>
      </c>
      <c r="AG595" s="12"/>
      <c r="AH595" s="12"/>
      <c r="AI595" t="str">
        <v>20130712</v>
      </c>
      <c r="AJ595">
        <v>52.1</v>
      </c>
      <c r="AK595">
        <v>19.8</v>
      </c>
      <c r="AL595">
        <f t="shared" si="159"/>
        <v>2.6313131313131315</v>
      </c>
      <c r="BI595" t="str">
        <v>12/07/2022</v>
      </c>
      <c r="BJ595">
        <v>35.200000000000003</v>
      </c>
      <c r="BK595">
        <v>35.200000000000003</v>
      </c>
      <c r="BL595">
        <f t="shared" si="160"/>
        <v>1</v>
      </c>
    </row>
    <row r="596" spans="1:64" x14ac:dyDescent="0.3">
      <c r="A596" s="11">
        <v>44721</v>
      </c>
      <c r="B596">
        <v>0.54061624649859896</v>
      </c>
      <c r="C596">
        <v>4115.7700000000004</v>
      </c>
      <c r="D596">
        <v>307.64</v>
      </c>
      <c r="E596">
        <v>114.1</v>
      </c>
      <c r="F596">
        <v>1853.365</v>
      </c>
      <c r="G596">
        <v>82.96</v>
      </c>
      <c r="H596">
        <v>49.42</v>
      </c>
      <c r="I596" s="12">
        <f t="shared" si="151"/>
        <v>128.06216430528099</v>
      </c>
      <c r="J596" s="12">
        <f t="shared" si="152"/>
        <v>93.410812646150703</v>
      </c>
      <c r="K596" s="12">
        <f t="shared" si="153"/>
        <v>150.54898988789932</v>
      </c>
      <c r="L596" s="12">
        <f t="shared" si="154"/>
        <v>136.21159661789494</v>
      </c>
      <c r="M596" s="12">
        <f t="shared" si="155"/>
        <v>154.81144454650257</v>
      </c>
      <c r="N596" s="12">
        <f t="shared" si="156"/>
        <v>112.60311149975755</v>
      </c>
      <c r="O596" s="12">
        <f t="shared" si="157"/>
        <v>180.90349054995264</v>
      </c>
      <c r="P596" s="12">
        <f t="shared" si="158"/>
        <v>165.05269088094789</v>
      </c>
      <c r="Q596">
        <v>0.42465753424657499</v>
      </c>
      <c r="R596" s="12"/>
      <c r="S596" s="12"/>
      <c r="Z596" s="12"/>
      <c r="AA596" s="12"/>
      <c r="AB596" s="12"/>
      <c r="AC596" s="12"/>
      <c r="AF596">
        <v>0.50873655913978499</v>
      </c>
      <c r="AG596" s="12"/>
      <c r="AH596" s="12"/>
      <c r="AI596" t="str">
        <v>20130705</v>
      </c>
      <c r="AJ596">
        <v>46.9</v>
      </c>
      <c r="AK596">
        <v>22.9</v>
      </c>
      <c r="AL596">
        <f t="shared" si="159"/>
        <v>2.0480349344978168</v>
      </c>
      <c r="BI596" t="str">
        <v>11/07/2022</v>
      </c>
      <c r="BJ596">
        <v>35.200000000000003</v>
      </c>
      <c r="BK596">
        <v>35.200000000000003</v>
      </c>
      <c r="BL596">
        <f t="shared" si="160"/>
        <v>1</v>
      </c>
    </row>
    <row r="597" spans="1:64" x14ac:dyDescent="0.3">
      <c r="A597" s="11">
        <v>44720</v>
      </c>
      <c r="B597">
        <v>0.53714285714285703</v>
      </c>
      <c r="C597">
        <v>4160.68</v>
      </c>
      <c r="D597">
        <v>309.87</v>
      </c>
      <c r="E597">
        <v>115.12</v>
      </c>
      <c r="F597">
        <v>1852.43</v>
      </c>
      <c r="G597">
        <v>83.02</v>
      </c>
      <c r="H597">
        <v>49.82</v>
      </c>
      <c r="I597" s="12">
        <f t="shared" si="151"/>
        <v>128.31026362237569</v>
      </c>
      <c r="J597" s="12">
        <f t="shared" si="152"/>
        <v>94.478289880738814</v>
      </c>
      <c r="K597" s="12">
        <f t="shared" si="153"/>
        <v>152.08062292996578</v>
      </c>
      <c r="L597" s="12">
        <f t="shared" si="154"/>
        <v>136.58926657284243</v>
      </c>
      <c r="M597" s="12">
        <f t="shared" si="155"/>
        <v>154.55430430273066</v>
      </c>
      <c r="N597" s="12">
        <f t="shared" si="156"/>
        <v>113.47703316495101</v>
      </c>
      <c r="O597" s="12">
        <f t="shared" si="157"/>
        <v>182.08226360910714</v>
      </c>
      <c r="P597" s="12">
        <f t="shared" si="158"/>
        <v>164.91542554627983</v>
      </c>
      <c r="Q597">
        <v>0.41666666666666702</v>
      </c>
      <c r="R597" s="12"/>
      <c r="S597" s="12"/>
      <c r="Z597" s="12"/>
      <c r="AA597" s="12"/>
      <c r="AB597" s="12"/>
      <c r="AC597" s="12"/>
      <c r="AF597">
        <v>0.50839489590329101</v>
      </c>
      <c r="AG597" s="12"/>
      <c r="AH597" s="12"/>
      <c r="AI597" t="str">
        <v>20130628</v>
      </c>
      <c r="AJ597">
        <v>43.8</v>
      </c>
      <c r="AK597">
        <v>20.8</v>
      </c>
      <c r="AL597">
        <f t="shared" si="159"/>
        <v>2.1057692307692304</v>
      </c>
      <c r="BI597" t="str">
        <v>08/07/2022</v>
      </c>
      <c r="BJ597">
        <v>32.4</v>
      </c>
      <c r="BK597">
        <v>36.6</v>
      </c>
      <c r="BL597">
        <f t="shared" si="160"/>
        <v>0.88524590163934413</v>
      </c>
    </row>
    <row r="598" spans="1:64" x14ac:dyDescent="0.3">
      <c r="A598" s="11">
        <v>44719</v>
      </c>
      <c r="B598">
        <v>0.53623188405797095</v>
      </c>
      <c r="C598">
        <v>4121.43</v>
      </c>
      <c r="D598">
        <v>307.22000000000003</v>
      </c>
      <c r="E598">
        <v>113.89</v>
      </c>
      <c r="F598">
        <v>1841.4</v>
      </c>
      <c r="G598">
        <v>83.01</v>
      </c>
      <c r="H598">
        <v>49.61</v>
      </c>
      <c r="I598" s="12">
        <f t="shared" si="151"/>
        <v>128.47426115237485</v>
      </c>
      <c r="J598" s="12">
        <f t="shared" si="152"/>
        <v>94.145637007188753</v>
      </c>
      <c r="K598" s="12">
        <f t="shared" si="153"/>
        <v>150.66394101672969</v>
      </c>
      <c r="L598" s="12">
        <f t="shared" si="154"/>
        <v>135.87046074243014</v>
      </c>
      <c r="M598" s="12">
        <f t="shared" si="155"/>
        <v>154.89106134243991</v>
      </c>
      <c r="N598" s="12">
        <f t="shared" si="156"/>
        <v>113.17872427680153</v>
      </c>
      <c r="O598" s="12">
        <f t="shared" si="157"/>
        <v>180.54666491703284</v>
      </c>
      <c r="P598" s="12">
        <f t="shared" si="158"/>
        <v>164.1941660606808</v>
      </c>
      <c r="Q598">
        <v>0.40845070422535201</v>
      </c>
      <c r="R598" s="12"/>
      <c r="S598" s="12"/>
      <c r="Z598" s="12"/>
      <c r="AA598" s="12"/>
      <c r="AB598" s="12"/>
      <c r="AC598" s="12"/>
      <c r="AF598">
        <v>0.51081081081081103</v>
      </c>
      <c r="AG598" s="12"/>
      <c r="AH598" s="12"/>
      <c r="AI598" t="str">
        <v>20130621</v>
      </c>
      <c r="AJ598">
        <v>41.7</v>
      </c>
      <c r="AK598">
        <v>25</v>
      </c>
      <c r="AL598">
        <f t="shared" si="159"/>
        <v>1.6680000000000001</v>
      </c>
      <c r="BI598" t="str">
        <v>07/07/2022</v>
      </c>
      <c r="BJ598">
        <v>32.4</v>
      </c>
      <c r="BK598">
        <v>36.6</v>
      </c>
      <c r="BL598">
        <f t="shared" si="160"/>
        <v>0.88524590163934413</v>
      </c>
    </row>
    <row r="599" spans="1:64" x14ac:dyDescent="0.3">
      <c r="A599" s="11">
        <v>44716</v>
      </c>
      <c r="B599">
        <v>0.55584415584415603</v>
      </c>
      <c r="C599">
        <v>4108.54</v>
      </c>
      <c r="D599">
        <v>306.2</v>
      </c>
      <c r="E599">
        <v>116.03</v>
      </c>
      <c r="F599">
        <v>1851.2</v>
      </c>
      <c r="G599">
        <v>83.12</v>
      </c>
      <c r="H599">
        <v>49.42</v>
      </c>
      <c r="I599" s="12">
        <f t="shared" si="151"/>
        <v>125.76024520649672</v>
      </c>
      <c r="J599" s="12">
        <f t="shared" si="152"/>
        <v>93.358509847467715</v>
      </c>
      <c r="K599" s="12">
        <f t="shared" si="153"/>
        <v>149.99485067585914</v>
      </c>
      <c r="L599" s="12">
        <f t="shared" si="154"/>
        <v>135.96662038776546</v>
      </c>
      <c r="M599" s="12">
        <f t="shared" si="155"/>
        <v>151.59023519389567</v>
      </c>
      <c r="N599" s="12">
        <f t="shared" si="156"/>
        <v>112.21090304464924</v>
      </c>
      <c r="O599" s="12">
        <f t="shared" si="157"/>
        <v>179.71019590651818</v>
      </c>
      <c r="P599" s="12">
        <f t="shared" si="158"/>
        <v>164.27851342134329</v>
      </c>
      <c r="Q599">
        <v>0.469879518072289</v>
      </c>
      <c r="R599" s="12"/>
      <c r="S599" s="12"/>
      <c r="Z599" s="12"/>
      <c r="AA599" s="12"/>
      <c r="AB599" s="12"/>
      <c r="AC599" s="12"/>
      <c r="AF599">
        <v>0.50854139290407396</v>
      </c>
      <c r="AG599" s="12"/>
      <c r="AH599" s="12"/>
      <c r="AI599" t="str">
        <v>20130614</v>
      </c>
      <c r="AJ599">
        <v>46.8</v>
      </c>
      <c r="AK599">
        <v>21.9</v>
      </c>
      <c r="AL599">
        <f t="shared" si="159"/>
        <v>2.1369863013698631</v>
      </c>
      <c r="BI599" t="str">
        <v>06/07/2022</v>
      </c>
      <c r="BJ599">
        <v>32.4</v>
      </c>
      <c r="BK599">
        <v>36.6</v>
      </c>
      <c r="BL599">
        <f t="shared" si="160"/>
        <v>0.88524590163934413</v>
      </c>
    </row>
    <row r="600" spans="1:64" x14ac:dyDescent="0.3">
      <c r="A600" s="11">
        <v>44715</v>
      </c>
      <c r="B600">
        <v>0.57323232323232298</v>
      </c>
      <c r="C600">
        <v>4176.82</v>
      </c>
      <c r="D600">
        <v>314.38</v>
      </c>
      <c r="E600">
        <v>116.28</v>
      </c>
      <c r="F600">
        <v>1868.61</v>
      </c>
      <c r="G600">
        <v>83.15</v>
      </c>
      <c r="H600">
        <v>50.17</v>
      </c>
      <c r="I600" s="12">
        <f t="shared" si="151"/>
        <v>127.57142545854822</v>
      </c>
      <c r="J600" s="12">
        <f t="shared" si="152"/>
        <v>94.019493094611761</v>
      </c>
      <c r="K600" s="12">
        <f t="shared" si="153"/>
        <v>152.43171104644674</v>
      </c>
      <c r="L600" s="12">
        <f t="shared" si="154"/>
        <v>136.15699399787195</v>
      </c>
      <c r="M600" s="12">
        <f t="shared" si="155"/>
        <v>155.29709677411338</v>
      </c>
      <c r="N600" s="12">
        <f t="shared" si="156"/>
        <v>114.11692743667737</v>
      </c>
      <c r="O600" s="12">
        <f t="shared" si="157"/>
        <v>184.44275219839682</v>
      </c>
      <c r="P600" s="12">
        <f t="shared" si="158"/>
        <v>166.11748280697688</v>
      </c>
      <c r="Q600">
        <v>0.44578313253011997</v>
      </c>
      <c r="R600" s="12"/>
      <c r="S600" s="12"/>
      <c r="Z600" s="12"/>
      <c r="AA600" s="12"/>
      <c r="AB600" s="12"/>
      <c r="AC600" s="12"/>
      <c r="AF600">
        <v>0.51703800786369603</v>
      </c>
      <c r="AG600" s="12"/>
      <c r="AH600" s="12"/>
      <c r="AI600" t="str">
        <v>20130607</v>
      </c>
      <c r="AJ600">
        <v>43.8</v>
      </c>
      <c r="AK600">
        <v>22.9</v>
      </c>
      <c r="AL600">
        <f t="shared" si="159"/>
        <v>1.9126637554585153</v>
      </c>
      <c r="BI600" t="str">
        <v>05/07/2022</v>
      </c>
      <c r="BJ600">
        <v>32.4</v>
      </c>
      <c r="BK600">
        <v>36.6</v>
      </c>
      <c r="BL600">
        <f t="shared" si="160"/>
        <v>0.88524590163934413</v>
      </c>
    </row>
    <row r="601" spans="1:64" x14ac:dyDescent="0.3">
      <c r="A601" s="11">
        <v>44714</v>
      </c>
      <c r="B601">
        <v>0.566831683168317</v>
      </c>
      <c r="C601">
        <v>4101.2299999999996</v>
      </c>
      <c r="D601">
        <v>306</v>
      </c>
      <c r="E601">
        <v>116.22</v>
      </c>
      <c r="F601">
        <v>1846.5</v>
      </c>
      <c r="G601">
        <v>83.13</v>
      </c>
      <c r="H601">
        <v>49.21</v>
      </c>
      <c r="I601" s="12">
        <f t="shared" si="151"/>
        <v>125.32623185859812</v>
      </c>
      <c r="J601" s="12">
        <f t="shared" si="152"/>
        <v>93.416299269652882</v>
      </c>
      <c r="K601" s="12">
        <f t="shared" si="153"/>
        <v>149.70844423014299</v>
      </c>
      <c r="L601" s="12">
        <f t="shared" si="154"/>
        <v>136.30381692358733</v>
      </c>
      <c r="M601" s="12">
        <f t="shared" si="155"/>
        <v>151.23354832371606</v>
      </c>
      <c r="N601" s="12">
        <f t="shared" si="156"/>
        <v>112.38489459241677</v>
      </c>
      <c r="O601" s="12">
        <f t="shared" si="157"/>
        <v>179.56836290313501</v>
      </c>
      <c r="P601" s="12">
        <f t="shared" si="158"/>
        <v>164.81913803211302</v>
      </c>
      <c r="Q601">
        <v>0.45783132530120502</v>
      </c>
      <c r="R601" s="12"/>
      <c r="S601" s="12"/>
      <c r="Z601" s="12"/>
      <c r="AA601" s="12"/>
      <c r="AB601" s="12"/>
      <c r="AC601" s="12"/>
      <c r="AF601">
        <v>0.51842275371687097</v>
      </c>
      <c r="AG601" s="12"/>
      <c r="AH601" s="12"/>
      <c r="AI601" t="str">
        <v>20130531</v>
      </c>
      <c r="AJ601">
        <v>45.8</v>
      </c>
      <c r="AK601">
        <v>20.8</v>
      </c>
      <c r="AL601">
        <f t="shared" si="159"/>
        <v>2.2019230769230766</v>
      </c>
      <c r="BI601" t="str">
        <v>04/07/2022</v>
      </c>
      <c r="BJ601">
        <v>32.4</v>
      </c>
      <c r="BK601">
        <v>36.6</v>
      </c>
      <c r="BL601">
        <f t="shared" si="160"/>
        <v>0.88524590163934413</v>
      </c>
    </row>
    <row r="602" spans="1:64" x14ac:dyDescent="0.3">
      <c r="A602" s="11">
        <v>44712</v>
      </c>
      <c r="B602">
        <v>0.56499999999999995</v>
      </c>
      <c r="C602">
        <v>4132.1499999999996</v>
      </c>
      <c r="D602">
        <v>308.27999999999997</v>
      </c>
      <c r="E602">
        <v>116.56</v>
      </c>
      <c r="F602">
        <v>1838.02</v>
      </c>
      <c r="G602">
        <v>83.35</v>
      </c>
      <c r="H602">
        <v>49.65</v>
      </c>
      <c r="I602" s="12">
        <f t="shared" si="151"/>
        <v>125.90107536589477</v>
      </c>
      <c r="J602" s="12">
        <f t="shared" si="152"/>
        <v>94.560141076630529</v>
      </c>
      <c r="K602" s="12">
        <f t="shared" si="153"/>
        <v>150.43705833727722</v>
      </c>
      <c r="L602" s="12">
        <f t="shared" si="154"/>
        <v>136.1160792529337</v>
      </c>
      <c r="M602" s="12">
        <f t="shared" si="155"/>
        <v>151.91395898101644</v>
      </c>
      <c r="N602" s="12">
        <f t="shared" si="156"/>
        <v>113.75099101300096</v>
      </c>
      <c r="O602" s="12">
        <f t="shared" si="157"/>
        <v>180.4265440375078</v>
      </c>
      <c r="P602" s="12">
        <f t="shared" si="158"/>
        <v>164.57784052639792</v>
      </c>
      <c r="Q602">
        <v>0.45783132530120502</v>
      </c>
      <c r="R602" s="12"/>
      <c r="S602" s="12"/>
      <c r="Z602" s="12"/>
      <c r="AA602" s="12"/>
      <c r="AB602" s="12"/>
      <c r="AC602" s="12"/>
      <c r="AF602">
        <v>0.51247600767754298</v>
      </c>
      <c r="AG602" s="12"/>
      <c r="AH602" s="12"/>
      <c r="AI602" t="str">
        <v>20130524</v>
      </c>
      <c r="AJ602">
        <v>52.1</v>
      </c>
      <c r="AK602">
        <v>19.8</v>
      </c>
      <c r="AL602">
        <f t="shared" si="159"/>
        <v>2.6313131313131315</v>
      </c>
      <c r="BI602" t="str">
        <v>01/07/2022</v>
      </c>
      <c r="BJ602">
        <v>30.5</v>
      </c>
      <c r="BK602">
        <v>40.299999999999997</v>
      </c>
      <c r="BL602">
        <f t="shared" si="160"/>
        <v>0.75682382133995041</v>
      </c>
    </row>
    <row r="603" spans="1:64" x14ac:dyDescent="0.3">
      <c r="A603" s="11">
        <v>44709</v>
      </c>
      <c r="B603">
        <v>0.61520190023752996</v>
      </c>
      <c r="C603">
        <v>4158.24</v>
      </c>
      <c r="D603">
        <v>309.10000000000002</v>
      </c>
      <c r="E603">
        <v>119.08</v>
      </c>
      <c r="F603">
        <v>1853.65</v>
      </c>
      <c r="G603">
        <v>83.48</v>
      </c>
      <c r="H603">
        <v>49.63</v>
      </c>
      <c r="I603" s="12">
        <f t="shared" si="151"/>
        <v>124.054162606785</v>
      </c>
      <c r="J603" s="12">
        <f t="shared" si="152"/>
        <v>94.356545750532291</v>
      </c>
      <c r="K603" s="12">
        <f t="shared" si="153"/>
        <v>151.15003758372734</v>
      </c>
      <c r="L603" s="12">
        <f t="shared" si="154"/>
        <v>137.03107288801138</v>
      </c>
      <c r="M603" s="12">
        <f t="shared" si="155"/>
        <v>149.15322515128668</v>
      </c>
      <c r="N603" s="12">
        <f t="shared" si="156"/>
        <v>113.09738433615827</v>
      </c>
      <c r="O603" s="12">
        <f t="shared" si="157"/>
        <v>180.62443687992297</v>
      </c>
      <c r="P603" s="12">
        <f t="shared" si="158"/>
        <v>165.08230650336569</v>
      </c>
      <c r="Q603">
        <v>0.52325581395348797</v>
      </c>
      <c r="R603" s="12"/>
      <c r="S603" s="12"/>
      <c r="Z603" s="12"/>
      <c r="AA603" s="12"/>
      <c r="AB603" s="12"/>
      <c r="AC603" s="12"/>
      <c r="AF603">
        <v>0.51812499999999995</v>
      </c>
      <c r="AG603" s="12"/>
      <c r="AH603" s="12"/>
      <c r="AI603" t="str">
        <v>20130517</v>
      </c>
      <c r="AJ603">
        <v>55.2</v>
      </c>
      <c r="AK603">
        <v>18.8</v>
      </c>
      <c r="AL603">
        <f t="shared" si="159"/>
        <v>2.9361702127659575</v>
      </c>
      <c r="BI603" t="str">
        <v>30/06/2022</v>
      </c>
      <c r="BJ603">
        <v>30.5</v>
      </c>
      <c r="BK603">
        <v>40.299999999999997</v>
      </c>
      <c r="BL603">
        <f t="shared" si="160"/>
        <v>0.75682382133995041</v>
      </c>
    </row>
    <row r="604" spans="1:64" x14ac:dyDescent="0.3">
      <c r="A604" s="11">
        <v>44708</v>
      </c>
      <c r="B604">
        <v>0.63488372093023304</v>
      </c>
      <c r="C604">
        <v>4057.84</v>
      </c>
      <c r="D604">
        <v>299.33</v>
      </c>
      <c r="E604">
        <v>118.79</v>
      </c>
      <c r="F604">
        <v>1850.58</v>
      </c>
      <c r="G604">
        <v>83.46</v>
      </c>
      <c r="H604">
        <v>49.02</v>
      </c>
      <c r="I604" s="12">
        <f t="shared" si="151"/>
        <v>121.34798786950367</v>
      </c>
      <c r="J604" s="12">
        <f t="shared" si="152"/>
        <v>92.227628829714348</v>
      </c>
      <c r="K604" s="12">
        <f t="shared" si="153"/>
        <v>147.53504658492548</v>
      </c>
      <c r="L604" s="12">
        <f t="shared" si="154"/>
        <v>135.36629394796134</v>
      </c>
      <c r="M604" s="12">
        <f t="shared" si="155"/>
        <v>144.7810855712616</v>
      </c>
      <c r="N604" s="12">
        <f t="shared" si="156"/>
        <v>109.6988458238483</v>
      </c>
      <c r="O604" s="12">
        <f t="shared" si="157"/>
        <v>174.95587934733146</v>
      </c>
      <c r="P604" s="12">
        <f t="shared" si="158"/>
        <v>161.81435853479522</v>
      </c>
      <c r="Q604">
        <v>0.55681818181818199</v>
      </c>
      <c r="R604" s="12"/>
      <c r="S604" s="12"/>
      <c r="Z604" s="12"/>
      <c r="AA604" s="12"/>
      <c r="AB604" s="12"/>
      <c r="AC604" s="12"/>
      <c r="AF604">
        <v>0.51500000000000001</v>
      </c>
      <c r="AG604" s="12"/>
      <c r="AH604" s="12"/>
      <c r="AI604" t="str">
        <v>20130510</v>
      </c>
      <c r="AJ604">
        <v>54.2</v>
      </c>
      <c r="AK604">
        <v>19.8</v>
      </c>
      <c r="AL604">
        <f t="shared" si="159"/>
        <v>2.7373737373737375</v>
      </c>
      <c r="BI604" t="str">
        <v>29/06/2022</v>
      </c>
      <c r="BJ604">
        <v>30.5</v>
      </c>
      <c r="BK604">
        <v>40.299999999999997</v>
      </c>
      <c r="BL604">
        <f t="shared" si="160"/>
        <v>0.75682382133995041</v>
      </c>
    </row>
    <row r="605" spans="1:64" x14ac:dyDescent="0.3">
      <c r="A605" s="11">
        <v>44707</v>
      </c>
      <c r="B605">
        <v>0.62585034013605401</v>
      </c>
      <c r="C605">
        <v>3978.73</v>
      </c>
      <c r="D605">
        <v>291.26</v>
      </c>
      <c r="E605">
        <v>119.33</v>
      </c>
      <c r="F605">
        <v>1853.6</v>
      </c>
      <c r="G605">
        <v>83.44</v>
      </c>
      <c r="H605">
        <v>48.4</v>
      </c>
      <c r="I605" s="12">
        <f t="shared" si="151"/>
        <v>118.45663955859995</v>
      </c>
      <c r="J605" s="12">
        <f t="shared" si="152"/>
        <v>90.285365708216233</v>
      </c>
      <c r="K605" s="12">
        <f t="shared" si="153"/>
        <v>144.69276898607916</v>
      </c>
      <c r="L605" s="12">
        <f t="shared" si="154"/>
        <v>134.41553099784798</v>
      </c>
      <c r="M605" s="12">
        <f t="shared" si="155"/>
        <v>140.26015445508085</v>
      </c>
      <c r="N605" s="12">
        <f t="shared" si="156"/>
        <v>106.57238865669926</v>
      </c>
      <c r="O605" s="12">
        <f t="shared" si="157"/>
        <v>170.27874618482866</v>
      </c>
      <c r="P605" s="12">
        <f t="shared" si="158"/>
        <v>159.43914797479786</v>
      </c>
      <c r="Q605">
        <v>0.51685393258427004</v>
      </c>
      <c r="R605" s="12"/>
      <c r="S605" s="12"/>
      <c r="Z605" s="12"/>
      <c r="AA605" s="12"/>
      <c r="AB605" s="12"/>
      <c r="AC605" s="12"/>
      <c r="AF605">
        <v>0.50845335003130898</v>
      </c>
      <c r="AG605" s="12"/>
      <c r="AH605" s="12"/>
      <c r="AI605" t="str">
        <v>20130503</v>
      </c>
      <c r="AJ605">
        <v>52.1</v>
      </c>
      <c r="AK605">
        <v>19.8</v>
      </c>
      <c r="AL605">
        <f t="shared" si="159"/>
        <v>2.6313131313131315</v>
      </c>
      <c r="BI605" t="str">
        <v>28/06/2022</v>
      </c>
      <c r="BJ605">
        <v>30.5</v>
      </c>
      <c r="BK605">
        <v>40.299999999999997</v>
      </c>
      <c r="BL605">
        <f t="shared" si="160"/>
        <v>0.75682382133995041</v>
      </c>
    </row>
    <row r="606" spans="1:64" x14ac:dyDescent="0.3">
      <c r="A606" s="11">
        <v>44706</v>
      </c>
      <c r="B606">
        <v>0.631221719457014</v>
      </c>
      <c r="C606">
        <v>3941.48</v>
      </c>
      <c r="D606">
        <v>287.24</v>
      </c>
      <c r="E606">
        <v>118.86</v>
      </c>
      <c r="F606">
        <v>1866.5</v>
      </c>
      <c r="G606">
        <v>83.38</v>
      </c>
      <c r="H606">
        <v>48.35</v>
      </c>
      <c r="I606" s="12">
        <f t="shared" si="151"/>
        <v>117.8090979852708</v>
      </c>
      <c r="J606" s="12">
        <f t="shared" si="152"/>
        <v>88.83188979453989</v>
      </c>
      <c r="K606" s="12">
        <f t="shared" si="153"/>
        <v>143.44036709154557</v>
      </c>
      <c r="L606" s="12">
        <f t="shared" si="154"/>
        <v>133.29364655723202</v>
      </c>
      <c r="M606" s="12">
        <f t="shared" si="155"/>
        <v>138.86579833395334</v>
      </c>
      <c r="N606" s="12">
        <f t="shared" si="156"/>
        <v>104.38995007591272</v>
      </c>
      <c r="O606" s="12">
        <f t="shared" si="157"/>
        <v>168.04779934922826</v>
      </c>
      <c r="P606" s="12">
        <f t="shared" si="158"/>
        <v>157.39907664504275</v>
      </c>
      <c r="Q606">
        <v>0.52325581395348797</v>
      </c>
      <c r="R606" s="12"/>
      <c r="S606" s="12"/>
      <c r="Z606" s="12"/>
      <c r="AA606" s="12"/>
      <c r="AB606" s="12"/>
      <c r="AC606" s="12"/>
      <c r="AF606">
        <v>0.50816582914572905</v>
      </c>
      <c r="AG606" s="12"/>
      <c r="AH606" s="12"/>
      <c r="AI606" t="str">
        <v>20130426</v>
      </c>
      <c r="AJ606">
        <v>47.9</v>
      </c>
      <c r="AK606">
        <v>18.8</v>
      </c>
      <c r="AL606">
        <f t="shared" si="159"/>
        <v>2.5478723404255317</v>
      </c>
      <c r="BI606" t="str">
        <v>27/06/2022</v>
      </c>
      <c r="BJ606">
        <v>30.5</v>
      </c>
      <c r="BK606">
        <v>40.299999999999997</v>
      </c>
      <c r="BL606">
        <f t="shared" si="160"/>
        <v>0.75682382133995041</v>
      </c>
    </row>
    <row r="607" spans="1:64" x14ac:dyDescent="0.3">
      <c r="A607" s="11">
        <v>44705</v>
      </c>
      <c r="B607">
        <v>0.63242009132420096</v>
      </c>
      <c r="C607">
        <v>3973.75</v>
      </c>
      <c r="D607">
        <v>293.48</v>
      </c>
      <c r="E607">
        <v>116.56</v>
      </c>
      <c r="F607">
        <v>1853.45</v>
      </c>
      <c r="G607">
        <v>83.19</v>
      </c>
      <c r="H607">
        <v>48.65</v>
      </c>
      <c r="I607" s="12">
        <f t="shared" si="151"/>
        <v>121.18446331140566</v>
      </c>
      <c r="J607" s="12">
        <f t="shared" si="152"/>
        <v>90.199468554843378</v>
      </c>
      <c r="K607" s="12">
        <f t="shared" si="153"/>
        <v>144.94851596809235</v>
      </c>
      <c r="L607" s="12">
        <f t="shared" si="154"/>
        <v>133.55465205675216</v>
      </c>
      <c r="M607" s="12">
        <f t="shared" si="155"/>
        <v>144.80186732308087</v>
      </c>
      <c r="N607" s="12">
        <f t="shared" si="156"/>
        <v>107.43055933545547</v>
      </c>
      <c r="O607" s="12">
        <f t="shared" si="157"/>
        <v>172.10007187198477</v>
      </c>
      <c r="P607" s="12">
        <f t="shared" si="158"/>
        <v>159.81152767801677</v>
      </c>
      <c r="Q607">
        <v>0.5</v>
      </c>
      <c r="R607" s="12"/>
      <c r="S607" s="12"/>
      <c r="Z607" s="12"/>
      <c r="AA607" s="12"/>
      <c r="AB607" s="12"/>
      <c r="AC607" s="12"/>
      <c r="AF607">
        <v>0.50663297536323404</v>
      </c>
      <c r="AG607" s="12"/>
      <c r="AH607" s="12"/>
      <c r="AI607" t="str">
        <v>20130419</v>
      </c>
      <c r="AJ607">
        <v>44.3</v>
      </c>
      <c r="AK607">
        <v>19.600000000000001</v>
      </c>
      <c r="AL607">
        <f t="shared" si="159"/>
        <v>2.260204081632653</v>
      </c>
      <c r="BI607" t="str">
        <v>24/06/2022</v>
      </c>
      <c r="BJ607">
        <v>32.9</v>
      </c>
      <c r="BK607">
        <v>40</v>
      </c>
      <c r="BL607">
        <f t="shared" si="160"/>
        <v>0.82250000000000001</v>
      </c>
    </row>
    <row r="608" spans="1:64" x14ac:dyDescent="0.3">
      <c r="A608" s="11">
        <v>44702</v>
      </c>
      <c r="B608">
        <v>0.63697104677060101</v>
      </c>
      <c r="C608">
        <v>3901.36</v>
      </c>
      <c r="D608">
        <v>288.68</v>
      </c>
      <c r="E608">
        <v>118.51</v>
      </c>
      <c r="F608">
        <v>1846.6</v>
      </c>
      <c r="G608">
        <v>83.23</v>
      </c>
      <c r="H608">
        <v>47.97</v>
      </c>
      <c r="I608" s="12">
        <f t="shared" si="151"/>
        <v>117.08537735484947</v>
      </c>
      <c r="J608" s="12">
        <f t="shared" si="152"/>
        <v>88.879996323009649</v>
      </c>
      <c r="K608" s="12">
        <f t="shared" si="153"/>
        <v>142.240866635798</v>
      </c>
      <c r="L608" s="12">
        <f t="shared" si="154"/>
        <v>132.97229436119892</v>
      </c>
      <c r="M608" s="12">
        <f t="shared" si="155"/>
        <v>140.1649697189508</v>
      </c>
      <c r="N608" s="12">
        <f t="shared" si="156"/>
        <v>106.06048198109869</v>
      </c>
      <c r="O608" s="12">
        <f t="shared" si="157"/>
        <v>169.20530689798326</v>
      </c>
      <c r="P608" s="12">
        <f t="shared" si="158"/>
        <v>159.42064719991677</v>
      </c>
      <c r="Q608">
        <v>0.50574712643678199</v>
      </c>
      <c r="R608" s="12"/>
      <c r="S608" s="12"/>
      <c r="Z608" s="12"/>
      <c r="AA608" s="12"/>
      <c r="AB608" s="12"/>
      <c r="AC608" s="12"/>
      <c r="AF608">
        <v>0.50375939849624096</v>
      </c>
      <c r="AG608" s="12"/>
      <c r="AH608" s="12"/>
      <c r="AI608" t="str">
        <v>20130412</v>
      </c>
      <c r="AJ608">
        <v>47.4</v>
      </c>
      <c r="AK608">
        <v>20.6</v>
      </c>
      <c r="AL608">
        <f t="shared" si="159"/>
        <v>2.3009708737864076</v>
      </c>
      <c r="BI608" t="str">
        <v>23/06/2022</v>
      </c>
      <c r="BJ608">
        <v>32.9</v>
      </c>
      <c r="BK608">
        <v>40</v>
      </c>
      <c r="BL608">
        <f t="shared" si="160"/>
        <v>0.82250000000000001</v>
      </c>
    </row>
    <row r="609" spans="1:64" x14ac:dyDescent="0.3">
      <c r="A609" s="11">
        <v>44701</v>
      </c>
      <c r="B609">
        <v>0.62837837837837796</v>
      </c>
      <c r="C609">
        <v>3900.79</v>
      </c>
      <c r="D609">
        <v>289.58</v>
      </c>
      <c r="E609">
        <v>117.18</v>
      </c>
      <c r="F609">
        <v>1842.08</v>
      </c>
      <c r="G609">
        <v>83.17</v>
      </c>
      <c r="H609">
        <v>47.68</v>
      </c>
      <c r="I609" s="12">
        <f t="shared" si="151"/>
        <v>118.4120584186731</v>
      </c>
      <c r="J609" s="12">
        <f t="shared" si="152"/>
        <v>89.085572300130067</v>
      </c>
      <c r="K609" s="12">
        <f t="shared" si="153"/>
        <v>142.32274344770269</v>
      </c>
      <c r="L609" s="12">
        <f t="shared" si="154"/>
        <v>133.76634348444784</v>
      </c>
      <c r="M609" s="12">
        <f t="shared" si="155"/>
        <v>142.22120520962994</v>
      </c>
      <c r="N609" s="12">
        <f t="shared" si="156"/>
        <v>106.65365734785894</v>
      </c>
      <c r="O609" s="12">
        <f t="shared" si="157"/>
        <v>169.85574627867936</v>
      </c>
      <c r="P609" s="12">
        <f t="shared" si="158"/>
        <v>160.89933854225941</v>
      </c>
      <c r="Q609">
        <v>0.50588235294117601</v>
      </c>
      <c r="R609" s="12"/>
      <c r="S609" s="12"/>
      <c r="Z609" s="12"/>
      <c r="AA609" s="12"/>
      <c r="AB609" s="12"/>
      <c r="AC609" s="12"/>
      <c r="AF609">
        <v>0.50156152404747001</v>
      </c>
      <c r="AG609" s="12"/>
      <c r="AH609" s="12"/>
      <c r="AI609" t="str">
        <v>20130405</v>
      </c>
      <c r="AJ609">
        <v>50.5</v>
      </c>
      <c r="AK609">
        <v>20.6</v>
      </c>
      <c r="AL609">
        <f t="shared" si="159"/>
        <v>2.4514563106796117</v>
      </c>
      <c r="BI609" t="str">
        <v>22/06/2022</v>
      </c>
      <c r="BJ609">
        <v>32.9</v>
      </c>
      <c r="BK609">
        <v>40</v>
      </c>
      <c r="BL609">
        <f t="shared" si="160"/>
        <v>0.82250000000000001</v>
      </c>
    </row>
    <row r="610" spans="1:64" x14ac:dyDescent="0.3">
      <c r="A610" s="11">
        <v>44700</v>
      </c>
      <c r="B610">
        <v>0.63333333333333297</v>
      </c>
      <c r="C610">
        <v>3923.68</v>
      </c>
      <c r="D610">
        <v>291.14</v>
      </c>
      <c r="E610">
        <v>116.9</v>
      </c>
      <c r="F610">
        <v>1816.7</v>
      </c>
      <c r="G610">
        <v>83.05</v>
      </c>
      <c r="H610">
        <v>47.14</v>
      </c>
      <c r="I610" s="12">
        <f t="shared" si="151"/>
        <v>119.39455846797344</v>
      </c>
      <c r="J610" s="12">
        <f t="shared" si="152"/>
        <v>90.88548618592479</v>
      </c>
      <c r="K610" s="12">
        <f t="shared" si="153"/>
        <v>143.3662666150862</v>
      </c>
      <c r="L610" s="12">
        <f t="shared" si="154"/>
        <v>136.11972403438136</v>
      </c>
      <c r="M610" s="12">
        <f t="shared" si="155"/>
        <v>143.33252772441571</v>
      </c>
      <c r="N610" s="12">
        <f t="shared" si="156"/>
        <v>108.75575744358768</v>
      </c>
      <c r="O610" s="12">
        <f t="shared" si="157"/>
        <v>171.01921730778847</v>
      </c>
      <c r="P610" s="12">
        <f t="shared" si="158"/>
        <v>163.65088042790771</v>
      </c>
      <c r="Q610">
        <v>0.51190476190476197</v>
      </c>
      <c r="R610" s="12"/>
      <c r="S610" s="12"/>
      <c r="Z610" s="12"/>
      <c r="AA610" s="12"/>
      <c r="AB610" s="12"/>
      <c r="AC610" s="12"/>
      <c r="AF610">
        <v>0.50344395742016301</v>
      </c>
      <c r="AG610" s="12"/>
      <c r="AH610" s="12"/>
      <c r="AI610" t="str">
        <v>20130329</v>
      </c>
      <c r="AJ610">
        <v>52</v>
      </c>
      <c r="AK610">
        <v>19.399999999999999</v>
      </c>
      <c r="AL610">
        <f t="shared" si="159"/>
        <v>2.6804123711340209</v>
      </c>
      <c r="BI610" t="str">
        <v>21/06/2022</v>
      </c>
      <c r="BJ610">
        <v>32.9</v>
      </c>
      <c r="BK610">
        <v>40</v>
      </c>
      <c r="BL610">
        <f t="shared" si="160"/>
        <v>0.82250000000000001</v>
      </c>
    </row>
    <row r="611" spans="1:64" x14ac:dyDescent="0.3">
      <c r="A611" s="11">
        <v>44699</v>
      </c>
      <c r="B611">
        <v>0.63576158940397398</v>
      </c>
      <c r="C611">
        <v>4088.85</v>
      </c>
      <c r="D611">
        <v>306.17</v>
      </c>
      <c r="E611">
        <v>114.46</v>
      </c>
      <c r="F611">
        <v>1814.92</v>
      </c>
      <c r="G611">
        <v>83.01</v>
      </c>
      <c r="H611">
        <v>48.28</v>
      </c>
      <c r="I611" s="12">
        <f t="shared" si="151"/>
        <v>127.24733670803757</v>
      </c>
      <c r="J611" s="12">
        <f t="shared" si="152"/>
        <v>94.808271386639362</v>
      </c>
      <c r="K611" s="12">
        <f t="shared" si="153"/>
        <v>149.4764281413463</v>
      </c>
      <c r="L611" s="12">
        <f t="shared" si="154"/>
        <v>138.4432108129171</v>
      </c>
      <c r="M611" s="12">
        <f t="shared" si="155"/>
        <v>154.18861928577527</v>
      </c>
      <c r="N611" s="12">
        <f t="shared" si="156"/>
        <v>114.48831733501009</v>
      </c>
      <c r="O611" s="12">
        <f t="shared" si="157"/>
        <v>179.93920766626178</v>
      </c>
      <c r="P611" s="12">
        <f t="shared" si="158"/>
        <v>167.92940474827319</v>
      </c>
      <c r="Q611">
        <v>0.51807228915662695</v>
      </c>
      <c r="R611" s="12"/>
      <c r="S611" s="12"/>
      <c r="Z611" s="12"/>
      <c r="AA611" s="12"/>
      <c r="AB611" s="12"/>
      <c r="AC611" s="12"/>
      <c r="AF611">
        <v>0.50094043887147299</v>
      </c>
      <c r="AG611" s="12"/>
      <c r="AH611" s="12"/>
      <c r="AI611" t="str">
        <v>20130322</v>
      </c>
      <c r="AJ611">
        <v>49.5</v>
      </c>
      <c r="AK611">
        <v>19.600000000000001</v>
      </c>
      <c r="AL611">
        <f t="shared" si="159"/>
        <v>2.5255102040816326</v>
      </c>
      <c r="BI611" t="str">
        <v>20/06/2022</v>
      </c>
      <c r="BJ611">
        <v>32.9</v>
      </c>
      <c r="BK611">
        <v>40</v>
      </c>
      <c r="BL611">
        <f t="shared" si="160"/>
        <v>0.82250000000000001</v>
      </c>
    </row>
    <row r="612" spans="1:64" x14ac:dyDescent="0.3">
      <c r="A612" s="11">
        <v>44698</v>
      </c>
      <c r="B612">
        <v>0.63858093126385795</v>
      </c>
      <c r="C612">
        <v>4008.01</v>
      </c>
      <c r="D612">
        <v>298.44</v>
      </c>
      <c r="E612">
        <v>115.86</v>
      </c>
      <c r="F612">
        <v>1824.01</v>
      </c>
      <c r="G612">
        <v>83.19</v>
      </c>
      <c r="H612">
        <v>47.33</v>
      </c>
      <c r="I612" s="12">
        <f t="shared" si="151"/>
        <v>123.27144319309471</v>
      </c>
      <c r="J612" s="12">
        <f t="shared" si="152"/>
        <v>92.482057644148512</v>
      </c>
      <c r="K612" s="12">
        <f t="shared" si="153"/>
        <v>146.2110482647538</v>
      </c>
      <c r="L612" s="12">
        <f t="shared" si="154"/>
        <v>138.4296759468026</v>
      </c>
      <c r="M612" s="12">
        <f t="shared" si="155"/>
        <v>148.54610974334091</v>
      </c>
      <c r="N612" s="12">
        <f t="shared" si="156"/>
        <v>111.05829532036651</v>
      </c>
      <c r="O612" s="12">
        <f t="shared" si="157"/>
        <v>175.02706004531129</v>
      </c>
      <c r="P612" s="12">
        <f t="shared" si="158"/>
        <v>166.95613103377525</v>
      </c>
      <c r="Q612">
        <v>0.52380952380952395</v>
      </c>
      <c r="R612" s="12"/>
      <c r="S612" s="12"/>
      <c r="Z612" s="12"/>
      <c r="AA612" s="12"/>
      <c r="AB612" s="12"/>
      <c r="AC612" s="12"/>
      <c r="AF612">
        <v>0.50253807106599002</v>
      </c>
      <c r="AG612" s="12"/>
      <c r="AH612" s="12"/>
      <c r="AI612" t="str">
        <v>20130315</v>
      </c>
      <c r="AJ612">
        <v>47.4</v>
      </c>
      <c r="AK612">
        <v>18.600000000000001</v>
      </c>
      <c r="AL612">
        <f t="shared" si="159"/>
        <v>2.5483870967741931</v>
      </c>
      <c r="BI612" t="str">
        <v>17/06/2022</v>
      </c>
      <c r="BJ612">
        <v>26.5</v>
      </c>
      <c r="BK612">
        <v>44.1</v>
      </c>
      <c r="BL612">
        <f t="shared" si="160"/>
        <v>0.60090702947845798</v>
      </c>
    </row>
    <row r="613" spans="1:64" x14ac:dyDescent="0.3">
      <c r="A613" s="11">
        <v>44695</v>
      </c>
      <c r="B613">
        <v>0.63192904656319304</v>
      </c>
      <c r="C613">
        <v>4023.89</v>
      </c>
      <c r="D613">
        <v>301.94</v>
      </c>
      <c r="E613">
        <v>115.98</v>
      </c>
      <c r="F613">
        <v>1811.9</v>
      </c>
      <c r="G613">
        <v>83.14</v>
      </c>
      <c r="H613">
        <v>47.29</v>
      </c>
      <c r="I613" s="12">
        <f t="shared" si="151"/>
        <v>123.6314293315569</v>
      </c>
      <c r="J613" s="12">
        <f t="shared" si="152"/>
        <v>93.475706437313434</v>
      </c>
      <c r="K613" s="12">
        <f t="shared" si="153"/>
        <v>146.87902840916772</v>
      </c>
      <c r="L613" s="12">
        <f t="shared" si="154"/>
        <v>139.09626345584238</v>
      </c>
      <c r="M613" s="12">
        <f t="shared" si="155"/>
        <v>150.13105011741035</v>
      </c>
      <c r="N613" s="12">
        <f t="shared" si="156"/>
        <v>113.12570131053511</v>
      </c>
      <c r="O613" s="12">
        <f t="shared" si="157"/>
        <v>177.18752565392626</v>
      </c>
      <c r="P613" s="12">
        <f t="shared" si="158"/>
        <v>169.05880871582451</v>
      </c>
      <c r="Q613">
        <v>0.51807228915662695</v>
      </c>
      <c r="R613" s="12"/>
      <c r="S613" s="12"/>
      <c r="Z613" s="12"/>
      <c r="AA613" s="12"/>
      <c r="AB613" s="12"/>
      <c r="AC613" s="12"/>
      <c r="AF613">
        <v>0.49432534678436302</v>
      </c>
      <c r="AG613" s="12"/>
      <c r="AH613" s="12"/>
      <c r="AI613" t="str">
        <v>20130308</v>
      </c>
      <c r="AJ613">
        <v>50</v>
      </c>
      <c r="AK613">
        <v>18.8</v>
      </c>
      <c r="AL613">
        <f t="shared" si="159"/>
        <v>2.6595744680851063</v>
      </c>
      <c r="BI613" t="str">
        <v>16/06/2022</v>
      </c>
      <c r="BJ613">
        <v>26.5</v>
      </c>
      <c r="BK613">
        <v>44.1</v>
      </c>
      <c r="BL613">
        <f t="shared" si="160"/>
        <v>0.60090702947845798</v>
      </c>
    </row>
    <row r="614" spans="1:64" x14ac:dyDescent="0.3">
      <c r="A614" s="11">
        <v>44694</v>
      </c>
      <c r="B614">
        <v>0.62639821029082798</v>
      </c>
      <c r="C614">
        <v>3930.08</v>
      </c>
      <c r="D614">
        <v>291.14999999999998</v>
      </c>
      <c r="E614">
        <v>117.72</v>
      </c>
      <c r="F614">
        <v>1821.8</v>
      </c>
      <c r="G614">
        <v>83.17</v>
      </c>
      <c r="H614">
        <v>46.02</v>
      </c>
      <c r="I614" s="12">
        <f t="shared" si="151"/>
        <v>119.03081924974451</v>
      </c>
      <c r="J614" s="12">
        <f t="shared" si="152"/>
        <v>90.814485203520462</v>
      </c>
      <c r="K614" s="12">
        <f t="shared" si="153"/>
        <v>143.40427820273152</v>
      </c>
      <c r="L614" s="12">
        <f t="shared" si="154"/>
        <v>139.6166081289968</v>
      </c>
      <c r="M614" s="12">
        <f t="shared" si="155"/>
        <v>142.73172737775346</v>
      </c>
      <c r="N614" s="12">
        <f t="shared" si="156"/>
        <v>108.51447414718383</v>
      </c>
      <c r="O614" s="12">
        <f t="shared" si="157"/>
        <v>170.79622144294444</v>
      </c>
      <c r="P614" s="12">
        <f t="shared" si="158"/>
        <v>167.473962805057</v>
      </c>
      <c r="Q614">
        <v>0.51219512195121997</v>
      </c>
      <c r="R614" s="12"/>
      <c r="S614" s="12"/>
      <c r="Z614" s="12"/>
      <c r="AA614" s="12"/>
      <c r="AB614" s="12"/>
      <c r="AC614" s="12"/>
      <c r="AF614">
        <v>0.48017902813299201</v>
      </c>
      <c r="AG614" s="12"/>
      <c r="AH614" s="12"/>
      <c r="AI614" t="str">
        <v>20130301</v>
      </c>
      <c r="AJ614">
        <v>44.2</v>
      </c>
      <c r="AK614">
        <v>21.1</v>
      </c>
      <c r="AL614">
        <f t="shared" si="159"/>
        <v>2.09478672985782</v>
      </c>
      <c r="BI614" t="str">
        <v>15/06/2022</v>
      </c>
      <c r="BJ614">
        <v>26.5</v>
      </c>
      <c r="BK614">
        <v>44.1</v>
      </c>
      <c r="BL614">
        <f t="shared" si="160"/>
        <v>0.60090702947845798</v>
      </c>
    </row>
    <row r="615" spans="1:64" x14ac:dyDescent="0.3">
      <c r="A615" s="11">
        <v>44693</v>
      </c>
      <c r="B615">
        <v>0.62780269058296001</v>
      </c>
      <c r="C615">
        <v>3935.18</v>
      </c>
      <c r="D615">
        <v>291.83999999999997</v>
      </c>
      <c r="E615">
        <v>117.94</v>
      </c>
      <c r="F615">
        <v>1852.41</v>
      </c>
      <c r="G615">
        <v>83.05</v>
      </c>
      <c r="H615">
        <v>46.19</v>
      </c>
      <c r="I615" s="12">
        <f t="shared" si="151"/>
        <v>118.96308719281434</v>
      </c>
      <c r="J615" s="12">
        <f t="shared" si="152"/>
        <v>89.45226868001599</v>
      </c>
      <c r="K615" s="12">
        <f t="shared" si="153"/>
        <v>143.79841735712506</v>
      </c>
      <c r="L615" s="12">
        <f t="shared" si="154"/>
        <v>139.28449141756425</v>
      </c>
      <c r="M615" s="12">
        <f t="shared" si="155"/>
        <v>142.8029794877462</v>
      </c>
      <c r="N615" s="12">
        <f t="shared" si="156"/>
        <v>106.99935152442116</v>
      </c>
      <c r="O615" s="12">
        <f t="shared" si="157"/>
        <v>171.44930991135044</v>
      </c>
      <c r="P615" s="12">
        <f t="shared" si="158"/>
        <v>167.25383316053416</v>
      </c>
      <c r="Q615">
        <v>0.55294117647058805</v>
      </c>
      <c r="R615" s="12"/>
      <c r="S615" s="12"/>
      <c r="Z615" s="12"/>
      <c r="AA615" s="12"/>
      <c r="AB615" s="12"/>
      <c r="AC615" s="12"/>
      <c r="AF615">
        <v>0.47992227979274599</v>
      </c>
      <c r="AG615" s="12"/>
      <c r="AH615" s="12"/>
      <c r="AI615" t="str">
        <v>20130222</v>
      </c>
      <c r="AJ615">
        <v>46.3</v>
      </c>
      <c r="AK615">
        <v>21.1</v>
      </c>
      <c r="AL615">
        <f t="shared" si="159"/>
        <v>2.1943127962085307</v>
      </c>
      <c r="BI615" t="str">
        <v>14/06/2022</v>
      </c>
      <c r="BJ615">
        <v>26.5</v>
      </c>
      <c r="BK615">
        <v>44.1</v>
      </c>
      <c r="BL615">
        <f t="shared" si="160"/>
        <v>0.60090702947845798</v>
      </c>
    </row>
    <row r="616" spans="1:64" x14ac:dyDescent="0.3">
      <c r="A616" s="11">
        <v>44692</v>
      </c>
      <c r="B616">
        <v>0.62138084632516699</v>
      </c>
      <c r="C616">
        <v>4001.05</v>
      </c>
      <c r="D616">
        <v>300.76</v>
      </c>
      <c r="E616">
        <v>115.71</v>
      </c>
      <c r="F616">
        <v>1838.36</v>
      </c>
      <c r="G616">
        <v>83.04</v>
      </c>
      <c r="H616">
        <v>46.47</v>
      </c>
      <c r="I616" s="12">
        <f t="shared" si="151"/>
        <v>123.37184127426153</v>
      </c>
      <c r="J616" s="12">
        <f t="shared" si="152"/>
        <v>91.661856555633733</v>
      </c>
      <c r="K616" s="12">
        <f t="shared" si="153"/>
        <v>146.2233268578542</v>
      </c>
      <c r="L616" s="12">
        <f t="shared" si="154"/>
        <v>140.75364782856857</v>
      </c>
      <c r="M616" s="12">
        <f t="shared" si="155"/>
        <v>150.14989144737473</v>
      </c>
      <c r="N616" s="12">
        <f t="shared" si="156"/>
        <v>111.14516403388916</v>
      </c>
      <c r="O616" s="12">
        <f t="shared" si="157"/>
        <v>176.7115361473665</v>
      </c>
      <c r="P616" s="12">
        <f t="shared" si="158"/>
        <v>171.30218454118832</v>
      </c>
      <c r="Q616">
        <v>0.56321839080459801</v>
      </c>
      <c r="R616" s="12"/>
      <c r="S616" s="12"/>
      <c r="Z616" s="12"/>
      <c r="AA616" s="12"/>
      <c r="AB616" s="12"/>
      <c r="AC616" s="12"/>
      <c r="AF616">
        <v>0.47238466536712098</v>
      </c>
      <c r="AG616" s="12"/>
      <c r="AH616" s="12"/>
      <c r="AI616" t="str">
        <v>20130215</v>
      </c>
      <c r="AJ616">
        <v>48.4</v>
      </c>
      <c r="AK616">
        <v>22.1</v>
      </c>
      <c r="AL616">
        <f t="shared" si="159"/>
        <v>2.190045248868778</v>
      </c>
      <c r="BI616" t="str">
        <v>13/06/2022</v>
      </c>
      <c r="BJ616">
        <v>26.5</v>
      </c>
      <c r="BK616">
        <v>44.1</v>
      </c>
      <c r="BL616">
        <f t="shared" si="160"/>
        <v>0.60090702947845798</v>
      </c>
    </row>
    <row r="617" spans="1:64" x14ac:dyDescent="0.3">
      <c r="A617" s="11">
        <v>44691</v>
      </c>
      <c r="B617">
        <v>0.61573033707865199</v>
      </c>
      <c r="C617">
        <v>3991.24</v>
      </c>
      <c r="D617">
        <v>297.14999999999998</v>
      </c>
      <c r="E617">
        <v>114.67</v>
      </c>
      <c r="F617">
        <v>1854.1</v>
      </c>
      <c r="G617">
        <v>83.09</v>
      </c>
      <c r="H617">
        <v>46.21</v>
      </c>
      <c r="I617" s="12">
        <f t="shared" si="151"/>
        <v>124.1929580474964</v>
      </c>
      <c r="J617" s="12">
        <f t="shared" si="152"/>
        <v>90.669283878284787</v>
      </c>
      <c r="K617" s="12">
        <f t="shared" si="153"/>
        <v>145.77730081263749</v>
      </c>
      <c r="L617" s="12">
        <f t="shared" si="154"/>
        <v>141.20105820902103</v>
      </c>
      <c r="M617" s="12">
        <f t="shared" si="155"/>
        <v>149.68896281171411</v>
      </c>
      <c r="N617" s="12">
        <f t="shared" si="156"/>
        <v>108.89772831511743</v>
      </c>
      <c r="O617" s="12">
        <f t="shared" si="157"/>
        <v>174.48674231909391</v>
      </c>
      <c r="P617" s="12">
        <f t="shared" si="158"/>
        <v>170.19214733586821</v>
      </c>
      <c r="Q617">
        <v>0.55813953488372103</v>
      </c>
      <c r="R617" s="12"/>
      <c r="S617" s="12"/>
      <c r="Z617" s="12"/>
      <c r="AA617" s="12"/>
      <c r="AB617" s="12"/>
      <c r="AC617" s="12"/>
      <c r="AF617">
        <v>0.47709424083769603</v>
      </c>
      <c r="AG617" s="12"/>
      <c r="AH617" s="12"/>
      <c r="AI617" t="str">
        <v>20130208</v>
      </c>
      <c r="AJ617">
        <v>52.6</v>
      </c>
      <c r="AK617">
        <v>21.1</v>
      </c>
      <c r="AL617">
        <f t="shared" si="159"/>
        <v>2.4928909952606633</v>
      </c>
      <c r="BI617" t="str">
        <v>10/06/2022</v>
      </c>
      <c r="BJ617">
        <v>29.4</v>
      </c>
      <c r="BK617">
        <v>42.7</v>
      </c>
      <c r="BL617">
        <f t="shared" si="160"/>
        <v>0.6885245901639343</v>
      </c>
    </row>
    <row r="618" spans="1:64" x14ac:dyDescent="0.3">
      <c r="A618" s="11">
        <v>44688</v>
      </c>
      <c r="B618">
        <v>0.60133630289532303</v>
      </c>
      <c r="C618">
        <v>4123.34</v>
      </c>
      <c r="D618">
        <v>309.25</v>
      </c>
      <c r="E618">
        <v>113.67</v>
      </c>
      <c r="F618">
        <v>1884</v>
      </c>
      <c r="G618">
        <v>82.88</v>
      </c>
      <c r="H618">
        <v>47.66</v>
      </c>
      <c r="I618" s="12">
        <f t="shared" si="151"/>
        <v>129.48022218308608</v>
      </c>
      <c r="J618" s="12">
        <f t="shared" si="152"/>
        <v>92.159188918433273</v>
      </c>
      <c r="K618" s="12">
        <f t="shared" si="153"/>
        <v>150.99742036000862</v>
      </c>
      <c r="L618" s="12">
        <f t="shared" si="154"/>
        <v>141.42922590032393</v>
      </c>
      <c r="M618" s="12">
        <f t="shared" si="155"/>
        <v>157.22380617173496</v>
      </c>
      <c r="N618" s="12">
        <f t="shared" si="156"/>
        <v>111.49060187671722</v>
      </c>
      <c r="O618" s="12">
        <f t="shared" si="157"/>
        <v>182.07198953661552</v>
      </c>
      <c r="P618" s="12">
        <f t="shared" si="158"/>
        <v>171.68634812529524</v>
      </c>
      <c r="Q618">
        <v>0.57471264367816099</v>
      </c>
      <c r="R618" s="12"/>
      <c r="S618" s="12"/>
      <c r="Z618" s="12"/>
      <c r="AA618" s="12"/>
      <c r="AB618" s="12"/>
      <c r="AC618" s="12"/>
      <c r="AF618">
        <v>0.465938303341902</v>
      </c>
      <c r="AG618" s="12"/>
      <c r="AH618" s="12"/>
      <c r="AI618" t="str">
        <v>20130201</v>
      </c>
      <c r="AJ618">
        <v>54.7</v>
      </c>
      <c r="AK618">
        <v>21.1</v>
      </c>
      <c r="AL618">
        <f t="shared" si="159"/>
        <v>2.5924170616113744</v>
      </c>
      <c r="BI618" t="str">
        <v>09/06/2022</v>
      </c>
      <c r="BJ618">
        <v>29.4</v>
      </c>
      <c r="BK618">
        <v>42.7</v>
      </c>
      <c r="BL618">
        <f t="shared" si="160"/>
        <v>0.6885245901639343</v>
      </c>
    </row>
    <row r="619" spans="1:64" x14ac:dyDescent="0.3">
      <c r="A619" s="11">
        <v>44687</v>
      </c>
      <c r="B619">
        <v>0.592255125284738</v>
      </c>
      <c r="C619">
        <v>4146.87</v>
      </c>
      <c r="D619">
        <v>313</v>
      </c>
      <c r="E619">
        <v>115.37</v>
      </c>
      <c r="F619">
        <v>1877.2</v>
      </c>
      <c r="G619">
        <v>82.89</v>
      </c>
      <c r="H619">
        <v>48.19</v>
      </c>
      <c r="I619" s="12">
        <f t="shared" si="151"/>
        <v>128.31753180139086</v>
      </c>
      <c r="J619" s="12">
        <f t="shared" si="152"/>
        <v>93.023993490658171</v>
      </c>
      <c r="K619" s="12">
        <f t="shared" si="153"/>
        <v>151.84067014090201</v>
      </c>
      <c r="L619" s="12">
        <f t="shared" si="154"/>
        <v>140.68024801212178</v>
      </c>
      <c r="M619" s="12">
        <f t="shared" si="155"/>
        <v>156.79194328472255</v>
      </c>
      <c r="N619" s="12">
        <f t="shared" si="156"/>
        <v>113.25779117108016</v>
      </c>
      <c r="O619" s="12">
        <f t="shared" si="157"/>
        <v>184.25731610379344</v>
      </c>
      <c r="P619" s="12">
        <f t="shared" si="158"/>
        <v>171.8552299639</v>
      </c>
      <c r="Q619">
        <v>0.56321839080459801</v>
      </c>
      <c r="R619" s="12"/>
      <c r="S619" s="12"/>
      <c r="Z619" s="12"/>
      <c r="AA619" s="12"/>
      <c r="AB619" s="12"/>
      <c r="AC619" s="12"/>
      <c r="AF619">
        <v>0.46163765312701499</v>
      </c>
      <c r="AG619" s="12"/>
      <c r="AH619" s="12"/>
      <c r="AI619" t="str">
        <v>20130125</v>
      </c>
      <c r="AJ619">
        <v>54.3</v>
      </c>
      <c r="AK619">
        <v>22.3</v>
      </c>
      <c r="AL619">
        <f t="shared" si="159"/>
        <v>2.434977578475336</v>
      </c>
      <c r="BI619" t="str">
        <v>08/06/2022</v>
      </c>
      <c r="BJ619">
        <v>29.4</v>
      </c>
      <c r="BK619">
        <v>42.7</v>
      </c>
      <c r="BL619">
        <f t="shared" si="160"/>
        <v>0.6885245901639343</v>
      </c>
    </row>
    <row r="620" spans="1:64" x14ac:dyDescent="0.3">
      <c r="A620" s="11">
        <v>44686</v>
      </c>
      <c r="B620">
        <v>0.59027777777777801</v>
      </c>
      <c r="C620">
        <v>4300.17</v>
      </c>
      <c r="D620">
        <v>329.6</v>
      </c>
      <c r="E620">
        <v>118.62</v>
      </c>
      <c r="F620">
        <v>1881.5</v>
      </c>
      <c r="G620">
        <v>83.03</v>
      </c>
      <c r="H620">
        <v>49.82</v>
      </c>
      <c r="I620" s="12">
        <f t="shared" si="151"/>
        <v>129.38513229568957</v>
      </c>
      <c r="J620" s="12">
        <f t="shared" si="152"/>
        <v>96.23480449770878</v>
      </c>
      <c r="K620" s="12">
        <f t="shared" si="153"/>
        <v>157.17903862712194</v>
      </c>
      <c r="L620" s="12">
        <f t="shared" si="154"/>
        <v>141.09393109488394</v>
      </c>
      <c r="M620" s="12">
        <f t="shared" si="155"/>
        <v>160.47741341005499</v>
      </c>
      <c r="N620" s="12">
        <f t="shared" si="156"/>
        <v>118.97809961379775</v>
      </c>
      <c r="O620" s="12">
        <f t="shared" si="157"/>
        <v>193.68552867241223</v>
      </c>
      <c r="P620" s="12">
        <f t="shared" si="158"/>
        <v>174.94231339747111</v>
      </c>
      <c r="Q620">
        <v>0.55952380952380998</v>
      </c>
      <c r="R620" s="12"/>
      <c r="S620" s="12"/>
      <c r="Z620" s="12"/>
      <c r="AA620" s="12"/>
      <c r="AB620" s="12"/>
      <c r="AC620" s="12"/>
      <c r="AF620">
        <v>0.45959922430510702</v>
      </c>
      <c r="AG620" s="12"/>
      <c r="AH620" s="12"/>
      <c r="AI620" t="str">
        <v>20130118</v>
      </c>
      <c r="AJ620">
        <v>53.2</v>
      </c>
      <c r="AK620">
        <v>22.3</v>
      </c>
      <c r="AL620">
        <f t="shared" si="159"/>
        <v>2.3856502242152469</v>
      </c>
      <c r="BI620" t="str">
        <v>07/06/2022</v>
      </c>
      <c r="BJ620">
        <v>29.4</v>
      </c>
      <c r="BK620">
        <v>42.7</v>
      </c>
      <c r="BL620">
        <f t="shared" si="160"/>
        <v>0.6885245901639343</v>
      </c>
    </row>
    <row r="621" spans="1:64" x14ac:dyDescent="0.3">
      <c r="A621" s="11">
        <v>44685</v>
      </c>
      <c r="B621">
        <v>0.55737704918032804</v>
      </c>
      <c r="C621">
        <v>4175.4799999999996</v>
      </c>
      <c r="D621">
        <v>318.82</v>
      </c>
      <c r="E621">
        <v>117.97</v>
      </c>
      <c r="F621">
        <v>1868.2</v>
      </c>
      <c r="G621">
        <v>82.81</v>
      </c>
      <c r="H621">
        <v>49.03</v>
      </c>
      <c r="I621" s="12">
        <f t="shared" si="151"/>
        <v>126.30918045252544</v>
      </c>
      <c r="J621" s="12">
        <f t="shared" si="152"/>
        <v>94.094780294526942</v>
      </c>
      <c r="K621" s="12">
        <f t="shared" si="153"/>
        <v>153.01612016265847</v>
      </c>
      <c r="L621" s="12">
        <f t="shared" si="154"/>
        <v>139.18022377732032</v>
      </c>
      <c r="M621" s="12">
        <f t="shared" si="155"/>
        <v>156.06054008908694</v>
      </c>
      <c r="N621" s="12">
        <f t="shared" si="156"/>
        <v>115.88478357479976</v>
      </c>
      <c r="O621" s="12">
        <f t="shared" si="157"/>
        <v>187.83348288794249</v>
      </c>
      <c r="P621" s="12">
        <f t="shared" si="158"/>
        <v>171.8997567566405</v>
      </c>
      <c r="Q621">
        <v>0.51851851851851805</v>
      </c>
      <c r="R621" s="12"/>
      <c r="S621" s="12"/>
      <c r="Z621" s="12"/>
      <c r="AA621" s="12"/>
      <c r="AB621" s="12"/>
      <c r="AC621" s="12"/>
      <c r="AF621">
        <v>0.45924967658473498</v>
      </c>
      <c r="AG621" s="12"/>
      <c r="AH621" s="12"/>
      <c r="AI621" t="str">
        <v>20130111</v>
      </c>
      <c r="AJ621">
        <v>53.2</v>
      </c>
      <c r="AK621">
        <v>22.3</v>
      </c>
      <c r="AL621">
        <f t="shared" si="159"/>
        <v>2.3856502242152469</v>
      </c>
      <c r="BI621" t="str">
        <v>06/06/2022</v>
      </c>
      <c r="BJ621">
        <v>29.4</v>
      </c>
      <c r="BK621">
        <v>42.7</v>
      </c>
      <c r="BL621">
        <f t="shared" si="160"/>
        <v>0.6885245901639343</v>
      </c>
    </row>
    <row r="622" spans="1:64" x14ac:dyDescent="0.3">
      <c r="A622" s="11">
        <v>44684</v>
      </c>
      <c r="B622">
        <v>0.55319148936170204</v>
      </c>
      <c r="C622">
        <v>4155.38</v>
      </c>
      <c r="D622">
        <v>318.48</v>
      </c>
      <c r="E622">
        <v>117.18</v>
      </c>
      <c r="F622">
        <v>1862.3</v>
      </c>
      <c r="G622">
        <v>82.85</v>
      </c>
      <c r="H622">
        <v>48.64</v>
      </c>
      <c r="I622" s="12">
        <f t="shared" si="151"/>
        <v>126.55021584763496</v>
      </c>
      <c r="J622" s="12">
        <f t="shared" si="152"/>
        <v>93.937999904362982</v>
      </c>
      <c r="K622" s="12">
        <f t="shared" si="153"/>
        <v>152.20639689742023</v>
      </c>
      <c r="L622" s="12">
        <f t="shared" si="154"/>
        <v>139.62436740461976</v>
      </c>
      <c r="M622" s="12">
        <f t="shared" si="155"/>
        <v>156.95111111763271</v>
      </c>
      <c r="N622" s="12">
        <f t="shared" si="156"/>
        <v>116.12871827355455</v>
      </c>
      <c r="O622" s="12">
        <f t="shared" si="157"/>
        <v>187.54272205225237</v>
      </c>
      <c r="P622" s="12">
        <f t="shared" si="158"/>
        <v>173.1029122078898</v>
      </c>
      <c r="Q622">
        <v>0.51851851851851805</v>
      </c>
      <c r="R622" s="12"/>
      <c r="S622" s="12"/>
      <c r="Z622" s="12"/>
      <c r="AA622" s="12"/>
      <c r="AB622" s="12"/>
      <c r="AC622" s="12"/>
      <c r="AF622">
        <v>0.45673389720234198</v>
      </c>
      <c r="AG622" s="12"/>
      <c r="AH622" s="12"/>
      <c r="AI622" t="str">
        <v>20130104</v>
      </c>
      <c r="AJ622">
        <v>51.1</v>
      </c>
      <c r="AK622">
        <v>23.4</v>
      </c>
      <c r="AL622">
        <f t="shared" si="159"/>
        <v>2.183760683760684</v>
      </c>
      <c r="BI622" t="str">
        <v>03/06/2022</v>
      </c>
      <c r="BJ622">
        <v>35.700000000000003</v>
      </c>
      <c r="BK622">
        <v>40</v>
      </c>
      <c r="BL622">
        <f t="shared" si="160"/>
        <v>0.89250000000000007</v>
      </c>
    </row>
    <row r="623" spans="1:64" x14ac:dyDescent="0.3">
      <c r="A623" s="11">
        <v>44681</v>
      </c>
      <c r="B623">
        <v>0.52900232018561499</v>
      </c>
      <c r="C623">
        <v>4131.93</v>
      </c>
      <c r="D623">
        <v>313.25</v>
      </c>
      <c r="E623">
        <v>119.45</v>
      </c>
      <c r="F623">
        <v>1896.7950000000001</v>
      </c>
      <c r="G623">
        <v>82.9</v>
      </c>
      <c r="H623">
        <v>48.77</v>
      </c>
      <c r="I623" s="12">
        <f t="shared" si="151"/>
        <v>123.50229273390003</v>
      </c>
      <c r="J623" s="12">
        <f t="shared" si="152"/>
        <v>91.748759457680322</v>
      </c>
      <c r="K623" s="12">
        <f t="shared" si="153"/>
        <v>151.25673898427897</v>
      </c>
      <c r="L623" s="12">
        <f t="shared" si="154"/>
        <v>138.46940969767363</v>
      </c>
      <c r="M623" s="12">
        <f t="shared" si="155"/>
        <v>151.54113838878462</v>
      </c>
      <c r="N623" s="12">
        <f t="shared" si="156"/>
        <v>112.21446782444031</v>
      </c>
      <c r="O623" s="12">
        <f t="shared" si="157"/>
        <v>184.35357733631349</v>
      </c>
      <c r="P623" s="12">
        <f t="shared" si="158"/>
        <v>169.81503786543718</v>
      </c>
      <c r="Q623">
        <v>0.51190476190476197</v>
      </c>
      <c r="R623" s="12"/>
      <c r="S623" s="12"/>
      <c r="Z623" s="12"/>
      <c r="AA623" s="12"/>
      <c r="AB623" s="12"/>
      <c r="AC623" s="12"/>
      <c r="AF623">
        <v>0.45495207667731602</v>
      </c>
      <c r="AG623" s="12"/>
      <c r="AH623" s="12"/>
      <c r="AI623" t="str">
        <v>20121228</v>
      </c>
      <c r="AJ623">
        <v>47.8</v>
      </c>
      <c r="AK623">
        <v>24.5</v>
      </c>
      <c r="AL623">
        <f t="shared" si="159"/>
        <v>1.9510204081632652</v>
      </c>
      <c r="BI623" t="str">
        <v>02/06/2022</v>
      </c>
      <c r="BJ623">
        <v>35.700000000000003</v>
      </c>
      <c r="BK623">
        <v>40</v>
      </c>
      <c r="BL623">
        <f t="shared" si="160"/>
        <v>0.89250000000000007</v>
      </c>
    </row>
    <row r="624" spans="1:64" x14ac:dyDescent="0.3">
      <c r="A624" s="11">
        <v>44680</v>
      </c>
      <c r="B624">
        <v>0.51886792452830199</v>
      </c>
      <c r="C624">
        <v>4287.5</v>
      </c>
      <c r="D624">
        <v>328.01</v>
      </c>
      <c r="E624">
        <v>121.02</v>
      </c>
      <c r="F624">
        <v>1894.65</v>
      </c>
      <c r="G624">
        <v>83.06</v>
      </c>
      <c r="H624">
        <v>49.2</v>
      </c>
      <c r="I624" s="12">
        <f t="shared" si="151"/>
        <v>126.45003083220693</v>
      </c>
      <c r="J624" s="12">
        <f t="shared" si="152"/>
        <v>95.315135706768729</v>
      </c>
      <c r="K624" s="12">
        <f t="shared" si="153"/>
        <v>156.63856271456868</v>
      </c>
      <c r="L624" s="12">
        <f t="shared" si="154"/>
        <v>142.39154357244018</v>
      </c>
      <c r="M624" s="12">
        <f t="shared" si="155"/>
        <v>156.55489755984175</v>
      </c>
      <c r="N624" s="12">
        <f t="shared" si="156"/>
        <v>117.64135324695192</v>
      </c>
      <c r="O624" s="12">
        <f t="shared" si="157"/>
        <v>192.6515234305009</v>
      </c>
      <c r="P624" s="12">
        <f t="shared" si="158"/>
        <v>176.20398113660758</v>
      </c>
      <c r="Q624">
        <v>0.49382716049382702</v>
      </c>
      <c r="R624" s="12"/>
      <c r="S624" s="12"/>
      <c r="Z624" s="12"/>
      <c r="AA624" s="12"/>
      <c r="AB624" s="12"/>
      <c r="AC624" s="12"/>
      <c r="AF624">
        <v>0.45233525271913</v>
      </c>
      <c r="AG624" s="12"/>
      <c r="AH624" s="12"/>
      <c r="AI624" t="str">
        <v>20121221</v>
      </c>
      <c r="AJ624">
        <v>48.9</v>
      </c>
      <c r="AK624">
        <v>24.5</v>
      </c>
      <c r="AL624">
        <f t="shared" si="159"/>
        <v>1.9959183673469387</v>
      </c>
      <c r="BI624" t="str">
        <v>01/06/2022</v>
      </c>
      <c r="BJ624">
        <v>35.700000000000003</v>
      </c>
      <c r="BK624">
        <v>40</v>
      </c>
      <c r="BL624">
        <f t="shared" si="160"/>
        <v>0.89250000000000007</v>
      </c>
    </row>
    <row r="625" spans="1:64" x14ac:dyDescent="0.3">
      <c r="A625" s="11">
        <v>44679</v>
      </c>
      <c r="B625">
        <v>0.47215496368038701</v>
      </c>
      <c r="C625">
        <v>4183.96</v>
      </c>
      <c r="D625">
        <v>316.76</v>
      </c>
      <c r="E625">
        <v>120.84</v>
      </c>
      <c r="F625">
        <v>1885.6</v>
      </c>
      <c r="G625">
        <v>83.12</v>
      </c>
      <c r="H625">
        <v>48.46</v>
      </c>
      <c r="I625" s="12">
        <f t="shared" si="151"/>
        <v>123.5759849136475</v>
      </c>
      <c r="J625" s="12">
        <f t="shared" si="152"/>
        <v>93.45103454003339</v>
      </c>
      <c r="K625" s="12">
        <f t="shared" si="153"/>
        <v>152.74825730271775</v>
      </c>
      <c r="L625" s="12">
        <f t="shared" si="154"/>
        <v>141.05482839822955</v>
      </c>
      <c r="M625" s="12">
        <f t="shared" si="155"/>
        <v>151.40321029478</v>
      </c>
      <c r="N625" s="12">
        <f t="shared" si="156"/>
        <v>114.13553038234933</v>
      </c>
      <c r="O625" s="12">
        <f t="shared" si="157"/>
        <v>185.91441345394671</v>
      </c>
      <c r="P625" s="12">
        <f t="shared" si="158"/>
        <v>172.70742909536872</v>
      </c>
      <c r="Q625">
        <v>0.469135802469136</v>
      </c>
      <c r="R625" s="12"/>
      <c r="S625" s="12"/>
      <c r="Z625" s="12"/>
      <c r="AA625" s="12"/>
      <c r="AB625" s="12"/>
      <c r="AC625" s="12"/>
      <c r="AF625">
        <v>0.446075303126994</v>
      </c>
      <c r="AG625" s="12"/>
      <c r="AH625" s="12"/>
      <c r="AI625" t="str">
        <v>20121214</v>
      </c>
      <c r="AJ625">
        <v>46.8</v>
      </c>
      <c r="AK625">
        <v>24.5</v>
      </c>
      <c r="AL625">
        <f t="shared" si="159"/>
        <v>1.9102040816326529</v>
      </c>
      <c r="BI625" t="str">
        <v>31/05/2022</v>
      </c>
      <c r="BJ625">
        <v>35.700000000000003</v>
      </c>
      <c r="BK625">
        <v>40</v>
      </c>
      <c r="BL625">
        <f t="shared" si="160"/>
        <v>0.89250000000000007</v>
      </c>
    </row>
    <row r="626" spans="1:64" x14ac:dyDescent="0.3">
      <c r="A626" s="11">
        <v>44678</v>
      </c>
      <c r="B626">
        <v>0.44334975369458102</v>
      </c>
      <c r="C626">
        <v>4175.2</v>
      </c>
      <c r="D626">
        <v>317.14</v>
      </c>
      <c r="E626">
        <v>122.41</v>
      </c>
      <c r="F626">
        <v>1904.6</v>
      </c>
      <c r="G626">
        <v>83.16</v>
      </c>
      <c r="H626">
        <v>48.14</v>
      </c>
      <c r="I626" s="12">
        <f t="shared" si="151"/>
        <v>121.7588734319623</v>
      </c>
      <c r="J626" s="12">
        <f t="shared" si="152"/>
        <v>92.336172119385523</v>
      </c>
      <c r="K626" s="12">
        <f t="shared" si="153"/>
        <v>152.35531716094681</v>
      </c>
      <c r="L626" s="12">
        <f t="shared" si="154"/>
        <v>141.6994440637952</v>
      </c>
      <c r="M626" s="12">
        <f t="shared" si="155"/>
        <v>149.66299772182171</v>
      </c>
      <c r="N626" s="12">
        <f t="shared" si="156"/>
        <v>113.14240718169908</v>
      </c>
      <c r="O626" s="12">
        <f t="shared" si="157"/>
        <v>186.04784855454577</v>
      </c>
      <c r="P626" s="12">
        <f t="shared" si="158"/>
        <v>174.07311760946317</v>
      </c>
      <c r="Q626">
        <v>0.46153846153846201</v>
      </c>
      <c r="R626" s="12"/>
      <c r="S626" s="12"/>
      <c r="Z626" s="12"/>
      <c r="AA626" s="12"/>
      <c r="AB626" s="12"/>
      <c r="AC626" s="12"/>
      <c r="AF626">
        <v>0.43489416292495198</v>
      </c>
      <c r="AG626" s="12"/>
      <c r="AH626" s="12"/>
      <c r="AI626" t="str">
        <v>20121207</v>
      </c>
      <c r="AJ626">
        <v>45.7</v>
      </c>
      <c r="AK626">
        <v>23.4</v>
      </c>
      <c r="AL626">
        <f t="shared" si="159"/>
        <v>1.9529914529914532</v>
      </c>
      <c r="BI626" t="str">
        <v>30/05/2022</v>
      </c>
      <c r="BJ626">
        <v>35.700000000000003</v>
      </c>
      <c r="BK626">
        <v>40</v>
      </c>
      <c r="BL626">
        <f t="shared" si="160"/>
        <v>0.89250000000000007</v>
      </c>
    </row>
    <row r="627" spans="1:64" x14ac:dyDescent="0.3">
      <c r="A627" s="11">
        <v>44677</v>
      </c>
      <c r="B627">
        <v>0.431077694235589</v>
      </c>
      <c r="C627">
        <v>4296.12</v>
      </c>
      <c r="D627">
        <v>329.58</v>
      </c>
      <c r="E627">
        <v>121.19</v>
      </c>
      <c r="F627">
        <v>1898</v>
      </c>
      <c r="G627">
        <v>83.01</v>
      </c>
      <c r="H627">
        <v>49.41</v>
      </c>
      <c r="I627" s="12">
        <f t="shared" si="151"/>
        <v>126.59652736771989</v>
      </c>
      <c r="J627" s="12">
        <f t="shared" si="152"/>
        <v>95.35153787370021</v>
      </c>
      <c r="K627" s="12">
        <f t="shared" si="153"/>
        <v>157.05978198931206</v>
      </c>
      <c r="L627" s="12">
        <f t="shared" si="154"/>
        <v>142.0464676263426</v>
      </c>
      <c r="M627" s="12">
        <f t="shared" si="155"/>
        <v>157.17796644772073</v>
      </c>
      <c r="N627" s="12">
        <f t="shared" si="156"/>
        <v>118.00693057421118</v>
      </c>
      <c r="O627" s="12">
        <f t="shared" si="157"/>
        <v>193.70944853779497</v>
      </c>
      <c r="P627" s="12">
        <f t="shared" si="158"/>
        <v>176.19480432404038</v>
      </c>
      <c r="Q627">
        <v>0.44155844155844198</v>
      </c>
      <c r="R627" s="12"/>
      <c r="S627" s="12"/>
      <c r="Z627" s="12"/>
      <c r="AA627" s="12"/>
      <c r="AB627" s="12"/>
      <c r="AC627" s="12"/>
      <c r="AF627">
        <v>0.43441558441558398</v>
      </c>
      <c r="AG627" s="12"/>
      <c r="AH627" s="12"/>
      <c r="AI627" t="str">
        <v>20121130</v>
      </c>
      <c r="AJ627">
        <v>43.6</v>
      </c>
      <c r="AK627">
        <v>25.5</v>
      </c>
      <c r="AL627">
        <f t="shared" si="159"/>
        <v>1.7098039215686276</v>
      </c>
      <c r="BI627" t="str">
        <v>27/05/2022</v>
      </c>
      <c r="BJ627">
        <v>35.200000000000003</v>
      </c>
      <c r="BK627">
        <v>38</v>
      </c>
      <c r="BL627">
        <f t="shared" si="160"/>
        <v>0.92631578947368431</v>
      </c>
    </row>
    <row r="628" spans="1:64" x14ac:dyDescent="0.3">
      <c r="A628" s="11">
        <v>44674</v>
      </c>
      <c r="B628">
        <v>0.41249999999999998</v>
      </c>
      <c r="C628">
        <v>4271.78</v>
      </c>
      <c r="D628">
        <v>325.39999999999998</v>
      </c>
      <c r="E628">
        <v>119.99</v>
      </c>
      <c r="F628">
        <v>1930.7</v>
      </c>
      <c r="G628">
        <v>82.88</v>
      </c>
      <c r="H628">
        <v>49.72</v>
      </c>
      <c r="I628" s="12">
        <f t="shared" si="151"/>
        <v>127.14362312705524</v>
      </c>
      <c r="J628" s="12">
        <f t="shared" si="152"/>
        <v>93.241052638172206</v>
      </c>
      <c r="K628" s="12">
        <f t="shared" si="153"/>
        <v>156.41389798955643</v>
      </c>
      <c r="L628" s="12">
        <f t="shared" si="154"/>
        <v>140.37144680550168</v>
      </c>
      <c r="M628" s="12">
        <f t="shared" si="155"/>
        <v>156.73208014729465</v>
      </c>
      <c r="N628" s="12">
        <f t="shared" si="156"/>
        <v>114.59402368032522</v>
      </c>
      <c r="O628" s="12">
        <f t="shared" si="157"/>
        <v>191.54930952337858</v>
      </c>
      <c r="P628" s="12">
        <f t="shared" si="158"/>
        <v>172.89584036886046</v>
      </c>
      <c r="Q628">
        <v>0.392405063291139</v>
      </c>
      <c r="R628" s="12"/>
      <c r="S628" s="12"/>
      <c r="Z628" s="12"/>
      <c r="AA628" s="12"/>
      <c r="AB628" s="12"/>
      <c r="AC628" s="12"/>
      <c r="AF628">
        <v>0.42720915448188201</v>
      </c>
      <c r="AG628" s="12"/>
      <c r="AH628" s="12"/>
      <c r="AI628" t="str">
        <v>20121123</v>
      </c>
      <c r="AJ628">
        <v>39.299999999999997</v>
      </c>
      <c r="AK628">
        <v>27.7</v>
      </c>
      <c r="AL628">
        <f t="shared" si="159"/>
        <v>1.4187725631768953</v>
      </c>
      <c r="BI628" t="str">
        <v>26/05/2022</v>
      </c>
      <c r="BJ628">
        <v>35.200000000000003</v>
      </c>
      <c r="BK628">
        <v>38</v>
      </c>
      <c r="BL628">
        <f t="shared" si="160"/>
        <v>0.92631578947368431</v>
      </c>
    </row>
    <row r="629" spans="1:64" x14ac:dyDescent="0.3">
      <c r="A629" s="11">
        <v>44673</v>
      </c>
      <c r="B629">
        <v>0.44139650872817998</v>
      </c>
      <c r="C629">
        <v>4393.66</v>
      </c>
      <c r="D629">
        <v>334.15</v>
      </c>
      <c r="E629">
        <v>120.75</v>
      </c>
      <c r="F629">
        <v>1952</v>
      </c>
      <c r="G629">
        <v>82.9</v>
      </c>
      <c r="H629">
        <v>50.49</v>
      </c>
      <c r="I629" s="12">
        <f t="shared" si="151"/>
        <v>129.9301008099709</v>
      </c>
      <c r="J629" s="12">
        <f t="shared" si="152"/>
        <v>94.836977405372735</v>
      </c>
      <c r="K629" s="12">
        <f t="shared" si="153"/>
        <v>160.83670078750848</v>
      </c>
      <c r="L629" s="12">
        <f t="shared" si="154"/>
        <v>142.14677849279695</v>
      </c>
      <c r="M629" s="12">
        <f t="shared" si="155"/>
        <v>159.91304628862463</v>
      </c>
      <c r="N629" s="12">
        <f t="shared" si="156"/>
        <v>116.37147689781048</v>
      </c>
      <c r="O629" s="12">
        <f t="shared" si="157"/>
        <v>196.65134815508583</v>
      </c>
      <c r="P629" s="12">
        <f t="shared" si="158"/>
        <v>174.80741186299139</v>
      </c>
      <c r="Q629">
        <v>0.42105263157894701</v>
      </c>
      <c r="R629" s="12"/>
      <c r="S629" s="12"/>
      <c r="Z629" s="12"/>
      <c r="AA629" s="12"/>
      <c r="AB629" s="12"/>
      <c r="AC629" s="12"/>
      <c r="AF629">
        <v>0.42511153601019802</v>
      </c>
      <c r="AG629" s="12"/>
      <c r="AH629" s="12"/>
      <c r="AI629" t="str">
        <v>20121116</v>
      </c>
      <c r="AJ629">
        <v>37.200000000000003</v>
      </c>
      <c r="AK629">
        <v>27.7</v>
      </c>
      <c r="AL629">
        <f t="shared" si="159"/>
        <v>1.3429602888086645</v>
      </c>
      <c r="BI629" t="str">
        <v>25/05/2022</v>
      </c>
      <c r="BJ629">
        <v>35.200000000000003</v>
      </c>
      <c r="BK629">
        <v>38</v>
      </c>
      <c r="BL629">
        <f t="shared" si="160"/>
        <v>0.92631578947368431</v>
      </c>
    </row>
    <row r="630" spans="1:64" x14ac:dyDescent="0.3">
      <c r="A630" s="11">
        <v>44672</v>
      </c>
      <c r="B630">
        <v>0.42964824120603001</v>
      </c>
      <c r="C630">
        <v>4459.45</v>
      </c>
      <c r="D630">
        <v>341.21</v>
      </c>
      <c r="E630">
        <v>121.65</v>
      </c>
      <c r="F630">
        <v>1957.8</v>
      </c>
      <c r="G630">
        <v>83.04</v>
      </c>
      <c r="H630">
        <v>51.19</v>
      </c>
      <c r="I630" s="12">
        <f t="shared" si="151"/>
        <v>130.89277352600419</v>
      </c>
      <c r="J630" s="12">
        <f t="shared" si="152"/>
        <v>95.968487275612532</v>
      </c>
      <c r="K630" s="12">
        <f t="shared" si="153"/>
        <v>162.96618083324353</v>
      </c>
      <c r="L630" s="12">
        <f t="shared" si="154"/>
        <v>142.30023429352255</v>
      </c>
      <c r="M630" s="12">
        <f t="shared" si="155"/>
        <v>162.06737488652917</v>
      </c>
      <c r="N630" s="12">
        <f t="shared" si="156"/>
        <v>118.47181164647945</v>
      </c>
      <c r="O630" s="12">
        <f t="shared" si="157"/>
        <v>200.46113927472445</v>
      </c>
      <c r="P630" s="12">
        <f t="shared" si="158"/>
        <v>176.04261916159194</v>
      </c>
      <c r="Q630">
        <v>0.415584415584416</v>
      </c>
      <c r="R630" s="12"/>
      <c r="S630" s="12"/>
      <c r="Z630" s="12"/>
      <c r="AA630" s="12"/>
      <c r="AB630" s="12"/>
      <c r="AC630" s="12"/>
      <c r="AF630">
        <v>0.43074968233799199</v>
      </c>
      <c r="AG630" s="12"/>
      <c r="AH630" s="12"/>
      <c r="AI630" t="str">
        <v>20121109</v>
      </c>
      <c r="AJ630">
        <v>38.299999999999997</v>
      </c>
      <c r="AK630">
        <v>28.7</v>
      </c>
      <c r="AL630">
        <f t="shared" si="159"/>
        <v>1.3344947735191637</v>
      </c>
      <c r="BI630" t="str">
        <v>24/05/2022</v>
      </c>
      <c r="BJ630">
        <v>35.200000000000003</v>
      </c>
      <c r="BK630">
        <v>38</v>
      </c>
      <c r="BL630">
        <f t="shared" si="160"/>
        <v>0.92631578947368431</v>
      </c>
    </row>
    <row r="631" spans="1:64" x14ac:dyDescent="0.3">
      <c r="A631" s="11">
        <v>44671</v>
      </c>
      <c r="B631">
        <v>0.42493638676844803</v>
      </c>
      <c r="C631">
        <v>4462.21</v>
      </c>
      <c r="D631">
        <v>346.26</v>
      </c>
      <c r="E631">
        <v>119.25</v>
      </c>
      <c r="F631">
        <v>1949.84</v>
      </c>
      <c r="G631">
        <v>82.99</v>
      </c>
      <c r="H631">
        <v>51.02</v>
      </c>
      <c r="I631" s="12">
        <f t="shared" si="151"/>
        <v>133.66557413396242</v>
      </c>
      <c r="J631" s="12">
        <f t="shared" si="152"/>
        <v>96.421757650403322</v>
      </c>
      <c r="K631" s="12">
        <f t="shared" si="153"/>
        <v>163.16540739752995</v>
      </c>
      <c r="L631" s="12">
        <f t="shared" si="154"/>
        <v>142.86462875938568</v>
      </c>
      <c r="M631" s="12">
        <f t="shared" si="155"/>
        <v>167.89504592915253</v>
      </c>
      <c r="N631" s="12">
        <f t="shared" si="156"/>
        <v>120.72536826242793</v>
      </c>
      <c r="O631" s="12">
        <f t="shared" si="157"/>
        <v>203.55246998834372</v>
      </c>
      <c r="P631" s="12">
        <f t="shared" si="158"/>
        <v>179.25421712353904</v>
      </c>
      <c r="Q631">
        <v>0.40259740259740301</v>
      </c>
      <c r="R631" s="12"/>
      <c r="S631" s="12"/>
      <c r="Z631" s="12"/>
      <c r="AA631" s="12"/>
      <c r="AB631" s="12"/>
      <c r="AC631" s="12"/>
      <c r="AF631">
        <v>0.43159922928709099</v>
      </c>
      <c r="AG631" s="12"/>
      <c r="AH631" s="12"/>
      <c r="AI631" t="str">
        <v>20121102</v>
      </c>
      <c r="AJ631">
        <v>43.6</v>
      </c>
      <c r="AK631">
        <v>27.7</v>
      </c>
      <c r="AL631">
        <f t="shared" si="159"/>
        <v>1.5740072202166067</v>
      </c>
      <c r="BI631" t="str">
        <v>23/05/2022</v>
      </c>
      <c r="BJ631">
        <v>35.200000000000003</v>
      </c>
      <c r="BK631">
        <v>38</v>
      </c>
      <c r="BL631">
        <f t="shared" si="160"/>
        <v>0.92631578947368431</v>
      </c>
    </row>
    <row r="632" spans="1:64" x14ac:dyDescent="0.3">
      <c r="A632" s="11">
        <v>44670</v>
      </c>
      <c r="B632">
        <v>0.42118863049095601</v>
      </c>
      <c r="C632">
        <v>4391.6899999999996</v>
      </c>
      <c r="D632">
        <v>338.69</v>
      </c>
      <c r="E632">
        <v>120.15</v>
      </c>
      <c r="F632">
        <v>1973.9</v>
      </c>
      <c r="G632">
        <v>83.18</v>
      </c>
      <c r="H632">
        <v>50.96</v>
      </c>
      <c r="I632" s="12">
        <f t="shared" si="151"/>
        <v>130.59040051139908</v>
      </c>
      <c r="J632" s="12">
        <f t="shared" si="152"/>
        <v>93.772983412241359</v>
      </c>
      <c r="K632" s="12">
        <f t="shared" si="153"/>
        <v>160.22656339605842</v>
      </c>
      <c r="L632" s="12">
        <f t="shared" si="154"/>
        <v>140.76994305604538</v>
      </c>
      <c r="M632" s="12">
        <f t="shared" si="155"/>
        <v>163.02999307661889</v>
      </c>
      <c r="N632" s="12">
        <f t="shared" si="156"/>
        <v>116.69474466316925</v>
      </c>
      <c r="O632" s="12">
        <f t="shared" si="157"/>
        <v>198.65851252233458</v>
      </c>
      <c r="P632" s="12">
        <f t="shared" si="158"/>
        <v>175.53748674257645</v>
      </c>
      <c r="Q632">
        <v>0.394736842105263</v>
      </c>
      <c r="R632" s="12"/>
      <c r="S632" s="12"/>
      <c r="Z632" s="12"/>
      <c r="AA632" s="12"/>
      <c r="AB632" s="12"/>
      <c r="AC632" s="12"/>
      <c r="AF632">
        <v>0.43060959792477299</v>
      </c>
      <c r="AG632" s="12"/>
      <c r="AH632" s="12"/>
      <c r="AI632" t="str">
        <v>20121026</v>
      </c>
      <c r="AJ632">
        <v>41.5</v>
      </c>
      <c r="AK632">
        <v>27.7</v>
      </c>
      <c r="AL632">
        <f t="shared" si="159"/>
        <v>1.4981949458483754</v>
      </c>
      <c r="BI632" t="str">
        <v>20/05/2022</v>
      </c>
      <c r="BJ632">
        <v>28.2</v>
      </c>
      <c r="BK632">
        <v>40.799999999999997</v>
      </c>
      <c r="BL632">
        <f t="shared" si="160"/>
        <v>0.69117647058823528</v>
      </c>
    </row>
    <row r="633" spans="1:64" x14ac:dyDescent="0.3">
      <c r="A633" s="11">
        <v>44666</v>
      </c>
      <c r="B633">
        <v>0.39583333333333298</v>
      </c>
      <c r="C633">
        <v>4392.59</v>
      </c>
      <c r="D633">
        <v>338.43</v>
      </c>
      <c r="E633">
        <v>120.75</v>
      </c>
      <c r="F633">
        <v>1973.9</v>
      </c>
      <c r="G633">
        <v>83.18</v>
      </c>
      <c r="H633">
        <v>51.19</v>
      </c>
      <c r="I633" s="12">
        <f t="shared" si="151"/>
        <v>129.97121069839807</v>
      </c>
      <c r="J633" s="12">
        <f t="shared" si="152"/>
        <v>93.79220054393123</v>
      </c>
      <c r="K633" s="12">
        <f t="shared" si="153"/>
        <v>160.25939902586302</v>
      </c>
      <c r="L633" s="12">
        <f t="shared" si="154"/>
        <v>140.16887445688135</v>
      </c>
      <c r="M633" s="12">
        <f t="shared" si="155"/>
        <v>162.09999339896069</v>
      </c>
      <c r="N633" s="12">
        <f t="shared" si="156"/>
        <v>116.60516235010294</v>
      </c>
      <c r="O633" s="12">
        <f t="shared" si="157"/>
        <v>198.50600960445743</v>
      </c>
      <c r="P633" s="12">
        <f t="shared" si="158"/>
        <v>174.61876182799762</v>
      </c>
      <c r="Q633">
        <v>0.38666666666666699</v>
      </c>
      <c r="R633" s="12"/>
      <c r="S633" s="12"/>
      <c r="Z633" s="12"/>
      <c r="AA633" s="12"/>
      <c r="AB633" s="12"/>
      <c r="AC633" s="12"/>
      <c r="AF633">
        <v>0.428934010152284</v>
      </c>
      <c r="AG633" s="12"/>
      <c r="AH633" s="12"/>
      <c r="AI633" t="str">
        <v>20121019</v>
      </c>
      <c r="AJ633">
        <v>41.5</v>
      </c>
      <c r="AK633">
        <v>27.7</v>
      </c>
      <c r="AL633">
        <f t="shared" si="159"/>
        <v>1.4981949458483754</v>
      </c>
      <c r="BI633" t="str">
        <v>19/05/2022</v>
      </c>
      <c r="BJ633">
        <v>28.2</v>
      </c>
      <c r="BK633">
        <v>40.799999999999997</v>
      </c>
      <c r="BL633">
        <f t="shared" si="160"/>
        <v>0.69117647058823528</v>
      </c>
    </row>
    <row r="634" spans="1:64" x14ac:dyDescent="0.3">
      <c r="A634" s="11">
        <v>44665</v>
      </c>
      <c r="B634">
        <v>0.39107611548556398</v>
      </c>
      <c r="C634">
        <v>4446.59</v>
      </c>
      <c r="D634">
        <v>346.35</v>
      </c>
      <c r="E634">
        <v>123.22</v>
      </c>
      <c r="F634">
        <v>1978.47</v>
      </c>
      <c r="G634">
        <v>83.33</v>
      </c>
      <c r="H634">
        <v>51.53</v>
      </c>
      <c r="I634" s="12">
        <f t="shared" si="151"/>
        <v>128.95231848705046</v>
      </c>
      <c r="J634" s="12">
        <f t="shared" si="152"/>
        <v>94.723739536235627</v>
      </c>
      <c r="K634" s="12">
        <f t="shared" si="153"/>
        <v>161.9344596695926</v>
      </c>
      <c r="L634" s="12">
        <f t="shared" si="154"/>
        <v>140.9505919683634</v>
      </c>
      <c r="M634" s="12">
        <f t="shared" si="155"/>
        <v>162.55866809836675</v>
      </c>
      <c r="N634" s="12">
        <f t="shared" si="156"/>
        <v>119.05254653888842</v>
      </c>
      <c r="O634" s="12">
        <f t="shared" si="157"/>
        <v>202.77792609143597</v>
      </c>
      <c r="P634" s="12">
        <f t="shared" si="158"/>
        <v>177.50660684136719</v>
      </c>
      <c r="Q634">
        <v>0.38666666666666699</v>
      </c>
      <c r="R634" s="12"/>
      <c r="S634" s="12"/>
      <c r="Z634" s="12"/>
      <c r="AA634" s="12"/>
      <c r="AB634" s="12"/>
      <c r="AC634" s="12"/>
      <c r="AF634">
        <v>0.42866161616161602</v>
      </c>
      <c r="AG634" s="12"/>
      <c r="AH634" s="12"/>
      <c r="AI634" t="str">
        <v>20121012</v>
      </c>
      <c r="AJ634">
        <v>42.6</v>
      </c>
      <c r="AK634">
        <v>26.6</v>
      </c>
      <c r="AL634">
        <f t="shared" si="159"/>
        <v>1.6015037593984962</v>
      </c>
      <c r="BI634" t="str">
        <v>18/05/2022</v>
      </c>
      <c r="BJ634">
        <v>28.2</v>
      </c>
      <c r="BK634">
        <v>40.799999999999997</v>
      </c>
      <c r="BL634">
        <f t="shared" si="160"/>
        <v>0.69117647058823528</v>
      </c>
    </row>
    <row r="635" spans="1:64" x14ac:dyDescent="0.3">
      <c r="A635" s="11">
        <v>44664</v>
      </c>
      <c r="B635">
        <v>0.39410187667560298</v>
      </c>
      <c r="C635">
        <v>4397.45</v>
      </c>
      <c r="D635">
        <v>339.45</v>
      </c>
      <c r="E635">
        <v>122.97</v>
      </c>
      <c r="F635">
        <v>1966.76</v>
      </c>
      <c r="G635">
        <v>83.29</v>
      </c>
      <c r="H635">
        <v>50.89</v>
      </c>
      <c r="I635" s="12">
        <f t="shared" si="151"/>
        <v>127.78416144801307</v>
      </c>
      <c r="J635" s="12">
        <f t="shared" si="152"/>
        <v>94.231783352707268</v>
      </c>
      <c r="K635" s="12">
        <f t="shared" si="153"/>
        <v>160.22099097220755</v>
      </c>
      <c r="L635" s="12">
        <f t="shared" si="154"/>
        <v>141.14840957090044</v>
      </c>
      <c r="M635" s="12">
        <f t="shared" si="155"/>
        <v>159.63824863183399</v>
      </c>
      <c r="N635" s="12">
        <f t="shared" si="156"/>
        <v>117.36564486369765</v>
      </c>
      <c r="O635" s="12">
        <f t="shared" si="157"/>
        <v>198.83176185597048</v>
      </c>
      <c r="P635" s="12">
        <f t="shared" si="158"/>
        <v>176.14136070692425</v>
      </c>
      <c r="Q635">
        <v>0.40277777777777801</v>
      </c>
      <c r="R635" s="12"/>
      <c r="S635" s="12"/>
      <c r="Z635" s="12"/>
      <c r="AA635" s="12"/>
      <c r="AB635" s="12"/>
      <c r="AC635" s="12"/>
      <c r="AF635">
        <v>0.42938931297709898</v>
      </c>
      <c r="AG635" s="12"/>
      <c r="AH635" s="12"/>
      <c r="AI635" t="str">
        <v>20121005</v>
      </c>
      <c r="AJ635">
        <v>45.7</v>
      </c>
      <c r="AK635">
        <v>25.5</v>
      </c>
      <c r="AL635">
        <f t="shared" si="159"/>
        <v>1.7921568627450981</v>
      </c>
      <c r="BI635" t="str">
        <v>17/05/2022</v>
      </c>
      <c r="BJ635">
        <v>28.2</v>
      </c>
      <c r="BK635">
        <v>40.799999999999997</v>
      </c>
      <c r="BL635">
        <f t="shared" si="160"/>
        <v>0.69117647058823528</v>
      </c>
    </row>
    <row r="636" spans="1:64" x14ac:dyDescent="0.3">
      <c r="A636" s="11">
        <v>44663</v>
      </c>
      <c r="B636">
        <v>0.39393939393939398</v>
      </c>
      <c r="C636">
        <v>4412.53</v>
      </c>
      <c r="D636">
        <v>340.89</v>
      </c>
      <c r="E636">
        <v>123.14</v>
      </c>
      <c r="F636">
        <v>1954.4</v>
      </c>
      <c r="G636">
        <v>83.08</v>
      </c>
      <c r="H636">
        <v>51.28</v>
      </c>
      <c r="I636" s="12">
        <f t="shared" si="151"/>
        <v>128.04498883828293</v>
      </c>
      <c r="J636" s="12">
        <f t="shared" si="152"/>
        <v>95.158794836269834</v>
      </c>
      <c r="K636" s="12">
        <f t="shared" si="153"/>
        <v>161.17923775178517</v>
      </c>
      <c r="L636" s="12">
        <f t="shared" si="154"/>
        <v>140.55977843195123</v>
      </c>
      <c r="M636" s="12">
        <f t="shared" si="155"/>
        <v>160.09350558676024</v>
      </c>
      <c r="N636" s="12">
        <f t="shared" si="156"/>
        <v>118.61686635283226</v>
      </c>
      <c r="O636" s="12">
        <f t="shared" si="157"/>
        <v>200.18338419493409</v>
      </c>
      <c r="P636" s="12">
        <f t="shared" si="158"/>
        <v>175.54782164526753</v>
      </c>
      <c r="Q636">
        <v>0.36231884057970998</v>
      </c>
      <c r="R636" s="12"/>
      <c r="S636" s="12"/>
      <c r="Z636" s="12"/>
      <c r="AA636" s="12"/>
      <c r="AB636" s="12"/>
      <c r="AC636" s="12"/>
      <c r="AF636">
        <v>0.42710340398201702</v>
      </c>
      <c r="AG636" s="12"/>
      <c r="AH636" s="12"/>
      <c r="AI636" t="str">
        <v>20120928</v>
      </c>
      <c r="AJ636">
        <v>46.8</v>
      </c>
      <c r="AK636">
        <v>25.5</v>
      </c>
      <c r="AL636">
        <f t="shared" si="159"/>
        <v>1.8352941176470587</v>
      </c>
      <c r="BI636" t="str">
        <v>16/05/2022</v>
      </c>
      <c r="BJ636">
        <v>28.2</v>
      </c>
      <c r="BK636">
        <v>40.799999999999997</v>
      </c>
      <c r="BL636">
        <f t="shared" si="160"/>
        <v>0.69117647058823528</v>
      </c>
    </row>
    <row r="637" spans="1:64" x14ac:dyDescent="0.3">
      <c r="A637" s="11">
        <v>44660</v>
      </c>
      <c r="B637">
        <v>0.39947089947089898</v>
      </c>
      <c r="C637">
        <v>4488.28</v>
      </c>
      <c r="D637">
        <v>349.15</v>
      </c>
      <c r="E637">
        <v>125.12</v>
      </c>
      <c r="F637">
        <v>1946.8</v>
      </c>
      <c r="G637">
        <v>83.06</v>
      </c>
      <c r="H637">
        <v>51.83</v>
      </c>
      <c r="I637" s="12">
        <f t="shared" si="151"/>
        <v>128.17989575744599</v>
      </c>
      <c r="J637" s="12">
        <f t="shared" si="152"/>
        <v>97.178269227868029</v>
      </c>
      <c r="K637" s="12">
        <f t="shared" si="153"/>
        <v>163.98636939209615</v>
      </c>
      <c r="L637" s="12">
        <f t="shared" si="154"/>
        <v>141.44603322140529</v>
      </c>
      <c r="M637" s="12">
        <f t="shared" si="155"/>
        <v>161.35736061259681</v>
      </c>
      <c r="N637" s="12">
        <f t="shared" si="156"/>
        <v>121.97875903872897</v>
      </c>
      <c r="O637" s="12">
        <f t="shared" si="157"/>
        <v>205.08454460184404</v>
      </c>
      <c r="P637" s="12">
        <f t="shared" si="158"/>
        <v>177.8682623450797</v>
      </c>
      <c r="Q637">
        <v>0.37837837837837801</v>
      </c>
      <c r="R637" s="12"/>
      <c r="S637" s="12"/>
      <c r="Z637" s="12"/>
      <c r="AA637" s="12"/>
      <c r="AB637" s="12"/>
      <c r="AC637" s="12"/>
      <c r="AF637">
        <v>0.42928348909657299</v>
      </c>
      <c r="AG637" s="12"/>
      <c r="AH637" s="12"/>
      <c r="AI637" t="str">
        <v>20120921</v>
      </c>
      <c r="AJ637">
        <v>51</v>
      </c>
      <c r="AK637">
        <v>24.5</v>
      </c>
      <c r="AL637">
        <f t="shared" si="159"/>
        <v>2.0816326530612246</v>
      </c>
      <c r="BI637" t="str">
        <v>13/05/2022</v>
      </c>
      <c r="BJ637">
        <v>27.8</v>
      </c>
      <c r="BK637">
        <v>43</v>
      </c>
      <c r="BL637">
        <f t="shared" si="160"/>
        <v>0.6465116279069768</v>
      </c>
    </row>
    <row r="638" spans="1:64" x14ac:dyDescent="0.3">
      <c r="A638" s="11">
        <v>44659</v>
      </c>
      <c r="B638">
        <v>0.41576086956521702</v>
      </c>
      <c r="C638">
        <v>4500.21</v>
      </c>
      <c r="D638">
        <v>354.1</v>
      </c>
      <c r="E638">
        <v>126.49</v>
      </c>
      <c r="F638">
        <v>1931</v>
      </c>
      <c r="G638">
        <v>83.16</v>
      </c>
      <c r="H638">
        <v>51.79</v>
      </c>
      <c r="I638" s="12">
        <f t="shared" si="151"/>
        <v>127.13990300645261</v>
      </c>
      <c r="J638" s="12">
        <f t="shared" si="152"/>
        <v>98.242558009869725</v>
      </c>
      <c r="K638" s="12">
        <f t="shared" si="153"/>
        <v>164.22424594537432</v>
      </c>
      <c r="L638" s="12">
        <f t="shared" si="154"/>
        <v>141.93191403292241</v>
      </c>
      <c r="M638" s="12">
        <f t="shared" si="155"/>
        <v>161.86695115594813</v>
      </c>
      <c r="N638" s="12">
        <f t="shared" si="156"/>
        <v>124.74324280695897</v>
      </c>
      <c r="O638" s="12">
        <f t="shared" si="157"/>
        <v>207.7387395363989</v>
      </c>
      <c r="P638" s="12">
        <f t="shared" si="158"/>
        <v>180.53136203469225</v>
      </c>
      <c r="Q638">
        <v>0.40277777777777801</v>
      </c>
      <c r="R638" s="12"/>
      <c r="S638" s="12"/>
      <c r="Z638" s="12"/>
      <c r="AA638" s="12"/>
      <c r="AB638" s="12"/>
      <c r="AC638" s="12"/>
      <c r="AF638">
        <v>0.423919849718222</v>
      </c>
      <c r="AG638" s="12"/>
      <c r="AH638" s="12"/>
      <c r="AI638" t="str">
        <v>20120914</v>
      </c>
      <c r="AJ638">
        <v>54.2</v>
      </c>
      <c r="AK638">
        <v>24.5</v>
      </c>
      <c r="AL638">
        <f t="shared" si="159"/>
        <v>2.212244897959184</v>
      </c>
      <c r="BI638" t="str">
        <v>12/05/2022</v>
      </c>
      <c r="BJ638">
        <v>27.8</v>
      </c>
      <c r="BK638">
        <v>43</v>
      </c>
      <c r="BL638">
        <f t="shared" si="160"/>
        <v>0.6465116279069768</v>
      </c>
    </row>
    <row r="639" spans="1:64" x14ac:dyDescent="0.3">
      <c r="A639" s="11">
        <v>44658</v>
      </c>
      <c r="B639">
        <v>0.42465753424657499</v>
      </c>
      <c r="C639">
        <v>4481.1499999999996</v>
      </c>
      <c r="D639">
        <v>353.26</v>
      </c>
      <c r="E639">
        <v>127.45</v>
      </c>
      <c r="F639">
        <v>1926.2</v>
      </c>
      <c r="G639">
        <v>83.1</v>
      </c>
      <c r="H639">
        <v>51.8</v>
      </c>
      <c r="I639" s="12">
        <f t="shared" si="151"/>
        <v>125.65891988751156</v>
      </c>
      <c r="J639" s="12">
        <f t="shared" si="152"/>
        <v>98.069815934315386</v>
      </c>
      <c r="K639" s="12">
        <f t="shared" si="153"/>
        <v>163.64635326492964</v>
      </c>
      <c r="L639" s="12">
        <f t="shared" si="154"/>
        <v>141.30361842298103</v>
      </c>
      <c r="M639" s="12">
        <f t="shared" si="155"/>
        <v>160.27855578499742</v>
      </c>
      <c r="N639" s="12">
        <f t="shared" si="156"/>
        <v>124.75747776756451</v>
      </c>
      <c r="O639" s="12">
        <f t="shared" si="157"/>
        <v>207.39532805850416</v>
      </c>
      <c r="P639" s="12">
        <f t="shared" si="158"/>
        <v>180.06842372796677</v>
      </c>
      <c r="Q639">
        <v>0.42465753424657499</v>
      </c>
      <c r="R639" s="12"/>
      <c r="S639" s="12"/>
      <c r="Z639" s="12"/>
      <c r="AA639" s="12"/>
      <c r="AB639" s="12"/>
      <c r="AC639" s="12"/>
      <c r="AF639">
        <v>0.42749999999999999</v>
      </c>
      <c r="AG639" s="12"/>
      <c r="AH639" s="12"/>
      <c r="AI639" t="str">
        <v>20120907</v>
      </c>
      <c r="AJ639">
        <v>51.1</v>
      </c>
      <c r="AK639">
        <v>25.5</v>
      </c>
      <c r="AL639">
        <f t="shared" si="159"/>
        <v>2.003921568627451</v>
      </c>
      <c r="BI639" t="str">
        <v>11/05/2022</v>
      </c>
      <c r="BJ639">
        <v>27.8</v>
      </c>
      <c r="BK639">
        <v>43</v>
      </c>
      <c r="BL639">
        <f t="shared" si="160"/>
        <v>0.6465116279069768</v>
      </c>
    </row>
    <row r="640" spans="1:64" x14ac:dyDescent="0.3">
      <c r="A640" s="11">
        <v>44657</v>
      </c>
      <c r="B640">
        <v>0.42061281337047401</v>
      </c>
      <c r="C640">
        <v>4525.12</v>
      </c>
      <c r="D640">
        <v>361.1</v>
      </c>
      <c r="E640">
        <v>128.49</v>
      </c>
      <c r="F640">
        <v>1923.61</v>
      </c>
      <c r="G640">
        <v>83.04</v>
      </c>
      <c r="H640">
        <v>52.46</v>
      </c>
      <c r="I640" s="12">
        <f t="shared" si="151"/>
        <v>125.86317748484926</v>
      </c>
      <c r="J640" s="12">
        <f t="shared" si="152"/>
        <v>99.166929039295837</v>
      </c>
      <c r="K640" s="12">
        <f t="shared" si="153"/>
        <v>165.37274763333761</v>
      </c>
      <c r="L640" s="12">
        <f t="shared" si="154"/>
        <v>140.90006025946849</v>
      </c>
      <c r="M640" s="12">
        <f t="shared" si="155"/>
        <v>162.49126798109762</v>
      </c>
      <c r="N640" s="12">
        <f t="shared" si="156"/>
        <v>127.70201343160612</v>
      </c>
      <c r="O640" s="12">
        <f t="shared" si="157"/>
        <v>212.15480484034344</v>
      </c>
      <c r="P640" s="12">
        <f t="shared" si="158"/>
        <v>181.72767429580708</v>
      </c>
      <c r="Q640">
        <v>0.43055555555555602</v>
      </c>
      <c r="R640" s="12"/>
      <c r="S640" s="12"/>
      <c r="Z640" s="12"/>
      <c r="AA640" s="12"/>
      <c r="AB640" s="12"/>
      <c r="AC640" s="12"/>
      <c r="AF640">
        <v>0.42632241813602001</v>
      </c>
      <c r="AG640" s="12"/>
      <c r="AH640" s="12"/>
      <c r="AI640" t="str">
        <v>20120831</v>
      </c>
      <c r="AJ640">
        <v>51</v>
      </c>
      <c r="AK640">
        <v>24.5</v>
      </c>
      <c r="AL640">
        <f t="shared" si="159"/>
        <v>2.0816326530612246</v>
      </c>
      <c r="BI640" t="str">
        <v>10/05/2022</v>
      </c>
      <c r="BJ640">
        <v>27.8</v>
      </c>
      <c r="BK640">
        <v>43</v>
      </c>
      <c r="BL640">
        <f t="shared" si="160"/>
        <v>0.6465116279069768</v>
      </c>
    </row>
    <row r="641" spans="1:64" x14ac:dyDescent="0.3">
      <c r="A641" s="11">
        <v>44656</v>
      </c>
      <c r="B641">
        <v>0.42363112391930802</v>
      </c>
      <c r="C641">
        <v>4582.6400000000003</v>
      </c>
      <c r="D641">
        <v>369.3</v>
      </c>
      <c r="E641">
        <v>131.46</v>
      </c>
      <c r="F641">
        <v>1933.7</v>
      </c>
      <c r="G641">
        <v>83.19</v>
      </c>
      <c r="H641">
        <v>53.2</v>
      </c>
      <c r="I641" s="12">
        <f t="shared" si="151"/>
        <v>124.61198509906244</v>
      </c>
      <c r="J641" s="12">
        <f t="shared" si="152"/>
        <v>99.899566587977546</v>
      </c>
      <c r="K641" s="12">
        <f t="shared" si="153"/>
        <v>167.16958928522649</v>
      </c>
      <c r="L641" s="12">
        <f t="shared" si="154"/>
        <v>140.70896938520701</v>
      </c>
      <c r="M641" s="12">
        <f t="shared" si="155"/>
        <v>162.42820466222955</v>
      </c>
      <c r="N641" s="12">
        <f t="shared" si="156"/>
        <v>129.90866727576238</v>
      </c>
      <c r="O641" s="12">
        <f t="shared" si="157"/>
        <v>216.57312810918796</v>
      </c>
      <c r="P641" s="12">
        <f t="shared" si="158"/>
        <v>183.24760240572607</v>
      </c>
      <c r="Q641">
        <v>0.42253521126760601</v>
      </c>
      <c r="R641" s="12"/>
      <c r="S641" s="12"/>
      <c r="Z641" s="12"/>
      <c r="AA641" s="12"/>
      <c r="AB641" s="12"/>
      <c r="AC641" s="12"/>
      <c r="AF641">
        <v>0.42319949012109598</v>
      </c>
      <c r="AG641" s="12"/>
      <c r="AH641" s="12"/>
      <c r="AI641" t="str">
        <v>20120824</v>
      </c>
      <c r="AJ641">
        <v>48.9</v>
      </c>
      <c r="AK641">
        <v>24.5</v>
      </c>
      <c r="AL641">
        <f t="shared" si="159"/>
        <v>1.9959183673469387</v>
      </c>
      <c r="BI641" t="str">
        <v>09/05/2022</v>
      </c>
      <c r="BJ641">
        <v>27.8</v>
      </c>
      <c r="BK641">
        <v>43</v>
      </c>
      <c r="BL641">
        <f t="shared" si="160"/>
        <v>0.6465116279069768</v>
      </c>
    </row>
    <row r="642" spans="1:64" x14ac:dyDescent="0.3">
      <c r="A642" s="11">
        <v>44653</v>
      </c>
      <c r="B642">
        <v>0.42032967032967</v>
      </c>
      <c r="C642">
        <v>4545.8599999999997</v>
      </c>
      <c r="D642">
        <v>361.85</v>
      </c>
      <c r="E642">
        <v>132.38</v>
      </c>
      <c r="F642">
        <v>1925.3</v>
      </c>
      <c r="G642">
        <v>83.14</v>
      </c>
      <c r="H642">
        <v>52.78</v>
      </c>
      <c r="I642" s="12">
        <f t="shared" ref="I642:I705" si="161">I643*(1+((C642/C643)-(E642/E643)))</f>
        <v>122.76552184853848</v>
      </c>
      <c r="J642" s="12">
        <f t="shared" ref="J642:J705" si="162">J643*(1+((C642/C643)-(F642/F643)))</f>
        <v>99.528531996730479</v>
      </c>
      <c r="K642" s="12">
        <f t="shared" si="153"/>
        <v>165.92688270852881</v>
      </c>
      <c r="L642" s="12">
        <f t="shared" si="154"/>
        <v>140.69021276132548</v>
      </c>
      <c r="M642" s="12">
        <f t="shared" si="155"/>
        <v>158.07508061328613</v>
      </c>
      <c r="N642" s="12">
        <f t="shared" si="156"/>
        <v>127.83446547109305</v>
      </c>
      <c r="O642" s="12">
        <f t="shared" si="157"/>
        <v>212.32925103689692</v>
      </c>
      <c r="P642" s="12">
        <f t="shared" si="158"/>
        <v>180.96185833054102</v>
      </c>
      <c r="Q642">
        <v>0.413333333333333</v>
      </c>
      <c r="R642" s="12"/>
      <c r="S642" s="12"/>
      <c r="Z642" s="12"/>
      <c r="AA642" s="12"/>
      <c r="AB642" s="12"/>
      <c r="AC642" s="12"/>
      <c r="AF642">
        <v>0.42016280525986199</v>
      </c>
      <c r="AG642" s="12"/>
      <c r="AH642" s="12"/>
      <c r="AI642" t="str">
        <v>20120817</v>
      </c>
      <c r="AJ642">
        <v>47.3</v>
      </c>
      <c r="AK642">
        <v>24.7</v>
      </c>
      <c r="AL642">
        <f t="shared" si="159"/>
        <v>1.9149797570850202</v>
      </c>
      <c r="BI642" t="str">
        <v>06/05/2022</v>
      </c>
      <c r="BJ642">
        <v>27.6</v>
      </c>
      <c r="BK642">
        <v>40.799999999999997</v>
      </c>
      <c r="BL642">
        <f t="shared" si="160"/>
        <v>0.67647058823529416</v>
      </c>
    </row>
    <row r="643" spans="1:64" x14ac:dyDescent="0.3">
      <c r="A643" s="11">
        <v>44651</v>
      </c>
      <c r="B643">
        <v>0.43631436314363098</v>
      </c>
      <c r="C643">
        <v>4530.41</v>
      </c>
      <c r="D643">
        <v>362.54</v>
      </c>
      <c r="E643">
        <v>132.08000000000001</v>
      </c>
      <c r="F643">
        <v>1936.9</v>
      </c>
      <c r="G643">
        <v>83.35</v>
      </c>
      <c r="H643">
        <v>52.27</v>
      </c>
      <c r="I643" s="12">
        <f t="shared" si="161"/>
        <v>122.62585876098814</v>
      </c>
      <c r="J643" s="12">
        <f t="shared" si="162"/>
        <v>98.601750598106989</v>
      </c>
      <c r="K643" s="12">
        <f t="shared" ref="K643:K706" si="163">K644*(1+((C643/C644)-(G643/G644)))</f>
        <v>164.9487722057207</v>
      </c>
      <c r="L643" s="12">
        <f t="shared" ref="L643:L706" si="164">L644*(1+((C643/C644)-(H643/H644)))</f>
        <v>141.58884080682762</v>
      </c>
      <c r="M643" s="12">
        <f t="shared" ref="M643:M706" si="165">M644*(1+((D643/D644)-(E643/E644)))</f>
        <v>158.73774545297536</v>
      </c>
      <c r="N643" s="12">
        <f t="shared" ref="N643:N706" si="166">N644*(1+((D643/D644)-(F643/F644)))</f>
        <v>127.31429577815918</v>
      </c>
      <c r="O643" s="12">
        <f t="shared" ref="O643:O706" si="167">O644*(1+((D643/D644)-(G643/G644)))</f>
        <v>212.19848205924018</v>
      </c>
      <c r="P643" s="12">
        <f t="shared" ref="P643:P706" si="168">P644*(1+((D643/D644)-(H643/H644)))</f>
        <v>183.096816475586</v>
      </c>
      <c r="Q643">
        <v>0.392405063291139</v>
      </c>
      <c r="R643" s="12"/>
      <c r="S643" s="12"/>
      <c r="Z643" s="12"/>
      <c r="AA643" s="12"/>
      <c r="AB643" s="12"/>
      <c r="AC643" s="12"/>
      <c r="AF643">
        <v>0.43360604153555699</v>
      </c>
      <c r="AG643" s="12"/>
      <c r="AH643" s="12"/>
      <c r="AI643" t="str">
        <v>20120810</v>
      </c>
      <c r="AJ643">
        <v>43.6</v>
      </c>
      <c r="AK643">
        <v>26.6</v>
      </c>
      <c r="AL643">
        <f t="shared" si="159"/>
        <v>1.6390977443609023</v>
      </c>
      <c r="BI643" t="str">
        <v>05/05/2022</v>
      </c>
      <c r="BJ643">
        <v>27.6</v>
      </c>
      <c r="BK643">
        <v>40.799999999999997</v>
      </c>
      <c r="BL643">
        <f t="shared" si="160"/>
        <v>0.67647058823529416</v>
      </c>
    </row>
    <row r="644" spans="1:64" x14ac:dyDescent="0.3">
      <c r="A644" s="11">
        <v>44651</v>
      </c>
      <c r="B644">
        <v>0.44846796657381599</v>
      </c>
      <c r="C644">
        <v>4602.45</v>
      </c>
      <c r="D644">
        <v>367.09</v>
      </c>
      <c r="E644">
        <v>131.76</v>
      </c>
      <c r="F644">
        <v>1932.905</v>
      </c>
      <c r="G644">
        <v>83.35</v>
      </c>
      <c r="H644">
        <v>53.08</v>
      </c>
      <c r="I644" s="12">
        <f t="shared" si="161"/>
        <v>124.88390857175075</v>
      </c>
      <c r="J644" s="12">
        <f t="shared" si="162"/>
        <v>100.38042856380881</v>
      </c>
      <c r="K644" s="12">
        <f t="shared" si="163"/>
        <v>167.5716936520578</v>
      </c>
      <c r="L644" s="12">
        <f t="shared" si="164"/>
        <v>141.64444304422813</v>
      </c>
      <c r="M644" s="12">
        <f t="shared" si="165"/>
        <v>161.12618965438602</v>
      </c>
      <c r="N644" s="12">
        <f t="shared" si="166"/>
        <v>129.18248347982291</v>
      </c>
      <c r="O644" s="12">
        <f t="shared" si="167"/>
        <v>214.86164500227966</v>
      </c>
      <c r="P644" s="12">
        <f t="shared" si="168"/>
        <v>182.57370549913668</v>
      </c>
      <c r="Q644">
        <v>0.392405063291139</v>
      </c>
      <c r="R644" s="12"/>
      <c r="S644" s="12"/>
      <c r="Z644" s="12"/>
      <c r="AA644" s="12"/>
      <c r="AB644" s="12"/>
      <c r="AC644" s="12"/>
      <c r="AF644">
        <v>0.43527918781725899</v>
      </c>
      <c r="AG644" s="12"/>
      <c r="AH644" s="12"/>
      <c r="AI644" t="str">
        <v>20120803</v>
      </c>
      <c r="AJ644">
        <v>43.6</v>
      </c>
      <c r="AK644">
        <v>25.5</v>
      </c>
      <c r="AL644">
        <f t="shared" si="159"/>
        <v>1.7098039215686276</v>
      </c>
      <c r="BI644" t="str">
        <v>04/05/2022</v>
      </c>
      <c r="BJ644">
        <v>27.6</v>
      </c>
      <c r="BK644">
        <v>40.799999999999997</v>
      </c>
      <c r="BL644">
        <f t="shared" si="160"/>
        <v>0.67647058823529416</v>
      </c>
    </row>
    <row r="645" spans="1:64" x14ac:dyDescent="0.3">
      <c r="A645" s="11">
        <v>44650</v>
      </c>
      <c r="B645">
        <v>0.43839541547277899</v>
      </c>
      <c r="C645">
        <v>4631.6000000000004</v>
      </c>
      <c r="D645">
        <v>371.19</v>
      </c>
      <c r="E645">
        <v>130.74</v>
      </c>
      <c r="F645">
        <v>1919.5350000000001</v>
      </c>
      <c r="G645">
        <v>83.29</v>
      </c>
      <c r="H645">
        <v>53.27</v>
      </c>
      <c r="I645" s="12">
        <f t="shared" si="161"/>
        <v>126.66937231523757</v>
      </c>
      <c r="J645" s="12">
        <f t="shared" si="162"/>
        <v>101.72925161949627</v>
      </c>
      <c r="K645" s="12">
        <f t="shared" si="163"/>
        <v>168.75535994502704</v>
      </c>
      <c r="L645" s="12">
        <f t="shared" si="164"/>
        <v>142.03176165472803</v>
      </c>
      <c r="M645" s="12">
        <f t="shared" si="165"/>
        <v>164.22131812037557</v>
      </c>
      <c r="N645" s="12">
        <f t="shared" si="166"/>
        <v>131.55183526725256</v>
      </c>
      <c r="O645" s="12">
        <f t="shared" si="167"/>
        <v>217.41979121569813</v>
      </c>
      <c r="P645" s="12">
        <f t="shared" si="168"/>
        <v>183.94943030362521</v>
      </c>
      <c r="Q645">
        <v>0.37662337662337703</v>
      </c>
      <c r="R645" s="12"/>
      <c r="S645" s="12"/>
      <c r="Z645" s="12"/>
      <c r="AA645" s="12"/>
      <c r="AB645" s="12"/>
      <c r="AC645" s="12"/>
      <c r="AF645">
        <v>0.440590879897238</v>
      </c>
      <c r="AG645" s="12"/>
      <c r="AH645" s="12"/>
      <c r="AI645" t="str">
        <v>20120727</v>
      </c>
      <c r="AJ645">
        <v>39.4</v>
      </c>
      <c r="AK645">
        <v>27.7</v>
      </c>
      <c r="AL645">
        <f t="shared" si="159"/>
        <v>1.4223826714801444</v>
      </c>
      <c r="BI645" t="str">
        <v>03/05/2022</v>
      </c>
      <c r="BJ645">
        <v>27.6</v>
      </c>
      <c r="BK645">
        <v>40.799999999999997</v>
      </c>
      <c r="BL645">
        <f t="shared" si="160"/>
        <v>0.67647058823529416</v>
      </c>
    </row>
    <row r="646" spans="1:64" x14ac:dyDescent="0.3">
      <c r="A646" s="11">
        <v>44649</v>
      </c>
      <c r="B646">
        <v>0.42651296829971203</v>
      </c>
      <c r="C646">
        <v>4575.5200000000004</v>
      </c>
      <c r="D646">
        <v>364.91</v>
      </c>
      <c r="E646">
        <v>129.76</v>
      </c>
      <c r="F646">
        <v>1922.7</v>
      </c>
      <c r="G646">
        <v>83.25</v>
      </c>
      <c r="H646">
        <v>52.28</v>
      </c>
      <c r="I646" s="12">
        <f t="shared" si="161"/>
        <v>126.07629354901589</v>
      </c>
      <c r="J646" s="12">
        <f t="shared" si="162"/>
        <v>100.33433812797078</v>
      </c>
      <c r="K646" s="12">
        <f t="shared" si="163"/>
        <v>166.79121823210642</v>
      </c>
      <c r="L646" s="12">
        <f t="shared" si="164"/>
        <v>142.98690925931754</v>
      </c>
      <c r="M646" s="12">
        <f t="shared" si="165"/>
        <v>162.65054995422335</v>
      </c>
      <c r="N646" s="12">
        <f t="shared" si="166"/>
        <v>129.11722088777398</v>
      </c>
      <c r="O646" s="12">
        <f t="shared" si="167"/>
        <v>213.84237035279656</v>
      </c>
      <c r="P646" s="12">
        <f t="shared" si="168"/>
        <v>184.26761862395537</v>
      </c>
      <c r="Q646">
        <v>0.36363636363636398</v>
      </c>
      <c r="R646" s="12"/>
      <c r="S646" s="12"/>
      <c r="Z646" s="12"/>
      <c r="AA646" s="12"/>
      <c r="AB646" s="12"/>
      <c r="AC646" s="12"/>
      <c r="AF646">
        <v>0.44306282722513102</v>
      </c>
      <c r="AG646" s="12"/>
      <c r="AH646" s="12"/>
      <c r="AI646" t="str">
        <v>20120720</v>
      </c>
      <c r="AJ646">
        <v>40.4</v>
      </c>
      <c r="AK646">
        <v>26.6</v>
      </c>
      <c r="AL646">
        <f t="shared" si="159"/>
        <v>1.5187969924812028</v>
      </c>
      <c r="BI646" t="str">
        <v>02/05/2022</v>
      </c>
      <c r="BJ646">
        <v>27.6</v>
      </c>
      <c r="BK646">
        <v>40.799999999999997</v>
      </c>
      <c r="BL646">
        <f t="shared" si="160"/>
        <v>0.67647058823529416</v>
      </c>
    </row>
    <row r="647" spans="1:64" x14ac:dyDescent="0.3">
      <c r="A647" s="11">
        <v>44646</v>
      </c>
      <c r="B647">
        <v>0.434285714285714</v>
      </c>
      <c r="C647">
        <v>4543.0600000000004</v>
      </c>
      <c r="D647">
        <v>359.35</v>
      </c>
      <c r="E647">
        <v>128.66</v>
      </c>
      <c r="F647">
        <v>1958.2049999999999</v>
      </c>
      <c r="G647">
        <v>83.33</v>
      </c>
      <c r="H647">
        <v>52.35</v>
      </c>
      <c r="I647" s="12">
        <f t="shared" si="161"/>
        <v>126.25364226993933</v>
      </c>
      <c r="J647" s="12">
        <f t="shared" si="162"/>
        <v>97.86077350564527</v>
      </c>
      <c r="K647" s="12">
        <f t="shared" si="163"/>
        <v>165.45024361572317</v>
      </c>
      <c r="L647" s="12">
        <f t="shared" si="164"/>
        <v>141.78427831699418</v>
      </c>
      <c r="M647" s="12">
        <f t="shared" si="165"/>
        <v>161.53230783965833</v>
      </c>
      <c r="N647" s="12">
        <f t="shared" si="166"/>
        <v>124.9194548060421</v>
      </c>
      <c r="O647" s="12">
        <f t="shared" si="167"/>
        <v>210.3852320496438</v>
      </c>
      <c r="P647" s="12">
        <f t="shared" si="168"/>
        <v>181.22137173094899</v>
      </c>
      <c r="Q647">
        <v>0.35135135135135098</v>
      </c>
      <c r="R647" s="12"/>
      <c r="S647" s="12"/>
      <c r="Z647" s="12"/>
      <c r="AA647" s="12"/>
      <c r="AB647" s="12"/>
      <c r="AC647" s="12"/>
      <c r="AF647">
        <v>0.44868421052631602</v>
      </c>
      <c r="AG647" s="12"/>
      <c r="AH647" s="12"/>
      <c r="AI647" t="str">
        <v>20120713</v>
      </c>
      <c r="AJ647">
        <v>43.6</v>
      </c>
      <c r="AK647">
        <v>24.5</v>
      </c>
      <c r="AL647">
        <f t="shared" si="159"/>
        <v>1.7795918367346939</v>
      </c>
      <c r="BI647" t="str">
        <v>29/04/2022</v>
      </c>
      <c r="BJ647">
        <v>30.9</v>
      </c>
      <c r="BK647">
        <v>39.299999999999997</v>
      </c>
      <c r="BL647">
        <f t="shared" si="160"/>
        <v>0.7862595419847328</v>
      </c>
    </row>
    <row r="648" spans="1:64" x14ac:dyDescent="0.3">
      <c r="A648" s="11">
        <v>44645</v>
      </c>
      <c r="B648">
        <v>0.437142857142857</v>
      </c>
      <c r="C648">
        <v>4520.16</v>
      </c>
      <c r="D648">
        <v>359.65</v>
      </c>
      <c r="E648">
        <v>130.47</v>
      </c>
      <c r="F648">
        <v>1957.57</v>
      </c>
      <c r="G648">
        <v>83.555000000000007</v>
      </c>
      <c r="H648">
        <v>52.39</v>
      </c>
      <c r="I648" s="12">
        <f t="shared" si="161"/>
        <v>123.9069544184312</v>
      </c>
      <c r="J648" s="12">
        <f t="shared" si="162"/>
        <v>97.398926245897428</v>
      </c>
      <c r="K648" s="12">
        <f t="shared" si="163"/>
        <v>164.17639414665285</v>
      </c>
      <c r="L648" s="12">
        <f t="shared" si="164"/>
        <v>140.9625096211177</v>
      </c>
      <c r="M648" s="12">
        <f t="shared" si="165"/>
        <v>159.45323274837727</v>
      </c>
      <c r="N648" s="12">
        <f t="shared" si="166"/>
        <v>125.0643451097768</v>
      </c>
      <c r="O648" s="12">
        <f t="shared" si="167"/>
        <v>209.99491602243668</v>
      </c>
      <c r="P648" s="12">
        <f t="shared" si="168"/>
        <v>181.2341740806333</v>
      </c>
      <c r="Q648">
        <v>0.37333333333333302</v>
      </c>
      <c r="R648" s="12"/>
      <c r="S648" s="12"/>
      <c r="Z648" s="12"/>
      <c r="AA648" s="12"/>
      <c r="AB648" s="12"/>
      <c r="AC648" s="12"/>
      <c r="AF648">
        <v>0.45184696569920801</v>
      </c>
      <c r="AG648" s="12"/>
      <c r="AH648" s="12"/>
      <c r="AI648" t="str">
        <v>20120706</v>
      </c>
      <c r="AJ648">
        <v>44.7</v>
      </c>
      <c r="AK648">
        <v>24.5</v>
      </c>
      <c r="AL648">
        <f t="shared" ref="AL648:AL711" si="169">IFERROR(AJ648/AK648,"")</f>
        <v>1.8244897959183675</v>
      </c>
      <c r="BI648" t="str">
        <v>28/04/2022</v>
      </c>
      <c r="BJ648">
        <v>30.9</v>
      </c>
      <c r="BK648">
        <v>39.299999999999997</v>
      </c>
      <c r="BL648">
        <f t="shared" ref="BL648:BL711" si="170">IFERROR(BJ648/BK648,"")</f>
        <v>0.7862595419847328</v>
      </c>
    </row>
    <row r="649" spans="1:64" x14ac:dyDescent="0.3">
      <c r="A649" s="11">
        <v>44644</v>
      </c>
      <c r="B649">
        <v>0.46742209631727999</v>
      </c>
      <c r="C649">
        <v>4456.24</v>
      </c>
      <c r="D649">
        <v>351.83</v>
      </c>
      <c r="E649">
        <v>131.5</v>
      </c>
      <c r="F649">
        <v>1944.5</v>
      </c>
      <c r="G649">
        <v>83.58</v>
      </c>
      <c r="H649">
        <v>52.05</v>
      </c>
      <c r="I649" s="12">
        <f t="shared" si="161"/>
        <v>121.21873136373908</v>
      </c>
      <c r="J649" s="12">
        <f t="shared" si="162"/>
        <v>96.66212797510623</v>
      </c>
      <c r="K649" s="12">
        <f t="shared" si="163"/>
        <v>161.80704615463048</v>
      </c>
      <c r="L649" s="12">
        <f t="shared" si="164"/>
        <v>139.86988099281206</v>
      </c>
      <c r="M649" s="12">
        <f t="shared" si="165"/>
        <v>154.80004507097905</v>
      </c>
      <c r="N649" s="12">
        <f t="shared" si="166"/>
        <v>123.15481476724253</v>
      </c>
      <c r="O649" s="12">
        <f t="shared" si="167"/>
        <v>205.36882747895561</v>
      </c>
      <c r="P649" s="12">
        <f t="shared" si="168"/>
        <v>178.43375216752185</v>
      </c>
      <c r="Q649">
        <v>0.37179487179487197</v>
      </c>
      <c r="R649" s="12"/>
      <c r="S649" s="12"/>
      <c r="Z649" s="12"/>
      <c r="AA649" s="12"/>
      <c r="AB649" s="12"/>
      <c r="AC649" s="12"/>
      <c r="AF649">
        <v>0.45603674540682398</v>
      </c>
      <c r="AG649" s="12"/>
      <c r="AH649" s="12"/>
      <c r="AI649" t="str">
        <v>20120629</v>
      </c>
      <c r="AJ649">
        <v>42.5</v>
      </c>
      <c r="AK649">
        <v>24.5</v>
      </c>
      <c r="AL649">
        <f t="shared" si="169"/>
        <v>1.7346938775510203</v>
      </c>
      <c r="BI649" t="str">
        <v>27/04/2022</v>
      </c>
      <c r="BJ649">
        <v>30.9</v>
      </c>
      <c r="BK649">
        <v>39.299999999999997</v>
      </c>
      <c r="BL649">
        <f t="shared" si="170"/>
        <v>0.7862595419847328</v>
      </c>
    </row>
    <row r="650" spans="1:64" x14ac:dyDescent="0.3">
      <c r="A650" s="11">
        <v>44643</v>
      </c>
      <c r="B650">
        <v>0.474719101123595</v>
      </c>
      <c r="C650">
        <v>4511.6099999999997</v>
      </c>
      <c r="D650">
        <v>356.96</v>
      </c>
      <c r="E650">
        <v>128.68</v>
      </c>
      <c r="F650">
        <v>1921.7</v>
      </c>
      <c r="G650">
        <v>83.51</v>
      </c>
      <c r="H650">
        <v>52.6</v>
      </c>
      <c r="I650" s="12">
        <f t="shared" si="161"/>
        <v>125.50960454282696</v>
      </c>
      <c r="J650" s="12">
        <f t="shared" si="162"/>
        <v>99.052997479090976</v>
      </c>
      <c r="K650" s="12">
        <f t="shared" si="163"/>
        <v>163.9566828194896</v>
      </c>
      <c r="L650" s="12">
        <f t="shared" si="164"/>
        <v>140.12441796575399</v>
      </c>
      <c r="M650" s="12">
        <f t="shared" si="165"/>
        <v>160.62864593226419</v>
      </c>
      <c r="N650" s="12">
        <f t="shared" si="166"/>
        <v>126.47294025052182</v>
      </c>
      <c r="O650" s="12">
        <f t="shared" si="167"/>
        <v>208.54064330653017</v>
      </c>
      <c r="P650" s="12">
        <f t="shared" si="168"/>
        <v>179.13508112394715</v>
      </c>
      <c r="Q650">
        <v>0.42666666666666703</v>
      </c>
      <c r="R650" s="12"/>
      <c r="S650" s="12"/>
      <c r="Z650" s="12"/>
      <c r="AA650" s="12"/>
      <c r="AB650" s="12"/>
      <c r="AC650" s="12"/>
      <c r="AF650">
        <v>0.45827900912646702</v>
      </c>
      <c r="AG650" s="12"/>
      <c r="AH650" s="12"/>
      <c r="AI650" t="str">
        <v>20120622</v>
      </c>
      <c r="AJ650">
        <v>38.700000000000003</v>
      </c>
      <c r="AK650">
        <v>24.7</v>
      </c>
      <c r="AL650">
        <f t="shared" si="169"/>
        <v>1.5668016194331986</v>
      </c>
      <c r="BI650" t="str">
        <v>26/04/2022</v>
      </c>
      <c r="BJ650">
        <v>30.9</v>
      </c>
      <c r="BK650">
        <v>39.299999999999997</v>
      </c>
      <c r="BL650">
        <f t="shared" si="170"/>
        <v>0.7862595419847328</v>
      </c>
    </row>
    <row r="651" spans="1:64" x14ac:dyDescent="0.3">
      <c r="A651" s="11">
        <v>44642</v>
      </c>
      <c r="B651">
        <v>0.48441926345609099</v>
      </c>
      <c r="C651">
        <v>4461.18</v>
      </c>
      <c r="D651">
        <v>350.08</v>
      </c>
      <c r="E651">
        <v>130.35</v>
      </c>
      <c r="F651">
        <v>1936.03</v>
      </c>
      <c r="G651">
        <v>83.57</v>
      </c>
      <c r="H651">
        <v>51.99</v>
      </c>
      <c r="I651" s="12">
        <f t="shared" si="161"/>
        <v>122.55410865348063</v>
      </c>
      <c r="J651" s="12">
        <f t="shared" si="162"/>
        <v>97.234142522178999</v>
      </c>
      <c r="K651" s="12">
        <f t="shared" si="163"/>
        <v>162.00898726936987</v>
      </c>
      <c r="L651" s="12">
        <f t="shared" si="164"/>
        <v>140.18453491016652</v>
      </c>
      <c r="M651" s="12">
        <f t="shared" si="165"/>
        <v>155.57791596907001</v>
      </c>
      <c r="N651" s="12">
        <f t="shared" si="166"/>
        <v>123.14142346170532</v>
      </c>
      <c r="O651" s="12">
        <f t="shared" si="167"/>
        <v>204.37735161335252</v>
      </c>
      <c r="P651" s="12">
        <f t="shared" si="168"/>
        <v>177.72754556807607</v>
      </c>
      <c r="Q651">
        <v>0.43421052631578899</v>
      </c>
      <c r="R651" s="12"/>
      <c r="S651" s="12"/>
      <c r="Z651" s="12"/>
      <c r="AA651" s="12"/>
      <c r="AB651" s="12"/>
      <c r="AC651" s="12"/>
      <c r="AF651">
        <v>0.45830597504924497</v>
      </c>
      <c r="AG651" s="12"/>
      <c r="AH651" s="12"/>
      <c r="AI651" t="str">
        <v>20120615</v>
      </c>
      <c r="AJ651">
        <v>37.200000000000003</v>
      </c>
      <c r="AK651">
        <v>25.6</v>
      </c>
      <c r="AL651">
        <f t="shared" si="169"/>
        <v>1.453125</v>
      </c>
      <c r="BI651" t="str">
        <v>25/04/2022</v>
      </c>
      <c r="BJ651">
        <v>30.9</v>
      </c>
      <c r="BK651">
        <v>39.299999999999997</v>
      </c>
      <c r="BL651">
        <f t="shared" si="170"/>
        <v>0.7862595419847328</v>
      </c>
    </row>
    <row r="652" spans="1:64" x14ac:dyDescent="0.3">
      <c r="A652" s="11">
        <v>44639</v>
      </c>
      <c r="B652">
        <v>0.48695652173913001</v>
      </c>
      <c r="C652">
        <v>4463.12</v>
      </c>
      <c r="D652">
        <v>351.49</v>
      </c>
      <c r="E652">
        <v>133.44</v>
      </c>
      <c r="F652">
        <v>1921.9</v>
      </c>
      <c r="G652">
        <v>83.85</v>
      </c>
      <c r="H652">
        <v>52.39</v>
      </c>
      <c r="I652" s="12">
        <f t="shared" si="161"/>
        <v>119.83132509302048</v>
      </c>
      <c r="J652" s="12">
        <f t="shared" si="162"/>
        <v>97.997224663976695</v>
      </c>
      <c r="K652" s="12">
        <f t="shared" si="163"/>
        <v>161.5397751455846</v>
      </c>
      <c r="L652" s="12">
        <f t="shared" si="164"/>
        <v>139.18237015909895</v>
      </c>
      <c r="M652" s="12">
        <f t="shared" si="165"/>
        <v>152.65533254410238</v>
      </c>
      <c r="N652" s="12">
        <f t="shared" si="166"/>
        <v>124.55683671061304</v>
      </c>
      <c r="O652" s="12">
        <f t="shared" si="167"/>
        <v>204.51482598103701</v>
      </c>
      <c r="P652" s="12">
        <f t="shared" si="168"/>
        <v>177.08586591394842</v>
      </c>
      <c r="Q652">
        <v>0.46052631578947401</v>
      </c>
      <c r="R652" s="12"/>
      <c r="S652" s="12"/>
      <c r="Z652" s="12"/>
      <c r="AA652" s="12"/>
      <c r="AB652" s="12"/>
      <c r="AC652" s="12"/>
      <c r="AF652">
        <v>0.45140247879973899</v>
      </c>
      <c r="AG652" s="12"/>
      <c r="AH652" s="12"/>
      <c r="AI652" t="str">
        <v>20120608</v>
      </c>
      <c r="AJ652">
        <v>37.200000000000003</v>
      </c>
      <c r="AK652">
        <v>26.6</v>
      </c>
      <c r="AL652">
        <f t="shared" si="169"/>
        <v>1.3984962406015038</v>
      </c>
      <c r="BI652" t="str">
        <v>22/04/2022</v>
      </c>
      <c r="BJ652">
        <v>34.200000000000003</v>
      </c>
      <c r="BK652">
        <v>32.9</v>
      </c>
      <c r="BL652">
        <f t="shared" si="170"/>
        <v>1.0395136778115504</v>
      </c>
    </row>
    <row r="653" spans="1:64" x14ac:dyDescent="0.3">
      <c r="A653" s="11">
        <v>44638</v>
      </c>
      <c r="B653">
        <v>0.50578034682080897</v>
      </c>
      <c r="C653">
        <v>4411.67</v>
      </c>
      <c r="D653">
        <v>344.44</v>
      </c>
      <c r="E653">
        <v>131.83000000000001</v>
      </c>
      <c r="F653">
        <v>1942.92</v>
      </c>
      <c r="G653">
        <v>83.87</v>
      </c>
      <c r="H653">
        <v>51.82</v>
      </c>
      <c r="I653" s="12">
        <f t="shared" si="161"/>
        <v>119.89732231298092</v>
      </c>
      <c r="J653" s="12">
        <f t="shared" si="162"/>
        <v>95.842585770242124</v>
      </c>
      <c r="K653" s="12">
        <f t="shared" si="163"/>
        <v>159.63994570664642</v>
      </c>
      <c r="L653" s="12">
        <f t="shared" si="164"/>
        <v>139.09020394085272</v>
      </c>
      <c r="M653" s="12">
        <f t="shared" si="165"/>
        <v>151.4054340731073</v>
      </c>
      <c r="N653" s="12">
        <f t="shared" si="166"/>
        <v>120.77808024991211</v>
      </c>
      <c r="O653" s="12">
        <f t="shared" si="167"/>
        <v>200.36595429356359</v>
      </c>
      <c r="P653" s="12">
        <f t="shared" si="168"/>
        <v>175.42487443794576</v>
      </c>
      <c r="Q653">
        <v>0.46052631578947401</v>
      </c>
      <c r="R653" s="12"/>
      <c r="S653" s="12"/>
      <c r="Z653" s="12"/>
      <c r="AA653" s="12"/>
      <c r="AB653" s="12"/>
      <c r="AC653" s="12"/>
      <c r="AF653">
        <v>0.46062210456651198</v>
      </c>
      <c r="AG653" s="12"/>
      <c r="AH653" s="12"/>
      <c r="AI653" t="str">
        <v>20120601</v>
      </c>
      <c r="AJ653">
        <v>34</v>
      </c>
      <c r="AK653">
        <v>26.6</v>
      </c>
      <c r="AL653">
        <f t="shared" si="169"/>
        <v>1.2781954887218046</v>
      </c>
      <c r="BI653" t="str">
        <v>21/04/2022</v>
      </c>
      <c r="BJ653">
        <v>34.200000000000003</v>
      </c>
      <c r="BK653">
        <v>32.9</v>
      </c>
      <c r="BL653">
        <f t="shared" si="170"/>
        <v>1.0395136778115504</v>
      </c>
    </row>
    <row r="654" spans="1:64" x14ac:dyDescent="0.3">
      <c r="A654" s="11">
        <v>44637</v>
      </c>
      <c r="B654">
        <v>0.488826815642458</v>
      </c>
      <c r="C654">
        <v>4357.8599999999997</v>
      </c>
      <c r="D654">
        <v>340.32</v>
      </c>
      <c r="E654">
        <v>132.82</v>
      </c>
      <c r="F654">
        <v>1927.22</v>
      </c>
      <c r="G654">
        <v>83.9</v>
      </c>
      <c r="H654">
        <v>51.51</v>
      </c>
      <c r="I654" s="12">
        <f t="shared" si="161"/>
        <v>117.56927427309279</v>
      </c>
      <c r="J654" s="12">
        <f t="shared" si="162"/>
        <v>95.44160177202879</v>
      </c>
      <c r="K654" s="12">
        <f t="shared" si="163"/>
        <v>157.63710757099659</v>
      </c>
      <c r="L654" s="12">
        <f t="shared" si="164"/>
        <v>138.21536222387783</v>
      </c>
      <c r="M654" s="12">
        <f t="shared" si="165"/>
        <v>148.50076655324605</v>
      </c>
      <c r="N654" s="12">
        <f t="shared" si="166"/>
        <v>120.30170910325293</v>
      </c>
      <c r="O654" s="12">
        <f t="shared" si="167"/>
        <v>197.8993718532881</v>
      </c>
      <c r="P654" s="12">
        <f t="shared" si="168"/>
        <v>174.36334965823553</v>
      </c>
      <c r="Q654">
        <v>0.468354430379747</v>
      </c>
      <c r="R654" s="12"/>
      <c r="S654" s="12"/>
      <c r="Z654" s="12"/>
      <c r="AA654" s="12"/>
      <c r="AB654" s="12"/>
      <c r="AC654" s="12"/>
      <c r="AF654">
        <v>0.45940594059405898</v>
      </c>
      <c r="AG654" s="12"/>
      <c r="AH654" s="12"/>
      <c r="AI654" t="str">
        <v>20120525</v>
      </c>
      <c r="AJ654">
        <v>39.299999999999997</v>
      </c>
      <c r="AK654">
        <v>24.5</v>
      </c>
      <c r="AL654">
        <f t="shared" si="169"/>
        <v>1.6040816326530611</v>
      </c>
      <c r="BI654" t="str">
        <v>20/04/2022</v>
      </c>
      <c r="BJ654">
        <v>34.200000000000003</v>
      </c>
      <c r="BK654">
        <v>32.9</v>
      </c>
      <c r="BL654">
        <f t="shared" si="170"/>
        <v>1.0395136778115504</v>
      </c>
    </row>
    <row r="655" spans="1:64" x14ac:dyDescent="0.3">
      <c r="A655" s="11">
        <v>44636</v>
      </c>
      <c r="B655">
        <v>0.50555555555555598</v>
      </c>
      <c r="C655">
        <v>4262.45</v>
      </c>
      <c r="D655">
        <v>328.15</v>
      </c>
      <c r="E655">
        <v>131.53</v>
      </c>
      <c r="F655">
        <v>1918.06</v>
      </c>
      <c r="G655">
        <v>83.98</v>
      </c>
      <c r="H655">
        <v>49.28</v>
      </c>
      <c r="I655" s="12">
        <f t="shared" si="161"/>
        <v>116.10906440541416</v>
      </c>
      <c r="J655" s="12">
        <f t="shared" si="162"/>
        <v>93.790128168472094</v>
      </c>
      <c r="K655" s="12">
        <f t="shared" si="163"/>
        <v>154.04230727088344</v>
      </c>
      <c r="L655" s="12">
        <f t="shared" si="164"/>
        <v>141.45001038031944</v>
      </c>
      <c r="M655" s="12">
        <f t="shared" si="165"/>
        <v>144.55737863534483</v>
      </c>
      <c r="N655" s="12">
        <f t="shared" si="166"/>
        <v>116.53630011657992</v>
      </c>
      <c r="O655" s="12">
        <f t="shared" si="167"/>
        <v>190.64728158619826</v>
      </c>
      <c r="P655" s="12">
        <f t="shared" si="168"/>
        <v>175.79873316837748</v>
      </c>
      <c r="Q655">
        <v>0.53246753246753198</v>
      </c>
      <c r="R655" s="12"/>
      <c r="S655" s="12"/>
      <c r="Z655" s="12"/>
      <c r="AA655" s="12"/>
      <c r="AB655" s="12"/>
      <c r="AC655" s="12"/>
      <c r="AF655">
        <v>0.45484508899143</v>
      </c>
      <c r="AG655" s="12"/>
      <c r="AH655" s="12"/>
      <c r="AI655" t="str">
        <v>20120518</v>
      </c>
      <c r="AJ655">
        <v>38.299999999999997</v>
      </c>
      <c r="AK655">
        <v>26.6</v>
      </c>
      <c r="AL655">
        <f t="shared" si="169"/>
        <v>1.4398496240601502</v>
      </c>
      <c r="BI655" t="str">
        <v>19/04/2022</v>
      </c>
      <c r="BJ655">
        <v>34.200000000000003</v>
      </c>
      <c r="BK655">
        <v>32.9</v>
      </c>
      <c r="BL655">
        <f t="shared" si="170"/>
        <v>1.0395136778115504</v>
      </c>
    </row>
    <row r="656" spans="1:64" x14ac:dyDescent="0.3">
      <c r="A656" s="11">
        <v>44635</v>
      </c>
      <c r="B656">
        <v>0.51098901098901095</v>
      </c>
      <c r="C656">
        <v>4173.1099999999997</v>
      </c>
      <c r="D656">
        <v>318.17</v>
      </c>
      <c r="E656">
        <v>131.76</v>
      </c>
      <c r="F656">
        <v>1950.4</v>
      </c>
      <c r="G656">
        <v>83.95</v>
      </c>
      <c r="H656">
        <v>48.85</v>
      </c>
      <c r="I656" s="12">
        <f t="shared" si="161"/>
        <v>113.4815032433211</v>
      </c>
      <c r="J656" s="12">
        <f t="shared" si="162"/>
        <v>90.357474110062284</v>
      </c>
      <c r="K656" s="12">
        <f t="shared" si="163"/>
        <v>150.8663978592588</v>
      </c>
      <c r="L656" s="12">
        <f t="shared" si="164"/>
        <v>139.68908455527045</v>
      </c>
      <c r="M656" s="12">
        <f t="shared" si="165"/>
        <v>139.92414359313969</v>
      </c>
      <c r="N656" s="12">
        <f t="shared" si="166"/>
        <v>111.20426750603301</v>
      </c>
      <c r="O656" s="12">
        <f t="shared" si="167"/>
        <v>184.91321097464163</v>
      </c>
      <c r="P656" s="12">
        <f t="shared" si="168"/>
        <v>171.91946956244215</v>
      </c>
      <c r="Q656">
        <v>0.52564102564102599</v>
      </c>
      <c r="R656" s="12"/>
      <c r="S656" s="12"/>
      <c r="Z656" s="12"/>
      <c r="AA656" s="12"/>
      <c r="AB656" s="12"/>
      <c r="AC656" s="12"/>
      <c r="AF656">
        <v>0.46006600660065999</v>
      </c>
      <c r="AG656" s="12"/>
      <c r="AH656" s="12"/>
      <c r="AI656" t="str">
        <v>20120511</v>
      </c>
      <c r="AJ656">
        <v>39.4</v>
      </c>
      <c r="AK656">
        <v>22.3</v>
      </c>
      <c r="AL656">
        <f t="shared" si="169"/>
        <v>1.7668161434977576</v>
      </c>
      <c r="BI656" t="str">
        <v>18/04/2022</v>
      </c>
      <c r="BJ656">
        <v>34.200000000000003</v>
      </c>
      <c r="BK656">
        <v>32.9</v>
      </c>
      <c r="BL656">
        <f t="shared" si="170"/>
        <v>1.0395136778115504</v>
      </c>
    </row>
    <row r="657" spans="1:64" x14ac:dyDescent="0.3">
      <c r="A657" s="11">
        <v>44632</v>
      </c>
      <c r="B657">
        <v>0.52066115702479299</v>
      </c>
      <c r="C657">
        <v>4204.3100000000004</v>
      </c>
      <c r="D657">
        <v>324.39999999999998</v>
      </c>
      <c r="E657">
        <v>134.91</v>
      </c>
      <c r="F657">
        <v>1988.4</v>
      </c>
      <c r="G657">
        <v>84.17</v>
      </c>
      <c r="H657">
        <v>48.97</v>
      </c>
      <c r="I657" s="12">
        <f t="shared" si="161"/>
        <v>111.70231511816171</v>
      </c>
      <c r="J657" s="12">
        <f t="shared" si="162"/>
        <v>89.313410454390691</v>
      </c>
      <c r="K657" s="12">
        <f t="shared" si="163"/>
        <v>151.59514577770503</v>
      </c>
      <c r="L657" s="12">
        <f t="shared" si="164"/>
        <v>140.38687417614784</v>
      </c>
      <c r="M657" s="12">
        <f t="shared" si="165"/>
        <v>139.34666125153353</v>
      </c>
      <c r="N657" s="12">
        <f t="shared" si="166"/>
        <v>111.21470419244268</v>
      </c>
      <c r="O657" s="12">
        <f t="shared" si="167"/>
        <v>188.03285040132445</v>
      </c>
      <c r="P657" s="12">
        <f t="shared" si="168"/>
        <v>174.8489244062209</v>
      </c>
      <c r="Q657">
        <v>0.512820512820513</v>
      </c>
      <c r="R657" s="12"/>
      <c r="S657" s="12"/>
      <c r="Z657" s="12"/>
      <c r="AA657" s="12"/>
      <c r="AB657" s="12"/>
      <c r="AC657" s="12"/>
      <c r="AF657">
        <v>0.46754098360655699</v>
      </c>
      <c r="AG657" s="12"/>
      <c r="AH657" s="12"/>
      <c r="AI657" t="str">
        <v>20120504</v>
      </c>
      <c r="AJ657">
        <v>38.700000000000003</v>
      </c>
      <c r="AK657">
        <v>20.399999999999999</v>
      </c>
      <c r="AL657">
        <f t="shared" si="169"/>
        <v>1.8970588235294121</v>
      </c>
      <c r="BI657" t="str">
        <v>15/04/2022</v>
      </c>
      <c r="BJ657">
        <v>32.1</v>
      </c>
      <c r="BK657">
        <v>33.299999999999997</v>
      </c>
      <c r="BL657">
        <f t="shared" si="170"/>
        <v>0.96396396396396411</v>
      </c>
    </row>
    <row r="658" spans="1:64" x14ac:dyDescent="0.3">
      <c r="A658" s="11">
        <v>44631</v>
      </c>
      <c r="B658">
        <v>0.54010695187165803</v>
      </c>
      <c r="C658">
        <v>4259.5200000000004</v>
      </c>
      <c r="D658">
        <v>331.27</v>
      </c>
      <c r="E658">
        <v>134.46</v>
      </c>
      <c r="F658">
        <v>1996.7</v>
      </c>
      <c r="G658">
        <v>84.2</v>
      </c>
      <c r="H658">
        <v>49.62</v>
      </c>
      <c r="I658" s="12">
        <f t="shared" si="161"/>
        <v>113.55418799428843</v>
      </c>
      <c r="J658" s="12">
        <f t="shared" si="162"/>
        <v>90.106773157821252</v>
      </c>
      <c r="K658" s="12">
        <f t="shared" si="163"/>
        <v>153.53043682364233</v>
      </c>
      <c r="L658" s="12">
        <f t="shared" si="164"/>
        <v>140.36750314111882</v>
      </c>
      <c r="M658" s="12">
        <f t="shared" si="165"/>
        <v>142.78566699573651</v>
      </c>
      <c r="N658" s="12">
        <f t="shared" si="166"/>
        <v>113.08990578801486</v>
      </c>
      <c r="O658" s="12">
        <f t="shared" si="167"/>
        <v>191.94508980507865</v>
      </c>
      <c r="P658" s="12">
        <f t="shared" si="168"/>
        <v>176.19484402690205</v>
      </c>
      <c r="Q658">
        <v>0.544303797468354</v>
      </c>
      <c r="R658" s="12"/>
      <c r="S658" s="12"/>
      <c r="Z658" s="12"/>
      <c r="AA658" s="12"/>
      <c r="AB658" s="12"/>
      <c r="AC658" s="12"/>
      <c r="AF658">
        <v>0.47874427730542801</v>
      </c>
      <c r="AG658" s="12"/>
      <c r="AH658" s="12"/>
      <c r="AI658" t="str">
        <v>20120427</v>
      </c>
      <c r="AJ658">
        <v>43</v>
      </c>
      <c r="AK658">
        <v>20.399999999999999</v>
      </c>
      <c r="AL658">
        <f t="shared" si="169"/>
        <v>2.107843137254902</v>
      </c>
      <c r="BI658" t="str">
        <v>14/04/2022</v>
      </c>
      <c r="BJ658">
        <v>32.1</v>
      </c>
      <c r="BK658">
        <v>33.299999999999997</v>
      </c>
      <c r="BL658">
        <f t="shared" si="170"/>
        <v>0.96396396396396411</v>
      </c>
    </row>
    <row r="659" spans="1:64" x14ac:dyDescent="0.3">
      <c r="A659" s="11">
        <v>44630</v>
      </c>
      <c r="B659">
        <v>0.54376657824933705</v>
      </c>
      <c r="C659">
        <v>4277.88</v>
      </c>
      <c r="D659">
        <v>334.99</v>
      </c>
      <c r="E659">
        <v>136.41999999999999</v>
      </c>
      <c r="F659">
        <v>1991.7</v>
      </c>
      <c r="G659">
        <v>84.27</v>
      </c>
      <c r="H659">
        <v>50.32</v>
      </c>
      <c r="I659" s="12">
        <f t="shared" si="161"/>
        <v>112.42147983001784</v>
      </c>
      <c r="J659" s="12">
        <f t="shared" si="162"/>
        <v>90.723901059372608</v>
      </c>
      <c r="K659" s="12">
        <f t="shared" si="163"/>
        <v>154.06367928026103</v>
      </c>
      <c r="L659" s="12">
        <f t="shared" si="164"/>
        <v>139.03015480067617</v>
      </c>
      <c r="M659" s="12">
        <f t="shared" si="165"/>
        <v>142.32133145331434</v>
      </c>
      <c r="N659" s="12">
        <f t="shared" si="166"/>
        <v>114.65090390883466</v>
      </c>
      <c r="O659" s="12">
        <f t="shared" si="167"/>
        <v>193.93763331711304</v>
      </c>
      <c r="P659" s="12">
        <f t="shared" si="168"/>
        <v>175.70179655145867</v>
      </c>
      <c r="Q659">
        <v>0.53846153846153799</v>
      </c>
      <c r="R659" s="12"/>
      <c r="S659" s="12"/>
      <c r="Z659" s="12"/>
      <c r="AA659" s="12"/>
      <c r="AB659" s="12"/>
      <c r="AC659" s="12"/>
      <c r="AF659">
        <v>0.48504551365409598</v>
      </c>
      <c r="AG659" s="12"/>
      <c r="AH659" s="12"/>
      <c r="AI659" t="str">
        <v>20120420</v>
      </c>
      <c r="AJ659">
        <v>41.9</v>
      </c>
      <c r="AK659">
        <v>23.7</v>
      </c>
      <c r="AL659">
        <f t="shared" si="169"/>
        <v>1.7679324894514767</v>
      </c>
      <c r="BI659" t="str">
        <v>13/04/2022</v>
      </c>
      <c r="BJ659">
        <v>32.1</v>
      </c>
      <c r="BK659">
        <v>33.299999999999997</v>
      </c>
      <c r="BL659">
        <f t="shared" si="170"/>
        <v>0.96396396396396411</v>
      </c>
    </row>
    <row r="660" spans="1:64" x14ac:dyDescent="0.3">
      <c r="A660" s="11">
        <v>44629</v>
      </c>
      <c r="B660">
        <v>0.54155495978552304</v>
      </c>
      <c r="C660">
        <v>4170.7</v>
      </c>
      <c r="D660">
        <v>323.35000000000002</v>
      </c>
      <c r="E660">
        <v>137.77000000000001</v>
      </c>
      <c r="F660">
        <v>2049.8000000000002</v>
      </c>
      <c r="G660">
        <v>84.32</v>
      </c>
      <c r="H660">
        <v>48.58</v>
      </c>
      <c r="I660" s="12">
        <f t="shared" si="161"/>
        <v>108.56762611307569</v>
      </c>
      <c r="J660" s="12">
        <f t="shared" si="162"/>
        <v>86.07233249227265</v>
      </c>
      <c r="K660" s="12">
        <f t="shared" si="163"/>
        <v>150.11691008924137</v>
      </c>
      <c r="L660" s="12">
        <f t="shared" si="164"/>
        <v>140.45136597975886</v>
      </c>
      <c r="M660" s="12">
        <f t="shared" si="165"/>
        <v>136.08885847653033</v>
      </c>
      <c r="N660" s="12">
        <f t="shared" si="166"/>
        <v>107.71994689226429</v>
      </c>
      <c r="O660" s="12">
        <f t="shared" si="167"/>
        <v>187.09173647217432</v>
      </c>
      <c r="P660" s="12">
        <f t="shared" si="168"/>
        <v>175.67001157535398</v>
      </c>
      <c r="Q660">
        <v>0.53333333333333299</v>
      </c>
      <c r="R660" s="12"/>
      <c r="S660" s="12"/>
      <c r="Z660" s="12"/>
      <c r="AA660" s="12"/>
      <c r="AB660" s="12"/>
      <c r="AC660" s="12"/>
      <c r="AF660">
        <v>0.48246753246753199</v>
      </c>
      <c r="AG660" s="12"/>
      <c r="AH660" s="12"/>
      <c r="AI660" t="str">
        <v>20120413</v>
      </c>
      <c r="AJ660">
        <v>44.1</v>
      </c>
      <c r="AK660">
        <v>23.7</v>
      </c>
      <c r="AL660">
        <f t="shared" si="169"/>
        <v>1.8607594936708862</v>
      </c>
      <c r="BI660" t="str">
        <v>12/04/2022</v>
      </c>
      <c r="BJ660">
        <v>32.1</v>
      </c>
      <c r="BK660">
        <v>33.299999999999997</v>
      </c>
      <c r="BL660">
        <f t="shared" si="170"/>
        <v>0.96396396396396411</v>
      </c>
    </row>
    <row r="661" spans="1:64" x14ac:dyDescent="0.3">
      <c r="A661" s="11">
        <v>44628</v>
      </c>
      <c r="B661">
        <v>0.54232804232804199</v>
      </c>
      <c r="C661">
        <v>4201.09</v>
      </c>
      <c r="D661">
        <v>324.86</v>
      </c>
      <c r="E661">
        <v>139.16999999999999</v>
      </c>
      <c r="F661">
        <v>1998.11</v>
      </c>
      <c r="G661">
        <v>84.43</v>
      </c>
      <c r="H661">
        <v>48.26</v>
      </c>
      <c r="I661" s="12">
        <f t="shared" si="161"/>
        <v>108.2616999461646</v>
      </c>
      <c r="J661" s="12">
        <f t="shared" si="162"/>
        <v>89.019158953366087</v>
      </c>
      <c r="K661" s="12">
        <f t="shared" si="163"/>
        <v>151.0125629569919</v>
      </c>
      <c r="L661" s="12">
        <f t="shared" si="164"/>
        <v>142.42604426674555</v>
      </c>
      <c r="M661" s="12">
        <f t="shared" si="165"/>
        <v>135.35637970697385</v>
      </c>
      <c r="N661" s="12">
        <f t="shared" si="166"/>
        <v>111.11078158661743</v>
      </c>
      <c r="O661" s="12">
        <f t="shared" si="167"/>
        <v>187.71971555445941</v>
      </c>
      <c r="P661" s="12">
        <f t="shared" si="168"/>
        <v>177.6739797326963</v>
      </c>
      <c r="Q661">
        <v>0.54054054054054101</v>
      </c>
      <c r="R661" s="12"/>
      <c r="S661" s="12"/>
      <c r="Z661" s="12"/>
      <c r="AA661" s="12"/>
      <c r="AB661" s="12"/>
      <c r="AC661" s="12"/>
      <c r="AF661">
        <v>0.483116883116883</v>
      </c>
      <c r="AG661" s="12"/>
      <c r="AH661" s="12"/>
      <c r="AI661" t="str">
        <v>20120406</v>
      </c>
      <c r="AJ661">
        <v>48.4</v>
      </c>
      <c r="AK661">
        <v>21.5</v>
      </c>
      <c r="AL661">
        <f t="shared" si="169"/>
        <v>2.2511627906976743</v>
      </c>
      <c r="BI661" t="str">
        <v>11/04/2022</v>
      </c>
      <c r="BJ661">
        <v>32.1</v>
      </c>
      <c r="BK661">
        <v>33.299999999999997</v>
      </c>
      <c r="BL661">
        <f t="shared" si="170"/>
        <v>0.96396396396396411</v>
      </c>
    </row>
    <row r="662" spans="1:64" x14ac:dyDescent="0.3">
      <c r="A662" s="11">
        <v>44625</v>
      </c>
      <c r="B662">
        <v>0.54473684210526296</v>
      </c>
      <c r="C662">
        <v>4328.87</v>
      </c>
      <c r="D662">
        <v>337.3</v>
      </c>
      <c r="E662">
        <v>140.24</v>
      </c>
      <c r="F662">
        <v>1974.5</v>
      </c>
      <c r="G662">
        <v>84.54</v>
      </c>
      <c r="H662">
        <v>49.86</v>
      </c>
      <c r="I662" s="12">
        <f t="shared" si="161"/>
        <v>110.68439523341017</v>
      </c>
      <c r="J662" s="12">
        <f t="shared" si="162"/>
        <v>92.871036603466194</v>
      </c>
      <c r="K662" s="12">
        <f t="shared" si="163"/>
        <v>155.39740160642901</v>
      </c>
      <c r="L662" s="12">
        <f t="shared" si="164"/>
        <v>142.06069886351654</v>
      </c>
      <c r="M662" s="12">
        <f t="shared" si="165"/>
        <v>139.43504111353366</v>
      </c>
      <c r="N662" s="12">
        <f t="shared" si="166"/>
        <v>116.81590353963018</v>
      </c>
      <c r="O662" s="12">
        <f t="shared" si="167"/>
        <v>194.64518248963955</v>
      </c>
      <c r="P662" s="12">
        <f t="shared" si="168"/>
        <v>178.52936088071661</v>
      </c>
      <c r="Q662">
        <v>0.487179487179487</v>
      </c>
      <c r="R662" s="12"/>
      <c r="S662" s="12"/>
      <c r="Z662" s="12"/>
      <c r="AA662" s="12"/>
      <c r="AB662" s="12"/>
      <c r="AC662" s="12"/>
      <c r="AF662">
        <v>0.49156939040207498</v>
      </c>
      <c r="AG662" s="12"/>
      <c r="AH662" s="12"/>
      <c r="AI662" t="str">
        <v>20120330</v>
      </c>
      <c r="AJ662">
        <v>52.7</v>
      </c>
      <c r="AK662">
        <v>21.5</v>
      </c>
      <c r="AL662">
        <f t="shared" si="169"/>
        <v>2.4511627906976745</v>
      </c>
      <c r="BI662" t="str">
        <v>08/04/2022</v>
      </c>
      <c r="BJ662">
        <v>35.799999999999997</v>
      </c>
      <c r="BK662">
        <v>32.1</v>
      </c>
      <c r="BL662">
        <f t="shared" si="170"/>
        <v>1.1152647975077881</v>
      </c>
    </row>
    <row r="663" spans="1:64" x14ac:dyDescent="0.3">
      <c r="A663" s="11">
        <v>44624</v>
      </c>
      <c r="B663">
        <v>0.56666666666666698</v>
      </c>
      <c r="C663">
        <v>4363.49</v>
      </c>
      <c r="D663">
        <v>342.26</v>
      </c>
      <c r="E663">
        <v>137.86000000000001</v>
      </c>
      <c r="F663">
        <v>1935.94</v>
      </c>
      <c r="G663">
        <v>84.45</v>
      </c>
      <c r="H663">
        <v>51.08</v>
      </c>
      <c r="I663" s="12">
        <f t="shared" si="161"/>
        <v>113.54550429358628</v>
      </c>
      <c r="J663" s="12">
        <f t="shared" si="162"/>
        <v>95.531786859650737</v>
      </c>
      <c r="K663" s="12">
        <f t="shared" si="163"/>
        <v>156.80863786833169</v>
      </c>
      <c r="L663" s="12">
        <f t="shared" si="164"/>
        <v>139.83039191270666</v>
      </c>
      <c r="M663" s="12">
        <f t="shared" si="165"/>
        <v>144.00813428458818</v>
      </c>
      <c r="N663" s="12">
        <f t="shared" si="166"/>
        <v>120.97876836942582</v>
      </c>
      <c r="O663" s="12">
        <f t="shared" si="167"/>
        <v>197.72125585996275</v>
      </c>
      <c r="P663" s="12">
        <f t="shared" si="168"/>
        <v>176.86818015516226</v>
      </c>
      <c r="Q663">
        <v>0.51807228915662695</v>
      </c>
      <c r="R663" s="12"/>
      <c r="S663" s="12"/>
      <c r="Z663" s="12"/>
      <c r="AA663" s="12"/>
      <c r="AB663" s="12"/>
      <c r="AC663" s="12"/>
      <c r="AF663">
        <v>0.49903412749517101</v>
      </c>
      <c r="AG663" s="12"/>
      <c r="AH663" s="12"/>
      <c r="AI663" t="str">
        <v>20120323</v>
      </c>
      <c r="AJ663">
        <v>50.5</v>
      </c>
      <c r="AK663">
        <v>22.6</v>
      </c>
      <c r="AL663">
        <f t="shared" si="169"/>
        <v>2.2345132743362832</v>
      </c>
      <c r="BI663" t="str">
        <v>07/04/2022</v>
      </c>
      <c r="BJ663">
        <v>35.799999999999997</v>
      </c>
      <c r="BK663">
        <v>32.1</v>
      </c>
      <c r="BL663">
        <f t="shared" si="170"/>
        <v>1.1152647975077881</v>
      </c>
    </row>
    <row r="664" spans="1:64" x14ac:dyDescent="0.3">
      <c r="A664" s="11">
        <v>44623</v>
      </c>
      <c r="B664">
        <v>0.57960199004975099</v>
      </c>
      <c r="C664">
        <v>4386.54</v>
      </c>
      <c r="D664">
        <v>347.22</v>
      </c>
      <c r="E664">
        <v>136.47</v>
      </c>
      <c r="F664">
        <v>1928.7950000000001</v>
      </c>
      <c r="G664">
        <v>84.45</v>
      </c>
      <c r="H664">
        <v>51.93</v>
      </c>
      <c r="I664" s="12">
        <f t="shared" si="161"/>
        <v>115.32615157567052</v>
      </c>
      <c r="J664" s="12">
        <f t="shared" si="162"/>
        <v>96.395402562063367</v>
      </c>
      <c r="K664" s="12">
        <f t="shared" si="163"/>
        <v>157.63697461319992</v>
      </c>
      <c r="L664" s="12">
        <f t="shared" si="164"/>
        <v>138.29347061564977</v>
      </c>
      <c r="M664" s="12">
        <f t="shared" si="165"/>
        <v>147.62044800361127</v>
      </c>
      <c r="N664" s="12">
        <f t="shared" si="166"/>
        <v>123.19495654352117</v>
      </c>
      <c r="O664" s="12">
        <f t="shared" si="167"/>
        <v>200.58661385992016</v>
      </c>
      <c r="P664" s="12">
        <f t="shared" si="168"/>
        <v>176.50047732461951</v>
      </c>
      <c r="Q664">
        <v>0.53488372093023295</v>
      </c>
      <c r="R664" s="12"/>
      <c r="S664" s="12"/>
      <c r="Z664" s="12"/>
      <c r="AA664" s="12"/>
      <c r="AB664" s="12"/>
      <c r="AC664" s="12"/>
      <c r="AF664">
        <v>0.50257400257400298</v>
      </c>
      <c r="AG664" s="12"/>
      <c r="AH664" s="12"/>
      <c r="AI664" t="str">
        <v>20120316</v>
      </c>
      <c r="AJ664">
        <v>48.4</v>
      </c>
      <c r="AK664">
        <v>23.6</v>
      </c>
      <c r="AL664">
        <f t="shared" si="169"/>
        <v>2.0508474576271185</v>
      </c>
      <c r="BI664" t="str">
        <v>06/04/2022</v>
      </c>
      <c r="BJ664">
        <v>35.799999999999997</v>
      </c>
      <c r="BK664">
        <v>32.1</v>
      </c>
      <c r="BL664">
        <f t="shared" si="170"/>
        <v>1.1152647975077881</v>
      </c>
    </row>
    <row r="665" spans="1:64" x14ac:dyDescent="0.3">
      <c r="A665" s="11">
        <v>44622</v>
      </c>
      <c r="B665">
        <v>0.58009708737864096</v>
      </c>
      <c r="C665">
        <v>4306.26</v>
      </c>
      <c r="D665">
        <v>341.49</v>
      </c>
      <c r="E665">
        <v>141.30000000000001</v>
      </c>
      <c r="F665">
        <v>1945.21</v>
      </c>
      <c r="G665">
        <v>84.73</v>
      </c>
      <c r="H665">
        <v>51.38</v>
      </c>
      <c r="I665" s="12">
        <f t="shared" si="161"/>
        <v>109.53969344681087</v>
      </c>
      <c r="J665" s="12">
        <f t="shared" si="162"/>
        <v>93.853721326600891</v>
      </c>
      <c r="K665" s="12">
        <f t="shared" si="163"/>
        <v>154.25157791865141</v>
      </c>
      <c r="L665" s="12">
        <f t="shared" si="164"/>
        <v>137.20433261515853</v>
      </c>
      <c r="M665" s="12">
        <f t="shared" si="165"/>
        <v>140.46221296995384</v>
      </c>
      <c r="N665" s="12">
        <f t="shared" si="166"/>
        <v>120.16463452078092</v>
      </c>
      <c r="O665" s="12">
        <f t="shared" si="167"/>
        <v>196.63734498951277</v>
      </c>
      <c r="P665" s="12">
        <f t="shared" si="168"/>
        <v>175.43473698325434</v>
      </c>
      <c r="Q665">
        <v>0.53409090909090895</v>
      </c>
      <c r="R665" s="12"/>
      <c r="S665" s="12"/>
      <c r="Z665" s="12"/>
      <c r="AA665" s="12"/>
      <c r="AB665" s="12"/>
      <c r="AC665" s="12"/>
      <c r="AF665">
        <v>0.50518806744487699</v>
      </c>
      <c r="AG665" s="12"/>
      <c r="AH665" s="12"/>
      <c r="AI665" t="str">
        <v>20120309</v>
      </c>
      <c r="AJ665">
        <v>43.6</v>
      </c>
      <c r="AK665">
        <v>26.6</v>
      </c>
      <c r="AL665">
        <f t="shared" si="169"/>
        <v>1.6390977443609023</v>
      </c>
      <c r="BI665" t="str">
        <v>05/04/2022</v>
      </c>
      <c r="BJ665">
        <v>35.799999999999997</v>
      </c>
      <c r="BK665">
        <v>32.1</v>
      </c>
      <c r="BL665">
        <f t="shared" si="170"/>
        <v>1.1152647975077881</v>
      </c>
    </row>
    <row r="666" spans="1:64" x14ac:dyDescent="0.3">
      <c r="A666" s="11">
        <v>44620</v>
      </c>
      <c r="B666">
        <v>0.74622356495468301</v>
      </c>
      <c r="C666">
        <v>4373.9399999999996</v>
      </c>
      <c r="D666">
        <v>346.8</v>
      </c>
      <c r="E666">
        <v>139.87</v>
      </c>
      <c r="F666">
        <v>1909.02</v>
      </c>
      <c r="G666">
        <v>84.56</v>
      </c>
      <c r="H666">
        <v>52.37</v>
      </c>
      <c r="I666" s="12">
        <f t="shared" si="161"/>
        <v>112.42880367990071</v>
      </c>
      <c r="J666" s="12">
        <f t="shared" si="162"/>
        <v>97.200412605771078</v>
      </c>
      <c r="K666" s="12">
        <f t="shared" si="163"/>
        <v>156.99648405142153</v>
      </c>
      <c r="L666" s="12">
        <f t="shared" si="164"/>
        <v>136.73526374775895</v>
      </c>
      <c r="M666" s="12">
        <f t="shared" si="165"/>
        <v>144.14293124647057</v>
      </c>
      <c r="N666" s="12">
        <f t="shared" si="166"/>
        <v>124.42865386572147</v>
      </c>
      <c r="O666" s="12">
        <f t="shared" si="167"/>
        <v>200.10350294890253</v>
      </c>
      <c r="P666" s="12">
        <f t="shared" si="168"/>
        <v>174.80673784120643</v>
      </c>
      <c r="Q666">
        <v>0.75</v>
      </c>
      <c r="R666" s="12"/>
      <c r="S666" s="12"/>
      <c r="Z666" s="12"/>
      <c r="AA666" s="12"/>
      <c r="AB666" s="12"/>
      <c r="AC666" s="12"/>
      <c r="AF666">
        <v>0.540428472702142</v>
      </c>
      <c r="AG666" s="12"/>
      <c r="AH666" s="12"/>
      <c r="AI666" t="str">
        <v>20120302</v>
      </c>
      <c r="AJ666">
        <v>47.9</v>
      </c>
      <c r="AK666">
        <v>26.6</v>
      </c>
      <c r="AL666">
        <f t="shared" si="169"/>
        <v>1.8007518796992479</v>
      </c>
      <c r="BI666" t="str">
        <v>04/04/2022</v>
      </c>
      <c r="BJ666">
        <v>35.799999999999997</v>
      </c>
      <c r="BK666">
        <v>32.1</v>
      </c>
      <c r="BL666">
        <f t="shared" si="170"/>
        <v>1.1152647975077881</v>
      </c>
    </row>
    <row r="667" spans="1:64" x14ac:dyDescent="0.3">
      <c r="A667" s="11">
        <v>44618</v>
      </c>
      <c r="B667">
        <v>0.74563591022443898</v>
      </c>
      <c r="C667">
        <v>4384.6499999999996</v>
      </c>
      <c r="D667">
        <v>345.77</v>
      </c>
      <c r="E667">
        <v>136.87</v>
      </c>
      <c r="F667">
        <v>1889.2</v>
      </c>
      <c r="G667">
        <v>84.41</v>
      </c>
      <c r="H667">
        <v>53.24</v>
      </c>
      <c r="I667" s="12">
        <f t="shared" si="161"/>
        <v>115.23609569671531</v>
      </c>
      <c r="J667" s="12">
        <f t="shared" si="162"/>
        <v>98.474058900567655</v>
      </c>
      <c r="K667" s="12">
        <f t="shared" si="163"/>
        <v>157.66176196728128</v>
      </c>
      <c r="L667" s="12">
        <f t="shared" si="164"/>
        <v>134.86090158070101</v>
      </c>
      <c r="M667" s="12">
        <f t="shared" si="165"/>
        <v>146.92566665921012</v>
      </c>
      <c r="N667" s="12">
        <f t="shared" si="166"/>
        <v>125.37048135710992</v>
      </c>
      <c r="O667" s="12">
        <f t="shared" si="167"/>
        <v>199.86330360431882</v>
      </c>
      <c r="P667" s="12">
        <f t="shared" si="168"/>
        <v>171.49349118884541</v>
      </c>
      <c r="Q667">
        <v>0.74698795180722899</v>
      </c>
      <c r="R667" s="12"/>
      <c r="S667" s="12"/>
      <c r="Z667" s="12"/>
      <c r="AA667" s="12"/>
      <c r="AB667" s="12"/>
      <c r="AC667" s="12"/>
      <c r="AF667">
        <v>0.53199741435035597</v>
      </c>
      <c r="AG667" s="12"/>
      <c r="AH667" s="12"/>
      <c r="AI667" t="str">
        <v>20120224</v>
      </c>
      <c r="AJ667">
        <v>51.1</v>
      </c>
      <c r="AK667">
        <v>25.5</v>
      </c>
      <c r="AL667">
        <f t="shared" si="169"/>
        <v>2.003921568627451</v>
      </c>
      <c r="BI667" t="str">
        <v>01/04/2022</v>
      </c>
      <c r="BJ667">
        <v>39.1</v>
      </c>
      <c r="BK667">
        <v>31</v>
      </c>
      <c r="BL667">
        <f t="shared" si="170"/>
        <v>1.2612903225806451</v>
      </c>
    </row>
    <row r="668" spans="1:64" x14ac:dyDescent="0.3">
      <c r="A668" s="11">
        <v>44617</v>
      </c>
      <c r="B668">
        <v>0.750617283950617</v>
      </c>
      <c r="C668">
        <v>4288.7</v>
      </c>
      <c r="D668">
        <v>340.49</v>
      </c>
      <c r="E668">
        <v>136.77000000000001</v>
      </c>
      <c r="F668">
        <v>1903.91</v>
      </c>
      <c r="G668">
        <v>84.41</v>
      </c>
      <c r="H668">
        <v>52</v>
      </c>
      <c r="I668" s="12">
        <f t="shared" si="161"/>
        <v>112.79503158782032</v>
      </c>
      <c r="J668" s="12">
        <f t="shared" si="162"/>
        <v>95.596698412852319</v>
      </c>
      <c r="K668" s="12">
        <f t="shared" si="163"/>
        <v>154.21162431415945</v>
      </c>
      <c r="L668" s="12">
        <f t="shared" si="164"/>
        <v>135.0598997635083</v>
      </c>
      <c r="M668" s="12">
        <f t="shared" si="165"/>
        <v>144.78631723205814</v>
      </c>
      <c r="N668" s="12">
        <f t="shared" si="166"/>
        <v>122.52385176301102</v>
      </c>
      <c r="O668" s="12">
        <f t="shared" si="167"/>
        <v>196.81133772228512</v>
      </c>
      <c r="P668" s="12">
        <f t="shared" si="168"/>
        <v>172.93561694860918</v>
      </c>
      <c r="Q668">
        <v>0.74390243902439002</v>
      </c>
      <c r="R668" s="12"/>
      <c r="S668" s="12"/>
      <c r="Z668" s="12"/>
      <c r="AA668" s="12"/>
      <c r="AB668" s="12"/>
      <c r="AC668" s="12"/>
      <c r="AF668">
        <v>0.529754204398448</v>
      </c>
      <c r="AG668" s="12"/>
      <c r="AH668" s="12"/>
      <c r="AI668" t="str">
        <v>20120217</v>
      </c>
      <c r="AJ668">
        <v>51.1</v>
      </c>
      <c r="AK668">
        <v>26.6</v>
      </c>
      <c r="AL668">
        <f t="shared" si="169"/>
        <v>1.9210526315789473</v>
      </c>
      <c r="BI668" t="str">
        <v>31/03/2022</v>
      </c>
      <c r="BJ668">
        <v>39.1</v>
      </c>
      <c r="BK668">
        <v>31</v>
      </c>
      <c r="BL668">
        <f t="shared" si="170"/>
        <v>1.2612903225806451</v>
      </c>
    </row>
    <row r="669" spans="1:64" x14ac:dyDescent="0.3">
      <c r="A669" s="11">
        <v>44616</v>
      </c>
      <c r="B669">
        <v>0.75</v>
      </c>
      <c r="C669">
        <v>4225.5</v>
      </c>
      <c r="D669">
        <v>329.42</v>
      </c>
      <c r="E669">
        <v>136.68</v>
      </c>
      <c r="F669">
        <v>1908.61</v>
      </c>
      <c r="G669">
        <v>84.34</v>
      </c>
      <c r="H669">
        <v>52.75</v>
      </c>
      <c r="I669" s="12">
        <f t="shared" si="161"/>
        <v>111.2049851779712</v>
      </c>
      <c r="J669" s="12">
        <f t="shared" si="162"/>
        <v>93.959978084702655</v>
      </c>
      <c r="K669" s="12">
        <f t="shared" si="163"/>
        <v>152.06344892032976</v>
      </c>
      <c r="L669" s="12">
        <f t="shared" si="164"/>
        <v>131.23125170538569</v>
      </c>
      <c r="M669" s="12">
        <f t="shared" si="165"/>
        <v>140.16832532245505</v>
      </c>
      <c r="N669" s="12">
        <f t="shared" si="166"/>
        <v>118.25861337414611</v>
      </c>
      <c r="O669" s="12">
        <f t="shared" si="167"/>
        <v>190.56563606680928</v>
      </c>
      <c r="P669" s="12">
        <f t="shared" si="168"/>
        <v>165.04285083929153</v>
      </c>
      <c r="Q669">
        <v>0.71794871794871795</v>
      </c>
      <c r="R669" s="12"/>
      <c r="S669" s="12"/>
      <c r="Z669" s="12"/>
      <c r="AA669" s="12"/>
      <c r="AB669" s="12"/>
      <c r="AC669" s="12"/>
      <c r="AF669">
        <v>0.53203883495145599</v>
      </c>
      <c r="AG669" s="12"/>
      <c r="AH669" s="12"/>
      <c r="AI669" t="str">
        <v>20120210</v>
      </c>
      <c r="AJ669">
        <v>54.8</v>
      </c>
      <c r="AK669">
        <v>25.8</v>
      </c>
      <c r="AL669">
        <f t="shared" si="169"/>
        <v>2.1240310077519378</v>
      </c>
      <c r="BI669" t="str">
        <v>30/03/2022</v>
      </c>
      <c r="BJ669">
        <v>39.1</v>
      </c>
      <c r="BK669">
        <v>31</v>
      </c>
      <c r="BL669">
        <f t="shared" si="170"/>
        <v>1.2612903225806451</v>
      </c>
    </row>
    <row r="670" spans="1:64" x14ac:dyDescent="0.3">
      <c r="A670" s="11">
        <v>44615</v>
      </c>
      <c r="B670">
        <v>0.74479166666666696</v>
      </c>
      <c r="C670">
        <v>4304.76</v>
      </c>
      <c r="D670">
        <v>338.08</v>
      </c>
      <c r="E670">
        <v>138.59</v>
      </c>
      <c r="F670">
        <v>1898.5</v>
      </c>
      <c r="G670">
        <v>84.39</v>
      </c>
      <c r="H670">
        <v>53.25</v>
      </c>
      <c r="I670" s="12">
        <f t="shared" si="161"/>
        <v>111.72231739758948</v>
      </c>
      <c r="J670" s="12">
        <f t="shared" si="162"/>
        <v>96.244577296655891</v>
      </c>
      <c r="K670" s="12">
        <f t="shared" si="163"/>
        <v>154.82233478056116</v>
      </c>
      <c r="L670" s="12">
        <f t="shared" si="164"/>
        <v>132.42606654324479</v>
      </c>
      <c r="M670" s="12">
        <f t="shared" si="165"/>
        <v>141.8468818699933</v>
      </c>
      <c r="N670" s="12">
        <f t="shared" si="166"/>
        <v>122.0344187936451</v>
      </c>
      <c r="O670" s="12">
        <f t="shared" si="167"/>
        <v>195.45649542690171</v>
      </c>
      <c r="P670" s="12">
        <f t="shared" si="168"/>
        <v>167.76493209175854</v>
      </c>
      <c r="Q670">
        <v>0.72</v>
      </c>
      <c r="R670" s="12"/>
      <c r="S670" s="12"/>
      <c r="Z670" s="12"/>
      <c r="AA670" s="12"/>
      <c r="AB670" s="12"/>
      <c r="AC670" s="12"/>
      <c r="AF670">
        <v>0.52910398953564397</v>
      </c>
      <c r="AG670" s="12"/>
      <c r="AH670" s="12"/>
      <c r="AI670" t="str">
        <v>20120203</v>
      </c>
      <c r="AJ670">
        <v>52.1</v>
      </c>
      <c r="AK670">
        <v>28.7</v>
      </c>
      <c r="AL670">
        <f t="shared" si="169"/>
        <v>1.8153310104529619</v>
      </c>
      <c r="BI670" t="str">
        <v>29/03/2022</v>
      </c>
      <c r="BJ670">
        <v>39.1</v>
      </c>
      <c r="BK670">
        <v>31</v>
      </c>
      <c r="BL670">
        <f t="shared" si="170"/>
        <v>1.2612903225806451</v>
      </c>
    </row>
    <row r="671" spans="1:64" x14ac:dyDescent="0.3">
      <c r="A671" s="11">
        <v>44611</v>
      </c>
      <c r="B671">
        <v>0.74514563106796095</v>
      </c>
      <c r="C671">
        <v>4348.87</v>
      </c>
      <c r="D671">
        <v>341.51</v>
      </c>
      <c r="E671">
        <v>138.22999999999999</v>
      </c>
      <c r="F671">
        <v>1898.2</v>
      </c>
      <c r="G671">
        <v>84.47</v>
      </c>
      <c r="H671">
        <v>53.92</v>
      </c>
      <c r="I671" s="12">
        <f t="shared" si="161"/>
        <v>113.16485466900447</v>
      </c>
      <c r="J671" s="12">
        <f t="shared" si="162"/>
        <v>97.246302626287559</v>
      </c>
      <c r="K671" s="12">
        <f t="shared" si="163"/>
        <v>156.25926102007793</v>
      </c>
      <c r="L671" s="12">
        <f t="shared" si="164"/>
        <v>132.1244328940314</v>
      </c>
      <c r="M671" s="12">
        <f t="shared" si="165"/>
        <v>143.66394121803748</v>
      </c>
      <c r="N671" s="12">
        <f t="shared" si="166"/>
        <v>123.29220571080261</v>
      </c>
      <c r="O671" s="12">
        <f t="shared" si="167"/>
        <v>197.2507967593271</v>
      </c>
      <c r="P671" s="12">
        <f t="shared" si="168"/>
        <v>167.36623454713131</v>
      </c>
      <c r="Q671">
        <v>0.72839506172839497</v>
      </c>
      <c r="R671" s="12"/>
      <c r="S671" s="12"/>
      <c r="Z671" s="12"/>
      <c r="AA671" s="12"/>
      <c r="AB671" s="12"/>
      <c r="AC671" s="12"/>
      <c r="AF671">
        <v>0.52872821174951601</v>
      </c>
      <c r="AG671" s="12"/>
      <c r="AH671" s="12"/>
      <c r="AI671" t="str">
        <v>20120127</v>
      </c>
      <c r="AJ671">
        <v>48.9</v>
      </c>
      <c r="AK671">
        <v>29.8</v>
      </c>
      <c r="AL671">
        <f t="shared" si="169"/>
        <v>1.6409395973154361</v>
      </c>
      <c r="BI671" t="str">
        <v>28/03/2022</v>
      </c>
      <c r="BJ671">
        <v>39.1</v>
      </c>
      <c r="BK671">
        <v>31</v>
      </c>
      <c r="BL671">
        <f t="shared" si="170"/>
        <v>1.2612903225806451</v>
      </c>
    </row>
    <row r="672" spans="1:64" x14ac:dyDescent="0.3">
      <c r="A672" s="11">
        <v>44610</v>
      </c>
      <c r="B672">
        <v>0.737349397590361</v>
      </c>
      <c r="C672">
        <v>4380.26</v>
      </c>
      <c r="D672">
        <v>345.45</v>
      </c>
      <c r="E672">
        <v>136.79</v>
      </c>
      <c r="F672">
        <v>1898.2</v>
      </c>
      <c r="G672">
        <v>84.46</v>
      </c>
      <c r="H672">
        <v>54.26</v>
      </c>
      <c r="I672" s="12">
        <f t="shared" si="161"/>
        <v>115.2031821954037</v>
      </c>
      <c r="J672" s="12">
        <f t="shared" si="162"/>
        <v>97.948223226222538</v>
      </c>
      <c r="K672" s="12">
        <f t="shared" si="163"/>
        <v>157.40590646369719</v>
      </c>
      <c r="L672" s="12">
        <f t="shared" si="164"/>
        <v>132.24346725080792</v>
      </c>
      <c r="M672" s="12">
        <f t="shared" si="165"/>
        <v>146.88550739487158</v>
      </c>
      <c r="N672" s="12">
        <f t="shared" si="166"/>
        <v>124.71462757400006</v>
      </c>
      <c r="O672" s="12">
        <f t="shared" si="167"/>
        <v>199.55037789275349</v>
      </c>
      <c r="P672" s="12">
        <f t="shared" si="168"/>
        <v>168.23082104723852</v>
      </c>
      <c r="Q672">
        <v>0.72499999999999998</v>
      </c>
      <c r="R672" s="12"/>
      <c r="S672" s="12"/>
      <c r="Z672" s="12"/>
      <c r="AA672" s="12"/>
      <c r="AB672" s="12"/>
      <c r="AC672" s="12"/>
      <c r="AF672">
        <v>0.52815533980582496</v>
      </c>
      <c r="AG672" s="12"/>
      <c r="AH672" s="12"/>
      <c r="AI672" t="str">
        <v>20120120</v>
      </c>
      <c r="AJ672">
        <v>50</v>
      </c>
      <c r="AK672">
        <v>28.7</v>
      </c>
      <c r="AL672">
        <f t="shared" si="169"/>
        <v>1.7421602787456447</v>
      </c>
      <c r="BI672" t="str">
        <v>25/03/2022</v>
      </c>
      <c r="BJ672">
        <v>37.700000000000003</v>
      </c>
      <c r="BK672">
        <v>34.1</v>
      </c>
      <c r="BL672">
        <f t="shared" si="170"/>
        <v>1.1055718475073315</v>
      </c>
    </row>
    <row r="673" spans="1:64" x14ac:dyDescent="0.3">
      <c r="A673" s="11">
        <v>44609</v>
      </c>
      <c r="B673">
        <v>0.72431077694235602</v>
      </c>
      <c r="C673">
        <v>4475.01</v>
      </c>
      <c r="D673">
        <v>356.04</v>
      </c>
      <c r="E673">
        <v>135.78</v>
      </c>
      <c r="F673">
        <v>1869.7</v>
      </c>
      <c r="G673">
        <v>84.41</v>
      </c>
      <c r="H673">
        <v>55.04</v>
      </c>
      <c r="I673" s="12">
        <f t="shared" si="161"/>
        <v>118.59642033930213</v>
      </c>
      <c r="J673" s="12">
        <f t="shared" si="162"/>
        <v>101.64992985877846</v>
      </c>
      <c r="K673" s="12">
        <f t="shared" si="163"/>
        <v>160.90815022016886</v>
      </c>
      <c r="L673" s="12">
        <f t="shared" si="164"/>
        <v>133.17591512284616</v>
      </c>
      <c r="M673" s="12">
        <f t="shared" si="165"/>
        <v>152.55797166915704</v>
      </c>
      <c r="N673" s="12">
        <f t="shared" si="166"/>
        <v>130.58944667089784</v>
      </c>
      <c r="O673" s="12">
        <f t="shared" si="167"/>
        <v>205.79336574771659</v>
      </c>
      <c r="P673" s="12">
        <f t="shared" si="168"/>
        <v>170.89200906761334</v>
      </c>
      <c r="Q673">
        <v>0.70270270270270296</v>
      </c>
      <c r="R673" s="12"/>
      <c r="S673" s="12"/>
      <c r="Z673" s="12"/>
      <c r="AA673" s="12"/>
      <c r="AB673" s="12"/>
      <c r="AC673" s="12"/>
      <c r="AF673">
        <v>0.532988357050453</v>
      </c>
      <c r="AG673" s="12"/>
      <c r="AH673" s="12"/>
      <c r="AI673" t="str">
        <v>20120113</v>
      </c>
      <c r="AJ673">
        <v>60</v>
      </c>
      <c r="AK673">
        <v>29.8</v>
      </c>
      <c r="AL673">
        <f t="shared" si="169"/>
        <v>2.0134228187919461</v>
      </c>
      <c r="BI673" t="str">
        <v>24/03/2022</v>
      </c>
      <c r="BJ673">
        <v>37.700000000000003</v>
      </c>
      <c r="BK673">
        <v>34.1</v>
      </c>
      <c r="BL673">
        <f t="shared" si="170"/>
        <v>1.1055718475073315</v>
      </c>
    </row>
    <row r="674" spans="1:64" x14ac:dyDescent="0.3">
      <c r="A674" s="11">
        <v>44608</v>
      </c>
      <c r="B674">
        <v>0.72122762148337605</v>
      </c>
      <c r="C674">
        <v>4471.07</v>
      </c>
      <c r="D674">
        <v>356.13</v>
      </c>
      <c r="E674">
        <v>134.97999999999999</v>
      </c>
      <c r="F674">
        <v>1853.7</v>
      </c>
      <c r="G674">
        <v>84.3</v>
      </c>
      <c r="H674">
        <v>54.79</v>
      </c>
      <c r="I674" s="12">
        <f t="shared" si="161"/>
        <v>119.19784296665021</v>
      </c>
      <c r="J674" s="12">
        <f t="shared" si="162"/>
        <v>102.44388689060155</v>
      </c>
      <c r="K674" s="12">
        <f t="shared" si="163"/>
        <v>160.97634668334615</v>
      </c>
      <c r="L674" s="12">
        <f t="shared" si="164"/>
        <v>133.66803479314987</v>
      </c>
      <c r="M674" s="12">
        <f t="shared" si="165"/>
        <v>153.50656868417099</v>
      </c>
      <c r="N674" s="12">
        <f t="shared" si="166"/>
        <v>131.76001617069431</v>
      </c>
      <c r="O674" s="12">
        <f t="shared" si="167"/>
        <v>206.11440548256664</v>
      </c>
      <c r="P674" s="12">
        <f t="shared" si="168"/>
        <v>171.71893760587915</v>
      </c>
      <c r="Q674">
        <v>0.70833333333333304</v>
      </c>
      <c r="R674" s="12"/>
      <c r="S674" s="12"/>
      <c r="Z674" s="12"/>
      <c r="AA674" s="12"/>
      <c r="AB674" s="12"/>
      <c r="AC674" s="12"/>
      <c r="AF674">
        <v>0.52964169381107495</v>
      </c>
      <c r="AG674" s="12"/>
      <c r="AH674" s="12"/>
      <c r="AI674" t="str">
        <v>20120106</v>
      </c>
      <c r="AJ674">
        <v>51.1</v>
      </c>
      <c r="AK674">
        <v>29.8</v>
      </c>
      <c r="AL674">
        <f t="shared" si="169"/>
        <v>1.7147651006711409</v>
      </c>
      <c r="BI674" t="str">
        <v>23/03/2022</v>
      </c>
      <c r="BJ674">
        <v>37.700000000000003</v>
      </c>
      <c r="BK674">
        <v>34.1</v>
      </c>
      <c r="BL674">
        <f t="shared" si="170"/>
        <v>1.1055718475073315</v>
      </c>
    </row>
    <row r="675" spans="1:64" x14ac:dyDescent="0.3">
      <c r="A675" s="11">
        <v>44607</v>
      </c>
      <c r="B675">
        <v>0.71354166666666696</v>
      </c>
      <c r="C675">
        <v>4401.67</v>
      </c>
      <c r="D675">
        <v>347.49</v>
      </c>
      <c r="E675">
        <v>136.53</v>
      </c>
      <c r="F675">
        <v>1871.49</v>
      </c>
      <c r="G675">
        <v>84.27</v>
      </c>
      <c r="H675">
        <v>53.82</v>
      </c>
      <c r="I675" s="12">
        <f t="shared" si="161"/>
        <v>116.05060178872067</v>
      </c>
      <c r="J675" s="12">
        <f t="shared" si="162"/>
        <v>99.918688057256816</v>
      </c>
      <c r="K675" s="12">
        <f t="shared" si="163"/>
        <v>158.53323155689645</v>
      </c>
      <c r="L675" s="12">
        <f t="shared" si="164"/>
        <v>133.97031156303279</v>
      </c>
      <c r="M675" s="12">
        <f t="shared" si="165"/>
        <v>148.14135670867162</v>
      </c>
      <c r="N675" s="12">
        <f t="shared" si="166"/>
        <v>127.38192246113952</v>
      </c>
      <c r="O675" s="12">
        <f t="shared" si="167"/>
        <v>201.18378791951199</v>
      </c>
      <c r="P675" s="12">
        <f t="shared" si="168"/>
        <v>170.55219259723282</v>
      </c>
      <c r="Q675">
        <v>0.70833333333333304</v>
      </c>
      <c r="R675" s="12"/>
      <c r="S675" s="12"/>
      <c r="Z675" s="12"/>
      <c r="AA675" s="12"/>
      <c r="AB675" s="12"/>
      <c r="AC675" s="12"/>
      <c r="AF675">
        <v>0.52941176470588203</v>
      </c>
      <c r="AG675" s="12"/>
      <c r="AH675" s="12"/>
      <c r="AI675" t="str">
        <v>20111230</v>
      </c>
      <c r="AJ675">
        <v>49.5</v>
      </c>
      <c r="AK675">
        <v>30.5</v>
      </c>
      <c r="AL675">
        <f t="shared" si="169"/>
        <v>1.6229508196721312</v>
      </c>
      <c r="BI675" t="str">
        <v>22/03/2022</v>
      </c>
      <c r="BJ675">
        <v>37.700000000000003</v>
      </c>
      <c r="BK675">
        <v>34.1</v>
      </c>
      <c r="BL675">
        <f t="shared" si="170"/>
        <v>1.1055718475073315</v>
      </c>
    </row>
    <row r="676" spans="1:64" x14ac:dyDescent="0.3">
      <c r="A676" s="11">
        <v>44604</v>
      </c>
      <c r="B676">
        <v>0.71464646464646497</v>
      </c>
      <c r="C676">
        <v>4418.6400000000003</v>
      </c>
      <c r="D676">
        <v>347.06</v>
      </c>
      <c r="E676">
        <v>138.25</v>
      </c>
      <c r="F676">
        <v>1858.4649999999999</v>
      </c>
      <c r="G676">
        <v>84.45</v>
      </c>
      <c r="H676">
        <v>54.16</v>
      </c>
      <c r="I676" s="12">
        <f t="shared" si="161"/>
        <v>115.06099879269168</v>
      </c>
      <c r="J676" s="12">
        <f t="shared" si="162"/>
        <v>101.01459747264802</v>
      </c>
      <c r="K676" s="12">
        <f t="shared" si="163"/>
        <v>158.80464608646008</v>
      </c>
      <c r="L676" s="12">
        <f t="shared" si="164"/>
        <v>133.64459996122909</v>
      </c>
      <c r="M676" s="12">
        <f t="shared" si="165"/>
        <v>146.14210227781041</v>
      </c>
      <c r="N676" s="12">
        <f t="shared" si="166"/>
        <v>128.12111637011625</v>
      </c>
      <c r="O676" s="12">
        <f t="shared" si="167"/>
        <v>200.50799225906439</v>
      </c>
      <c r="P676" s="12">
        <f t="shared" si="168"/>
        <v>169.27977164296331</v>
      </c>
      <c r="Q676">
        <v>0.69863013698630105</v>
      </c>
      <c r="R676" s="12"/>
      <c r="S676" s="12"/>
      <c r="Z676" s="12"/>
      <c r="AA676" s="12"/>
      <c r="AB676" s="12"/>
      <c r="AC676" s="12"/>
      <c r="AF676">
        <v>0.53393085787451999</v>
      </c>
      <c r="AG676" s="12"/>
      <c r="AH676" s="12"/>
      <c r="AI676" t="str">
        <v>20111223</v>
      </c>
      <c r="AJ676">
        <v>50.5</v>
      </c>
      <c r="AK676">
        <v>29.5</v>
      </c>
      <c r="AL676">
        <f t="shared" si="169"/>
        <v>1.7118644067796611</v>
      </c>
      <c r="BI676" t="str">
        <v>21/03/2022</v>
      </c>
      <c r="BJ676">
        <v>37.700000000000003</v>
      </c>
      <c r="BK676">
        <v>34.1</v>
      </c>
      <c r="BL676">
        <f t="shared" si="170"/>
        <v>1.1055718475073315</v>
      </c>
    </row>
    <row r="677" spans="1:64" x14ac:dyDescent="0.3">
      <c r="A677" s="11">
        <v>44603</v>
      </c>
      <c r="B677">
        <v>0.70179948586118301</v>
      </c>
      <c r="C677">
        <v>4504.08</v>
      </c>
      <c r="D677">
        <v>358.43</v>
      </c>
      <c r="E677">
        <v>136.22999999999999</v>
      </c>
      <c r="F677">
        <v>1826.93</v>
      </c>
      <c r="G677">
        <v>84.19</v>
      </c>
      <c r="H677">
        <v>54.95</v>
      </c>
      <c r="I677" s="12">
        <f t="shared" si="161"/>
        <v>119.08578049092486</v>
      </c>
      <c r="J677" s="12">
        <f t="shared" si="162"/>
        <v>104.81200620237938</v>
      </c>
      <c r="K677" s="12">
        <f t="shared" si="163"/>
        <v>162.38652260601668</v>
      </c>
      <c r="L677" s="12">
        <f t="shared" si="164"/>
        <v>134.26122977987578</v>
      </c>
      <c r="M677" s="12">
        <f t="shared" si="165"/>
        <v>153.27707979233364</v>
      </c>
      <c r="N677" s="12">
        <f t="shared" si="166"/>
        <v>134.72009358167884</v>
      </c>
      <c r="O677" s="12">
        <f t="shared" si="167"/>
        <v>207.73938527082581</v>
      </c>
      <c r="P677" s="12">
        <f t="shared" si="168"/>
        <v>172.26775043158173</v>
      </c>
      <c r="Q677">
        <v>0.69014084507042295</v>
      </c>
      <c r="R677" s="12"/>
      <c r="S677" s="12"/>
      <c r="Z677" s="12"/>
      <c r="AA677" s="12"/>
      <c r="AB677" s="12"/>
      <c r="AC677" s="12"/>
      <c r="AF677">
        <v>0.53585147247119103</v>
      </c>
      <c r="AG677" s="12"/>
      <c r="AH677" s="12"/>
      <c r="AI677" t="str">
        <v>20111216</v>
      </c>
      <c r="AJ677">
        <v>48.4</v>
      </c>
      <c r="AK677">
        <v>30.5</v>
      </c>
      <c r="AL677">
        <f t="shared" si="169"/>
        <v>1.5868852459016394</v>
      </c>
      <c r="BI677" t="str">
        <v>18/03/2022</v>
      </c>
      <c r="BJ677">
        <v>35.299999999999997</v>
      </c>
      <c r="BK677">
        <v>35.299999999999997</v>
      </c>
      <c r="BL677">
        <f t="shared" si="170"/>
        <v>1</v>
      </c>
    </row>
    <row r="678" spans="1:64" x14ac:dyDescent="0.3">
      <c r="A678" s="11">
        <v>44602</v>
      </c>
      <c r="B678">
        <v>0.68571428571428605</v>
      </c>
      <c r="C678">
        <v>4587.18</v>
      </c>
      <c r="D678">
        <v>366.73</v>
      </c>
      <c r="E678">
        <v>138.43</v>
      </c>
      <c r="F678">
        <v>1833.2</v>
      </c>
      <c r="G678">
        <v>84.62</v>
      </c>
      <c r="H678">
        <v>55.54</v>
      </c>
      <c r="I678" s="12">
        <f t="shared" si="161"/>
        <v>119.3511214535263</v>
      </c>
      <c r="J678" s="12">
        <f t="shared" si="162"/>
        <v>106.37523887975378</v>
      </c>
      <c r="K678" s="12">
        <f t="shared" si="163"/>
        <v>164.5310472702277</v>
      </c>
      <c r="L678" s="12">
        <f t="shared" si="164"/>
        <v>135.2748074747791</v>
      </c>
      <c r="M678" s="12">
        <f t="shared" si="165"/>
        <v>154.31716910878586</v>
      </c>
      <c r="N678" s="12">
        <f t="shared" si="166"/>
        <v>137.35906417025518</v>
      </c>
      <c r="O678" s="12">
        <f t="shared" si="167"/>
        <v>211.45053530162113</v>
      </c>
      <c r="P678" s="12">
        <f t="shared" si="168"/>
        <v>174.36174430585766</v>
      </c>
      <c r="Q678">
        <v>0.70588235294117696</v>
      </c>
      <c r="R678" s="12"/>
      <c r="S678" s="12"/>
      <c r="Z678" s="12"/>
      <c r="AA678" s="12"/>
      <c r="AB678" s="12"/>
      <c r="AC678" s="12"/>
      <c r="AF678">
        <v>0.53195610071013599</v>
      </c>
      <c r="AG678" s="12"/>
      <c r="AH678" s="12"/>
      <c r="AI678" t="str">
        <v>20111209</v>
      </c>
      <c r="AJ678">
        <v>45.3</v>
      </c>
      <c r="AK678">
        <v>30.5</v>
      </c>
      <c r="AL678">
        <f t="shared" si="169"/>
        <v>1.4852459016393442</v>
      </c>
      <c r="BI678" t="str">
        <v>17/03/2022</v>
      </c>
      <c r="BJ678">
        <v>35.299999999999997</v>
      </c>
      <c r="BK678">
        <v>35.299999999999997</v>
      </c>
      <c r="BL678">
        <f t="shared" si="170"/>
        <v>1</v>
      </c>
    </row>
    <row r="679" spans="1:64" x14ac:dyDescent="0.3">
      <c r="A679" s="11">
        <v>44601</v>
      </c>
      <c r="B679">
        <v>0.674540682414698</v>
      </c>
      <c r="C679">
        <v>4521.54</v>
      </c>
      <c r="D679">
        <v>359.12</v>
      </c>
      <c r="E679">
        <v>138.16999999999999</v>
      </c>
      <c r="F679">
        <v>1825.95</v>
      </c>
      <c r="G679">
        <v>84.63</v>
      </c>
      <c r="H679">
        <v>54.65</v>
      </c>
      <c r="I679" s="12">
        <f t="shared" si="161"/>
        <v>117.86188492692611</v>
      </c>
      <c r="J679" s="12">
        <f t="shared" si="162"/>
        <v>105.26504613460783</v>
      </c>
      <c r="K679" s="12">
        <f t="shared" si="163"/>
        <v>162.1578126802842</v>
      </c>
      <c r="L679" s="12">
        <f t="shared" si="164"/>
        <v>135.51443427544763</v>
      </c>
      <c r="M679" s="12">
        <f t="shared" si="165"/>
        <v>151.39391186683872</v>
      </c>
      <c r="N679" s="12">
        <f t="shared" si="166"/>
        <v>135.03376219744536</v>
      </c>
      <c r="O679" s="12">
        <f t="shared" si="167"/>
        <v>207.03877710622953</v>
      </c>
      <c r="P679" s="12">
        <f t="shared" si="168"/>
        <v>173.51063379102837</v>
      </c>
      <c r="Q679">
        <v>0.70588235294117696</v>
      </c>
      <c r="R679" s="12"/>
      <c r="S679" s="12"/>
      <c r="Z679" s="12"/>
      <c r="AA679" s="12"/>
      <c r="AB679" s="12"/>
      <c r="AC679" s="12"/>
      <c r="AF679">
        <v>0.52806788511749303</v>
      </c>
      <c r="AG679" s="12"/>
      <c r="AH679" s="12"/>
      <c r="AI679" t="str">
        <v>20111202</v>
      </c>
      <c r="AJ679">
        <v>47.4</v>
      </c>
      <c r="AK679">
        <v>29.5</v>
      </c>
      <c r="AL679">
        <f t="shared" si="169"/>
        <v>1.6067796610169491</v>
      </c>
      <c r="BI679" t="str">
        <v>16/03/2022</v>
      </c>
      <c r="BJ679">
        <v>35.299999999999997</v>
      </c>
      <c r="BK679">
        <v>35.299999999999997</v>
      </c>
      <c r="BL679">
        <f t="shared" si="170"/>
        <v>1</v>
      </c>
    </row>
    <row r="680" spans="1:64" x14ac:dyDescent="0.3">
      <c r="A680" s="11">
        <v>44600</v>
      </c>
      <c r="B680">
        <v>0.66577540106951905</v>
      </c>
      <c r="C680">
        <v>4483.87</v>
      </c>
      <c r="D680">
        <v>355.13</v>
      </c>
      <c r="E680">
        <v>139.1</v>
      </c>
      <c r="F680">
        <v>1820.53</v>
      </c>
      <c r="G680">
        <v>84.72</v>
      </c>
      <c r="H680">
        <v>54.31</v>
      </c>
      <c r="I680" s="12">
        <f t="shared" si="161"/>
        <v>116.11012424166098</v>
      </c>
      <c r="J680" s="12">
        <f t="shared" si="162"/>
        <v>104.69716142001216</v>
      </c>
      <c r="K680" s="12">
        <f t="shared" si="163"/>
        <v>160.63761097341603</v>
      </c>
      <c r="L680" s="12">
        <f t="shared" si="164"/>
        <v>135.22493558859378</v>
      </c>
      <c r="M680" s="12">
        <f t="shared" si="165"/>
        <v>148.72852421703499</v>
      </c>
      <c r="N680" s="12">
        <f t="shared" si="166"/>
        <v>133.92776431734274</v>
      </c>
      <c r="O680" s="12">
        <f t="shared" si="167"/>
        <v>204.52361820985752</v>
      </c>
      <c r="P680" s="12">
        <f t="shared" si="168"/>
        <v>172.65169762645206</v>
      </c>
      <c r="Q680">
        <v>0.67647058823529405</v>
      </c>
      <c r="R680" s="12"/>
      <c r="S680" s="12"/>
      <c r="Z680" s="12"/>
      <c r="AA680" s="12"/>
      <c r="AB680" s="12"/>
      <c r="AC680" s="12"/>
      <c r="AF680">
        <v>0.52642007926023804</v>
      </c>
      <c r="AG680" s="12"/>
      <c r="AH680" s="12"/>
      <c r="AI680" t="str">
        <v>20111125</v>
      </c>
      <c r="AJ680">
        <v>44.2</v>
      </c>
      <c r="AK680">
        <v>30.5</v>
      </c>
      <c r="AL680">
        <f t="shared" si="169"/>
        <v>1.4491803278688526</v>
      </c>
      <c r="BI680" t="str">
        <v>15/03/2022</v>
      </c>
      <c r="BJ680">
        <v>35.299999999999997</v>
      </c>
      <c r="BK680">
        <v>35.299999999999997</v>
      </c>
      <c r="BL680">
        <f t="shared" si="170"/>
        <v>1</v>
      </c>
    </row>
    <row r="681" spans="1:64" x14ac:dyDescent="0.3">
      <c r="A681" s="11">
        <v>44597</v>
      </c>
      <c r="B681">
        <v>0.67272727272727295</v>
      </c>
      <c r="C681">
        <v>4500.53</v>
      </c>
      <c r="D681">
        <v>358.01</v>
      </c>
      <c r="E681">
        <v>139.01</v>
      </c>
      <c r="F681">
        <v>1808.0250000000001</v>
      </c>
      <c r="G681">
        <v>84.7</v>
      </c>
      <c r="H681">
        <v>54.25</v>
      </c>
      <c r="I681" s="12">
        <f t="shared" si="161"/>
        <v>116.61731881177705</v>
      </c>
      <c r="J681" s="12">
        <f t="shared" si="162"/>
        <v>105.82078480943433</v>
      </c>
      <c r="K681" s="12">
        <f t="shared" si="163"/>
        <v>161.27268891143811</v>
      </c>
      <c r="L681" s="12">
        <f t="shared" si="164"/>
        <v>135.87820771281125</v>
      </c>
      <c r="M681" s="12">
        <f t="shared" si="165"/>
        <v>150.0325930327169</v>
      </c>
      <c r="N681" s="12">
        <f t="shared" si="166"/>
        <v>135.96187010019332</v>
      </c>
      <c r="O681" s="12">
        <f t="shared" si="167"/>
        <v>206.2313364951452</v>
      </c>
      <c r="P681" s="12">
        <f t="shared" si="168"/>
        <v>174.2461296595803</v>
      </c>
      <c r="Q681">
        <v>0.68055555555555602</v>
      </c>
      <c r="R681" s="12"/>
      <c r="S681" s="12"/>
      <c r="Z681" s="12"/>
      <c r="AA681" s="12"/>
      <c r="AB681" s="12"/>
      <c r="AC681" s="12"/>
      <c r="AF681">
        <v>0.52490170380078605</v>
      </c>
      <c r="AG681" s="12"/>
      <c r="AH681" s="12"/>
      <c r="AI681" t="str">
        <v>20111118</v>
      </c>
      <c r="AJ681">
        <v>47.4</v>
      </c>
      <c r="AK681">
        <v>32.6</v>
      </c>
      <c r="AL681">
        <f t="shared" si="169"/>
        <v>1.4539877300613495</v>
      </c>
      <c r="BI681" t="str">
        <v>14/03/2022</v>
      </c>
      <c r="BJ681">
        <v>35.299999999999997</v>
      </c>
      <c r="BK681">
        <v>35.299999999999997</v>
      </c>
      <c r="BL681">
        <f t="shared" si="170"/>
        <v>1</v>
      </c>
    </row>
    <row r="682" spans="1:64" x14ac:dyDescent="0.3">
      <c r="A682" s="11">
        <v>44596</v>
      </c>
      <c r="B682">
        <v>0.67268041237113396</v>
      </c>
      <c r="C682">
        <v>4477.4399999999996</v>
      </c>
      <c r="D682">
        <v>353.55</v>
      </c>
      <c r="E682">
        <v>141.09</v>
      </c>
      <c r="F682">
        <v>1804.85</v>
      </c>
      <c r="G682">
        <v>84.87</v>
      </c>
      <c r="H682">
        <v>54.09</v>
      </c>
      <c r="I682" s="12">
        <f t="shared" si="161"/>
        <v>114.34199007849908</v>
      </c>
      <c r="J682" s="12">
        <f t="shared" si="162"/>
        <v>105.46244286169446</v>
      </c>
      <c r="K682" s="12">
        <f t="shared" si="163"/>
        <v>160.12618093986887</v>
      </c>
      <c r="L682" s="12">
        <f t="shared" si="164"/>
        <v>135.58007637332631</v>
      </c>
      <c r="M682" s="12">
        <f t="shared" si="165"/>
        <v>146.03740837012364</v>
      </c>
      <c r="N682" s="12">
        <f t="shared" si="166"/>
        <v>134.50175176771572</v>
      </c>
      <c r="O682" s="12">
        <f t="shared" si="167"/>
        <v>203.26008675397117</v>
      </c>
      <c r="P682" s="12">
        <f t="shared" si="168"/>
        <v>172.57955084675547</v>
      </c>
      <c r="Q682">
        <v>0.68055555555555602</v>
      </c>
      <c r="R682" s="12"/>
      <c r="S682" s="12"/>
      <c r="Z682" s="12"/>
      <c r="AA682" s="12"/>
      <c r="AB682" s="12"/>
      <c r="AC682" s="12"/>
      <c r="AF682">
        <v>0.52013201320131996</v>
      </c>
      <c r="AG682" s="12"/>
      <c r="AH682" s="12"/>
      <c r="AI682" t="str">
        <v>20111111</v>
      </c>
      <c r="AJ682">
        <v>47.4</v>
      </c>
      <c r="AK682">
        <v>32.6</v>
      </c>
      <c r="AL682">
        <f t="shared" si="169"/>
        <v>1.4539877300613495</v>
      </c>
      <c r="BI682" t="str">
        <v>11/03/2022</v>
      </c>
      <c r="BJ682">
        <v>30.6</v>
      </c>
      <c r="BK682">
        <v>36.5</v>
      </c>
      <c r="BL682">
        <f t="shared" si="170"/>
        <v>0.83835616438356164</v>
      </c>
    </row>
    <row r="683" spans="1:64" x14ac:dyDescent="0.3">
      <c r="A683" s="11">
        <v>44595</v>
      </c>
      <c r="B683">
        <v>0.63660477453580899</v>
      </c>
      <c r="C683">
        <v>4589.38</v>
      </c>
      <c r="D683">
        <v>368.49</v>
      </c>
      <c r="E683">
        <v>142.19999999999999</v>
      </c>
      <c r="F683">
        <v>1806.9</v>
      </c>
      <c r="G683">
        <v>84.94</v>
      </c>
      <c r="H683">
        <v>54.89</v>
      </c>
      <c r="I683" s="12">
        <f t="shared" si="161"/>
        <v>116.27035567561926</v>
      </c>
      <c r="J683" s="12">
        <f t="shared" si="162"/>
        <v>107.97353525844072</v>
      </c>
      <c r="K683" s="12">
        <f t="shared" si="163"/>
        <v>163.99095295416788</v>
      </c>
      <c r="L683" s="12">
        <f t="shared" si="164"/>
        <v>136.92419139310087</v>
      </c>
      <c r="M683" s="12">
        <f t="shared" si="165"/>
        <v>150.98018777907873</v>
      </c>
      <c r="N683" s="12">
        <f t="shared" si="166"/>
        <v>140.019835653586</v>
      </c>
      <c r="O683" s="12">
        <f t="shared" si="167"/>
        <v>211.66746114870787</v>
      </c>
      <c r="P683" s="12">
        <f t="shared" si="168"/>
        <v>177.18080112107069</v>
      </c>
      <c r="Q683">
        <v>0.61428571428571399</v>
      </c>
      <c r="R683" s="12"/>
      <c r="S683" s="12"/>
      <c r="Z683" s="12"/>
      <c r="AA683" s="12"/>
      <c r="AB683" s="12"/>
      <c r="AC683" s="12"/>
      <c r="AF683">
        <v>0.52729693741677797</v>
      </c>
      <c r="AG683" s="12"/>
      <c r="AH683" s="12"/>
      <c r="AI683" t="str">
        <v>20111104</v>
      </c>
      <c r="AJ683">
        <v>44.2</v>
      </c>
      <c r="AK683">
        <v>34.700000000000003</v>
      </c>
      <c r="AL683">
        <f t="shared" si="169"/>
        <v>1.2737752161383284</v>
      </c>
      <c r="BI683" t="str">
        <v>10/03/2022</v>
      </c>
      <c r="BJ683">
        <v>30.6</v>
      </c>
      <c r="BK683">
        <v>36.5</v>
      </c>
      <c r="BL683">
        <f t="shared" si="170"/>
        <v>0.83835616438356164</v>
      </c>
    </row>
    <row r="684" spans="1:64" x14ac:dyDescent="0.3">
      <c r="A684" s="11">
        <v>44594</v>
      </c>
      <c r="B684">
        <v>0.63461538461538503</v>
      </c>
      <c r="C684">
        <v>4546.54</v>
      </c>
      <c r="D684">
        <v>365.52</v>
      </c>
      <c r="E684">
        <v>141.72</v>
      </c>
      <c r="F684">
        <v>1801.01</v>
      </c>
      <c r="G684">
        <v>84.92</v>
      </c>
      <c r="H684">
        <v>54.61</v>
      </c>
      <c r="I684" s="12">
        <f t="shared" si="161"/>
        <v>115.57280564123083</v>
      </c>
      <c r="J684" s="12">
        <f t="shared" si="162"/>
        <v>107.31332621318336</v>
      </c>
      <c r="K684" s="12">
        <f t="shared" si="163"/>
        <v>162.49807757180801</v>
      </c>
      <c r="L684" s="12">
        <f t="shared" si="164"/>
        <v>136.33857850192001</v>
      </c>
      <c r="M684" s="12">
        <f t="shared" si="165"/>
        <v>150.26814963971597</v>
      </c>
      <c r="N684" s="12">
        <f t="shared" si="166"/>
        <v>139.34332059894817</v>
      </c>
      <c r="O684" s="12">
        <f t="shared" si="167"/>
        <v>210.01050043648294</v>
      </c>
      <c r="P684" s="12">
        <f t="shared" si="168"/>
        <v>176.65117540542033</v>
      </c>
      <c r="Q684">
        <v>0.64705882352941202</v>
      </c>
      <c r="R684" s="12"/>
      <c r="S684" s="12"/>
      <c r="Z684" s="12"/>
      <c r="AA684" s="12"/>
      <c r="AB684" s="12"/>
      <c r="AC684" s="12"/>
      <c r="AF684">
        <v>0.52173913043478304</v>
      </c>
      <c r="AG684" s="12"/>
      <c r="AH684" s="12"/>
      <c r="AI684" t="str">
        <v>20111028</v>
      </c>
      <c r="AJ684">
        <v>43.2</v>
      </c>
      <c r="AK684">
        <v>36.799999999999997</v>
      </c>
      <c r="AL684">
        <f t="shared" si="169"/>
        <v>1.173913043478261</v>
      </c>
      <c r="BI684" t="str">
        <v>09/03/2022</v>
      </c>
      <c r="BJ684">
        <v>30.6</v>
      </c>
      <c r="BK684">
        <v>36.5</v>
      </c>
      <c r="BL684">
        <f t="shared" si="170"/>
        <v>0.83835616438356164</v>
      </c>
    </row>
    <row r="685" spans="1:64" x14ac:dyDescent="0.3">
      <c r="A685" s="11">
        <v>44592</v>
      </c>
      <c r="B685">
        <v>0.63128491620111704</v>
      </c>
      <c r="C685">
        <v>4515.55</v>
      </c>
      <c r="D685">
        <v>363.05</v>
      </c>
      <c r="E685">
        <v>142.38999999999999</v>
      </c>
      <c r="F685">
        <v>1797.08</v>
      </c>
      <c r="G685">
        <v>84.95</v>
      </c>
      <c r="H685">
        <v>54.18</v>
      </c>
      <c r="I685" s="12">
        <f t="shared" si="161"/>
        <v>114.25111018502494</v>
      </c>
      <c r="J685" s="12">
        <f t="shared" si="162"/>
        <v>106.81385709591439</v>
      </c>
      <c r="K685" s="12">
        <f t="shared" si="163"/>
        <v>161.33387614490485</v>
      </c>
      <c r="L685" s="12">
        <f t="shared" si="164"/>
        <v>136.48510298223448</v>
      </c>
      <c r="M685" s="12">
        <f t="shared" si="165"/>
        <v>148.55841208757187</v>
      </c>
      <c r="N685" s="12">
        <f t="shared" si="166"/>
        <v>138.70298582929229</v>
      </c>
      <c r="O685" s="12">
        <f t="shared" si="167"/>
        <v>208.51821491198299</v>
      </c>
      <c r="P685" s="12">
        <f t="shared" si="168"/>
        <v>176.85155482069956</v>
      </c>
      <c r="Q685">
        <v>0.64179104477611904</v>
      </c>
      <c r="R685" s="12"/>
      <c r="S685" s="12"/>
      <c r="Z685" s="12"/>
      <c r="AA685" s="12"/>
      <c r="AB685" s="12"/>
      <c r="AC685" s="12"/>
      <c r="AF685">
        <v>0.52674339878131304</v>
      </c>
      <c r="AG685" s="12"/>
      <c r="AH685" s="12"/>
      <c r="AI685" t="str">
        <v>20111021</v>
      </c>
      <c r="AJ685">
        <v>40</v>
      </c>
      <c r="AK685">
        <v>37.9</v>
      </c>
      <c r="AL685">
        <f t="shared" si="169"/>
        <v>1.0554089709762533</v>
      </c>
      <c r="BI685" t="str">
        <v>08/03/2022</v>
      </c>
      <c r="BJ685">
        <v>30.6</v>
      </c>
      <c r="BK685">
        <v>36.5</v>
      </c>
      <c r="BL685">
        <f t="shared" si="170"/>
        <v>0.83835616438356164</v>
      </c>
    </row>
    <row r="686" spans="1:64" x14ac:dyDescent="0.3">
      <c r="A686" s="11">
        <v>44590</v>
      </c>
      <c r="B686">
        <v>0.63636363636363602</v>
      </c>
      <c r="C686">
        <v>4431.8500000000004</v>
      </c>
      <c r="D686">
        <v>351.8</v>
      </c>
      <c r="E686">
        <v>143.13</v>
      </c>
      <c r="F686">
        <v>1791.9</v>
      </c>
      <c r="G686">
        <v>84.95</v>
      </c>
      <c r="H686">
        <v>53.1</v>
      </c>
      <c r="I686" s="12">
        <f t="shared" si="161"/>
        <v>111.56723284246826</v>
      </c>
      <c r="J686" s="12">
        <f t="shared" si="162"/>
        <v>105.13224249307277</v>
      </c>
      <c r="K686" s="12">
        <f t="shared" si="163"/>
        <v>158.34339980573719</v>
      </c>
      <c r="L686" s="12">
        <f t="shared" si="164"/>
        <v>136.68369958600465</v>
      </c>
      <c r="M686" s="12">
        <f t="shared" si="165"/>
        <v>143.23735603329294</v>
      </c>
      <c r="N686" s="12">
        <f t="shared" si="166"/>
        <v>134.78248539196562</v>
      </c>
      <c r="O686" s="12">
        <f t="shared" si="167"/>
        <v>202.0567635478188</v>
      </c>
      <c r="P686" s="12">
        <f t="shared" si="168"/>
        <v>174.81678987023892</v>
      </c>
      <c r="Q686">
        <v>0.65151515151515105</v>
      </c>
      <c r="R686" s="12"/>
      <c r="S686" s="12"/>
      <c r="Z686" s="12"/>
      <c r="AA686" s="12"/>
      <c r="AB686" s="12"/>
      <c r="AC686" s="12"/>
      <c r="AF686">
        <v>0.52695417789757404</v>
      </c>
      <c r="AG686" s="12"/>
      <c r="AH686" s="12"/>
      <c r="AI686" t="str">
        <v>20111014</v>
      </c>
      <c r="AJ686">
        <v>35.799999999999997</v>
      </c>
      <c r="AK686">
        <v>41</v>
      </c>
      <c r="AL686">
        <f t="shared" si="169"/>
        <v>0.87317073170731696</v>
      </c>
      <c r="BI686" t="str">
        <v>07/03/2022</v>
      </c>
      <c r="BJ686">
        <v>30.6</v>
      </c>
      <c r="BK686">
        <v>36.5</v>
      </c>
      <c r="BL686">
        <f t="shared" si="170"/>
        <v>0.83835616438356164</v>
      </c>
    </row>
    <row r="687" spans="1:64" x14ac:dyDescent="0.3">
      <c r="A687" s="11">
        <v>44589</v>
      </c>
      <c r="B687">
        <v>0.63372093023255804</v>
      </c>
      <c r="C687">
        <v>4326.51</v>
      </c>
      <c r="D687">
        <v>341.1</v>
      </c>
      <c r="E687">
        <v>143.08000000000001</v>
      </c>
      <c r="F687">
        <v>1797.42</v>
      </c>
      <c r="G687">
        <v>84.92</v>
      </c>
      <c r="H687">
        <v>52.87</v>
      </c>
      <c r="I687" s="12">
        <f t="shared" si="161"/>
        <v>108.95257649387135</v>
      </c>
      <c r="J687" s="12">
        <f t="shared" si="162"/>
        <v>102.32658691446068</v>
      </c>
      <c r="K687" s="12">
        <f t="shared" si="163"/>
        <v>154.63308785481169</v>
      </c>
      <c r="L687" s="12">
        <f t="shared" si="164"/>
        <v>134.00398496005735</v>
      </c>
      <c r="M687" s="12">
        <f t="shared" si="165"/>
        <v>138.92786302494449</v>
      </c>
      <c r="N687" s="12">
        <f t="shared" si="166"/>
        <v>130.29510018652479</v>
      </c>
      <c r="O687" s="12">
        <f t="shared" si="167"/>
        <v>195.97833359423262</v>
      </c>
      <c r="P687" s="12">
        <f t="shared" si="168"/>
        <v>170.21771043818376</v>
      </c>
      <c r="Q687">
        <v>0.671875</v>
      </c>
      <c r="R687" s="12"/>
      <c r="S687" s="12"/>
      <c r="Z687" s="12"/>
      <c r="AA687" s="12"/>
      <c r="AB687" s="12"/>
      <c r="AC687" s="12"/>
      <c r="AF687">
        <v>0.52889191026512605</v>
      </c>
      <c r="AG687" s="12"/>
      <c r="AH687" s="12"/>
      <c r="AI687" t="str">
        <v>20111007</v>
      </c>
      <c r="AJ687">
        <v>34.4</v>
      </c>
      <c r="AK687">
        <v>46.3</v>
      </c>
      <c r="AL687">
        <f t="shared" si="169"/>
        <v>0.74298056155507564</v>
      </c>
      <c r="BI687" t="str">
        <v>04/03/2022</v>
      </c>
      <c r="BJ687">
        <v>32.200000000000003</v>
      </c>
      <c r="BK687">
        <v>35.6</v>
      </c>
      <c r="BL687">
        <f t="shared" si="170"/>
        <v>0.9044943820224719</v>
      </c>
    </row>
    <row r="688" spans="1:64" x14ac:dyDescent="0.3">
      <c r="A688" s="11">
        <v>44588</v>
      </c>
      <c r="B688">
        <v>0.62314540059347201</v>
      </c>
      <c r="C688">
        <v>4349.93</v>
      </c>
      <c r="D688">
        <v>344.57</v>
      </c>
      <c r="E688">
        <v>140.5</v>
      </c>
      <c r="F688">
        <v>1819.77</v>
      </c>
      <c r="G688">
        <v>84.99</v>
      </c>
      <c r="H688">
        <v>53.2</v>
      </c>
      <c r="I688" s="12">
        <f t="shared" si="161"/>
        <v>111.60280655650766</v>
      </c>
      <c r="J688" s="12">
        <f t="shared" si="162"/>
        <v>101.62559619537868</v>
      </c>
      <c r="K688" s="12">
        <f t="shared" si="163"/>
        <v>155.3415023295147</v>
      </c>
      <c r="L688" s="12">
        <f t="shared" si="164"/>
        <v>133.8943237904966</v>
      </c>
      <c r="M688" s="12">
        <f t="shared" si="165"/>
        <v>142.99367541128828</v>
      </c>
      <c r="N688" s="12">
        <f t="shared" si="166"/>
        <v>130.00762093979029</v>
      </c>
      <c r="O688" s="12">
        <f t="shared" si="167"/>
        <v>197.80743847935611</v>
      </c>
      <c r="P688" s="12">
        <f t="shared" si="168"/>
        <v>170.87858596018523</v>
      </c>
      <c r="Q688">
        <v>0.70491803278688503</v>
      </c>
      <c r="R688" s="12"/>
      <c r="S688" s="12"/>
      <c r="Z688" s="12"/>
      <c r="AA688" s="12"/>
      <c r="AB688" s="12"/>
      <c r="AC688" s="12"/>
      <c r="AF688">
        <v>0.53756830601092898</v>
      </c>
      <c r="AG688" s="12"/>
      <c r="AH688" s="12"/>
      <c r="AI688" t="str">
        <v>20110930</v>
      </c>
      <c r="AJ688">
        <v>34.4</v>
      </c>
      <c r="AK688">
        <v>45.2</v>
      </c>
      <c r="AL688">
        <f t="shared" si="169"/>
        <v>0.76106194690265483</v>
      </c>
      <c r="BI688" t="str">
        <v>03/03/2022</v>
      </c>
      <c r="BJ688">
        <v>32.200000000000003</v>
      </c>
      <c r="BK688">
        <v>35.6</v>
      </c>
      <c r="BL688">
        <f t="shared" si="170"/>
        <v>0.9044943820224719</v>
      </c>
    </row>
    <row r="689" spans="1:64" x14ac:dyDescent="0.3">
      <c r="A689" s="11">
        <v>44587</v>
      </c>
      <c r="B689">
        <v>0.59815950920245398</v>
      </c>
      <c r="C689">
        <v>4356.45</v>
      </c>
      <c r="D689">
        <v>345.11</v>
      </c>
      <c r="E689">
        <v>142.22</v>
      </c>
      <c r="F689">
        <v>1848.15</v>
      </c>
      <c r="G689">
        <v>85.14</v>
      </c>
      <c r="H689">
        <v>53.6</v>
      </c>
      <c r="I689" s="12">
        <f t="shared" si="161"/>
        <v>110.43251918866356</v>
      </c>
      <c r="J689" s="12">
        <f t="shared" si="162"/>
        <v>100.23639345529399</v>
      </c>
      <c r="K689" s="12">
        <f t="shared" si="163"/>
        <v>155.30032093096213</v>
      </c>
      <c r="L689" s="12">
        <f t="shared" si="164"/>
        <v>133.10024041760238</v>
      </c>
      <c r="M689" s="12">
        <f t="shared" si="165"/>
        <v>141.50375121707413</v>
      </c>
      <c r="N689" s="12">
        <f t="shared" si="166"/>
        <v>128.23905333619092</v>
      </c>
      <c r="O689" s="12">
        <f t="shared" si="167"/>
        <v>197.76846116514139</v>
      </c>
      <c r="P689" s="12">
        <f t="shared" si="168"/>
        <v>169.87665885017478</v>
      </c>
      <c r="Q689">
        <v>0.70175438596491202</v>
      </c>
      <c r="R689" s="12"/>
      <c r="S689" s="12"/>
      <c r="Z689" s="12"/>
      <c r="AA689" s="12"/>
      <c r="AB689" s="12"/>
      <c r="AC689" s="12"/>
      <c r="AF689">
        <v>0.53278122843340203</v>
      </c>
      <c r="AG689" s="12"/>
      <c r="AH689" s="12"/>
      <c r="AI689" t="str">
        <v>20110923</v>
      </c>
      <c r="AJ689">
        <v>37.6</v>
      </c>
      <c r="AK689">
        <v>40.9</v>
      </c>
      <c r="AL689">
        <f t="shared" si="169"/>
        <v>0.9193154034229829</v>
      </c>
      <c r="BI689" t="str">
        <v>02/03/2022</v>
      </c>
      <c r="BJ689">
        <v>32.200000000000003</v>
      </c>
      <c r="BK689">
        <v>35.6</v>
      </c>
      <c r="BL689">
        <f t="shared" si="170"/>
        <v>0.9044943820224719</v>
      </c>
    </row>
    <row r="690" spans="1:64" x14ac:dyDescent="0.3">
      <c r="A690" s="11">
        <v>44586</v>
      </c>
      <c r="B690">
        <v>0.57716049382716095</v>
      </c>
      <c r="C690">
        <v>4410.13</v>
      </c>
      <c r="D690">
        <v>353.3</v>
      </c>
      <c r="E690">
        <v>142.44999999999999</v>
      </c>
      <c r="F690">
        <v>1843.8</v>
      </c>
      <c r="G690">
        <v>85.18</v>
      </c>
      <c r="H690">
        <v>53.78</v>
      </c>
      <c r="I690" s="12">
        <f t="shared" si="161"/>
        <v>111.61083666495325</v>
      </c>
      <c r="J690" s="12">
        <f t="shared" si="162"/>
        <v>101.71442972056869</v>
      </c>
      <c r="K690" s="12">
        <f t="shared" si="163"/>
        <v>157.13922431641893</v>
      </c>
      <c r="L690" s="12">
        <f t="shared" si="164"/>
        <v>134.28530930030524</v>
      </c>
      <c r="M690" s="12">
        <f t="shared" si="165"/>
        <v>144.62280679146133</v>
      </c>
      <c r="N690" s="12">
        <f t="shared" si="166"/>
        <v>131.60021363130389</v>
      </c>
      <c r="O690" s="12">
        <f t="shared" si="167"/>
        <v>202.3645317090762</v>
      </c>
      <c r="P690" s="12">
        <f t="shared" si="168"/>
        <v>173.31425402231181</v>
      </c>
      <c r="Q690">
        <v>0.67857142857142905</v>
      </c>
      <c r="R690" s="12"/>
      <c r="S690" s="12"/>
      <c r="Z690" s="12"/>
      <c r="AA690" s="12"/>
      <c r="AB690" s="12"/>
      <c r="AC690" s="12"/>
      <c r="AF690">
        <v>0.53467406380027704</v>
      </c>
      <c r="AG690" s="12"/>
      <c r="AH690" s="12"/>
      <c r="AI690" t="str">
        <v>20110916</v>
      </c>
      <c r="AJ690">
        <v>37.6</v>
      </c>
      <c r="AK690">
        <v>39.799999999999997</v>
      </c>
      <c r="AL690">
        <f t="shared" si="169"/>
        <v>0.94472361809045236</v>
      </c>
      <c r="BI690" t="str">
        <v>01/03/2022</v>
      </c>
      <c r="BJ690">
        <v>32.200000000000003</v>
      </c>
      <c r="BK690">
        <v>35.6</v>
      </c>
      <c r="BL690">
        <f t="shared" si="170"/>
        <v>0.9044943820224719</v>
      </c>
    </row>
    <row r="691" spans="1:64" x14ac:dyDescent="0.3">
      <c r="A691" s="11">
        <v>44583</v>
      </c>
      <c r="B691">
        <v>0.581538461538462</v>
      </c>
      <c r="C691">
        <v>4397.9399999999996</v>
      </c>
      <c r="D691">
        <v>351.69</v>
      </c>
      <c r="E691">
        <v>143.63</v>
      </c>
      <c r="F691">
        <v>1833.6</v>
      </c>
      <c r="G691">
        <v>85.13</v>
      </c>
      <c r="H691">
        <v>54.38</v>
      </c>
      <c r="I691" s="12">
        <f t="shared" si="161"/>
        <v>110.3978615689747</v>
      </c>
      <c r="J691" s="12">
        <f t="shared" si="162"/>
        <v>101.99911690534442</v>
      </c>
      <c r="K691" s="12">
        <f t="shared" si="163"/>
        <v>156.79671518603018</v>
      </c>
      <c r="L691" s="12">
        <f t="shared" si="164"/>
        <v>132.45671515201443</v>
      </c>
      <c r="M691" s="12">
        <f t="shared" si="165"/>
        <v>142.79595401365154</v>
      </c>
      <c r="N691" s="12">
        <f t="shared" si="166"/>
        <v>131.7299586723687</v>
      </c>
      <c r="O691" s="12">
        <f t="shared" si="167"/>
        <v>201.56019400564136</v>
      </c>
      <c r="P691" s="12">
        <f t="shared" si="168"/>
        <v>170.65017215477019</v>
      </c>
      <c r="Q691">
        <v>0.66071428571428603</v>
      </c>
      <c r="R691" s="12"/>
      <c r="S691" s="12"/>
      <c r="Z691" s="12"/>
      <c r="AA691" s="12"/>
      <c r="AB691" s="12"/>
      <c r="AC691" s="12"/>
      <c r="AF691">
        <v>0.53071083505866101</v>
      </c>
      <c r="AG691" s="12"/>
      <c r="AH691" s="12"/>
      <c r="AI691" t="str">
        <v>20110909</v>
      </c>
      <c r="AJ691">
        <v>35.5</v>
      </c>
      <c r="AK691">
        <v>40.9</v>
      </c>
      <c r="AL691">
        <f t="shared" si="169"/>
        <v>0.86797066014669932</v>
      </c>
      <c r="BI691" t="str">
        <v>28/02/2022</v>
      </c>
      <c r="BJ691">
        <v>32.200000000000003</v>
      </c>
      <c r="BK691">
        <v>35.6</v>
      </c>
      <c r="BL691">
        <f t="shared" si="170"/>
        <v>0.9044943820224719</v>
      </c>
    </row>
    <row r="692" spans="1:64" x14ac:dyDescent="0.3">
      <c r="A692" s="11">
        <v>44582</v>
      </c>
      <c r="B692">
        <v>0.58044164037854895</v>
      </c>
      <c r="C692">
        <v>4482.7299999999996</v>
      </c>
      <c r="D692">
        <v>361.72</v>
      </c>
      <c r="E692">
        <v>141.94</v>
      </c>
      <c r="F692">
        <v>1839.4</v>
      </c>
      <c r="G692">
        <v>85.06</v>
      </c>
      <c r="H692">
        <v>55.15</v>
      </c>
      <c r="I692" s="12">
        <f t="shared" si="161"/>
        <v>113.90866942112571</v>
      </c>
      <c r="J692" s="12">
        <f t="shared" si="162"/>
        <v>103.63253256438945</v>
      </c>
      <c r="K692" s="12">
        <f t="shared" si="163"/>
        <v>159.9538460631789</v>
      </c>
      <c r="L692" s="12">
        <f t="shared" si="164"/>
        <v>133.11602431622035</v>
      </c>
      <c r="M692" s="12">
        <f t="shared" si="165"/>
        <v>148.68926325504052</v>
      </c>
      <c r="N692" s="12">
        <f t="shared" si="166"/>
        <v>135.04884172466967</v>
      </c>
      <c r="O692" s="12">
        <f t="shared" si="167"/>
        <v>207.48419527085659</v>
      </c>
      <c r="P692" s="12">
        <f t="shared" si="168"/>
        <v>173.03225668088683</v>
      </c>
      <c r="Q692">
        <v>0.679245283018868</v>
      </c>
      <c r="R692" s="12"/>
      <c r="S692" s="12"/>
      <c r="Z692" s="12"/>
      <c r="AA692" s="12"/>
      <c r="AB692" s="12"/>
      <c r="AC692" s="12"/>
      <c r="AF692">
        <v>0.53088133240805002</v>
      </c>
      <c r="AG692" s="12"/>
      <c r="AH692" s="12"/>
      <c r="AI692" t="str">
        <v>20110902</v>
      </c>
      <c r="AJ692">
        <v>38.700000000000003</v>
      </c>
      <c r="AK692">
        <v>37.6</v>
      </c>
      <c r="AL692">
        <f t="shared" si="169"/>
        <v>1.0292553191489362</v>
      </c>
      <c r="BI692" t="str">
        <v>25/02/2022</v>
      </c>
      <c r="BJ692">
        <v>29.9</v>
      </c>
      <c r="BK692">
        <v>34.5</v>
      </c>
      <c r="BL692">
        <f t="shared" si="170"/>
        <v>0.86666666666666659</v>
      </c>
    </row>
    <row r="693" spans="1:64" x14ac:dyDescent="0.3">
      <c r="A693" s="11">
        <v>44581</v>
      </c>
      <c r="B693">
        <v>0.57142857142857095</v>
      </c>
      <c r="C693">
        <v>4532.76</v>
      </c>
      <c r="D693">
        <v>366.48</v>
      </c>
      <c r="E693">
        <v>141.07</v>
      </c>
      <c r="F693">
        <v>1840.25</v>
      </c>
      <c r="G693">
        <v>85.08</v>
      </c>
      <c r="H693">
        <v>55.34</v>
      </c>
      <c r="I693" s="12">
        <f t="shared" si="161"/>
        <v>115.90272673604481</v>
      </c>
      <c r="J693" s="12">
        <f t="shared" si="162"/>
        <v>104.74021602424119</v>
      </c>
      <c r="K693" s="12">
        <f t="shared" si="163"/>
        <v>161.70059285842314</v>
      </c>
      <c r="L693" s="12">
        <f t="shared" si="164"/>
        <v>134.13600847951756</v>
      </c>
      <c r="M693" s="12">
        <f t="shared" si="165"/>
        <v>151.59311757873024</v>
      </c>
      <c r="N693" s="12">
        <f t="shared" si="166"/>
        <v>136.76199588657471</v>
      </c>
      <c r="O693" s="12">
        <f t="shared" si="167"/>
        <v>210.16449827238111</v>
      </c>
      <c r="P693" s="12">
        <f t="shared" si="168"/>
        <v>174.70154905728535</v>
      </c>
      <c r="Q693">
        <v>0.679245283018868</v>
      </c>
      <c r="R693" s="12"/>
      <c r="S693" s="12"/>
      <c r="Z693" s="12"/>
      <c r="AA693" s="12"/>
      <c r="AB693" s="12"/>
      <c r="AC693" s="12"/>
      <c r="AF693">
        <v>0.52982456140350898</v>
      </c>
      <c r="AG693" s="12"/>
      <c r="AH693" s="12"/>
      <c r="AI693" t="str">
        <v>20110826</v>
      </c>
      <c r="AJ693">
        <v>40.9</v>
      </c>
      <c r="AK693">
        <v>36.6</v>
      </c>
      <c r="AL693">
        <f t="shared" si="169"/>
        <v>1.1174863387978142</v>
      </c>
      <c r="BI693" t="str">
        <v>24/02/2022</v>
      </c>
      <c r="BJ693">
        <v>29.9</v>
      </c>
      <c r="BK693">
        <v>34.5</v>
      </c>
      <c r="BL693">
        <f t="shared" si="170"/>
        <v>0.86666666666666659</v>
      </c>
    </row>
    <row r="694" spans="1:64" x14ac:dyDescent="0.3">
      <c r="A694" s="11">
        <v>44580</v>
      </c>
      <c r="B694">
        <v>0.58053691275167796</v>
      </c>
      <c r="C694">
        <v>4577.1099999999997</v>
      </c>
      <c r="D694">
        <v>370.55</v>
      </c>
      <c r="E694">
        <v>140.1</v>
      </c>
      <c r="F694">
        <v>1813.81</v>
      </c>
      <c r="G694">
        <v>85.04</v>
      </c>
      <c r="H694">
        <v>55.28</v>
      </c>
      <c r="I694" s="12">
        <f t="shared" si="161"/>
        <v>117.860764856749</v>
      </c>
      <c r="J694" s="12">
        <f t="shared" si="162"/>
        <v>107.34511382472652</v>
      </c>
      <c r="K694" s="12">
        <f t="shared" si="163"/>
        <v>163.3603152224895</v>
      </c>
      <c r="L694" s="12">
        <f t="shared" si="164"/>
        <v>135.59705368107657</v>
      </c>
      <c r="M694" s="12">
        <f t="shared" si="165"/>
        <v>154.35723879115389</v>
      </c>
      <c r="N694" s="12">
        <f t="shared" si="166"/>
        <v>140.3494288211578</v>
      </c>
      <c r="O694" s="12">
        <f t="shared" si="167"/>
        <v>212.59962281458604</v>
      </c>
      <c r="P694" s="12">
        <f t="shared" si="168"/>
        <v>176.83579018626102</v>
      </c>
      <c r="Q694">
        <v>0.64150943396226401</v>
      </c>
      <c r="R694" s="12"/>
      <c r="S694" s="12"/>
      <c r="Z694" s="12"/>
      <c r="AA694" s="12"/>
      <c r="AB694" s="12"/>
      <c r="AC694" s="12"/>
      <c r="AF694">
        <v>0.52861230329041498</v>
      </c>
      <c r="AG694" s="12"/>
      <c r="AH694" s="12"/>
      <c r="AI694" t="str">
        <v>20110819</v>
      </c>
      <c r="AJ694">
        <v>40.9</v>
      </c>
      <c r="AK694">
        <v>33.299999999999997</v>
      </c>
      <c r="AL694">
        <f t="shared" si="169"/>
        <v>1.2282282282282282</v>
      </c>
      <c r="BI694" t="str">
        <v>23/02/2022</v>
      </c>
      <c r="BJ694">
        <v>29.9</v>
      </c>
      <c r="BK694">
        <v>34.5</v>
      </c>
      <c r="BL694">
        <f t="shared" si="170"/>
        <v>0.86666666666666659</v>
      </c>
    </row>
    <row r="695" spans="1:64" x14ac:dyDescent="0.3">
      <c r="A695" s="11">
        <v>44576</v>
      </c>
      <c r="B695">
        <v>0.56209150326797397</v>
      </c>
      <c r="C695">
        <v>4662.8500000000004</v>
      </c>
      <c r="D695">
        <v>380.01</v>
      </c>
      <c r="E695">
        <v>142.1</v>
      </c>
      <c r="F695">
        <v>1817.7</v>
      </c>
      <c r="G695">
        <v>85.17</v>
      </c>
      <c r="H695">
        <v>56.13</v>
      </c>
      <c r="I695" s="12">
        <f t="shared" si="161"/>
        <v>118.37133599467556</v>
      </c>
      <c r="J695" s="12">
        <f t="shared" si="162"/>
        <v>109.11804512974673</v>
      </c>
      <c r="K695" s="12">
        <f t="shared" si="163"/>
        <v>166.1620629565071</v>
      </c>
      <c r="L695" s="12">
        <f t="shared" si="164"/>
        <v>136.03842746780785</v>
      </c>
      <c r="M695" s="12">
        <f t="shared" si="165"/>
        <v>156.04557172902736</v>
      </c>
      <c r="N695" s="12">
        <f t="shared" si="166"/>
        <v>143.61729894049012</v>
      </c>
      <c r="O695" s="12">
        <f t="shared" si="167"/>
        <v>217.6864596363171</v>
      </c>
      <c r="P695" s="12">
        <f t="shared" si="168"/>
        <v>178.57703497152573</v>
      </c>
      <c r="Q695">
        <v>0.58823529411764697</v>
      </c>
      <c r="R695" s="12"/>
      <c r="S695" s="12"/>
      <c r="Z695" s="12"/>
      <c r="AA695" s="12"/>
      <c r="AB695" s="12"/>
      <c r="AC695" s="12"/>
      <c r="AF695">
        <v>0.52028469750889705</v>
      </c>
      <c r="AG695" s="12"/>
      <c r="AH695" s="12"/>
      <c r="AI695" t="str">
        <v>20110812</v>
      </c>
      <c r="AJ695">
        <v>46.2</v>
      </c>
      <c r="AK695">
        <v>23.7</v>
      </c>
      <c r="AL695">
        <f t="shared" si="169"/>
        <v>1.9493670886075951</v>
      </c>
      <c r="BI695" t="str">
        <v>22/02/2022</v>
      </c>
      <c r="BJ695">
        <v>29.9</v>
      </c>
      <c r="BK695">
        <v>34.5</v>
      </c>
      <c r="BL695">
        <f t="shared" si="170"/>
        <v>0.86666666666666659</v>
      </c>
    </row>
    <row r="696" spans="1:64" x14ac:dyDescent="0.3">
      <c r="A696" s="11">
        <v>44575</v>
      </c>
      <c r="B696">
        <v>0.55882352941176505</v>
      </c>
      <c r="C696">
        <v>4659.03</v>
      </c>
      <c r="D696">
        <v>377.66</v>
      </c>
      <c r="E696">
        <v>144.28</v>
      </c>
      <c r="F696">
        <v>1822.8</v>
      </c>
      <c r="G696">
        <v>85.28</v>
      </c>
      <c r="H696">
        <v>56.17</v>
      </c>
      <c r="I696" s="12">
        <f t="shared" si="161"/>
        <v>116.51531433133484</v>
      </c>
      <c r="J696" s="12">
        <f t="shared" si="162"/>
        <v>108.72470020169214</v>
      </c>
      <c r="K696" s="12">
        <f t="shared" si="163"/>
        <v>165.81223531594114</v>
      </c>
      <c r="L696" s="12">
        <f t="shared" si="164"/>
        <v>135.830330366802</v>
      </c>
      <c r="M696" s="12">
        <f t="shared" si="165"/>
        <v>152.78632805146148</v>
      </c>
      <c r="N696" s="12">
        <f t="shared" si="166"/>
        <v>142.33339174617635</v>
      </c>
      <c r="O696" s="12">
        <f t="shared" si="167"/>
        <v>216.06330633057428</v>
      </c>
      <c r="P696" s="12">
        <f t="shared" si="168"/>
        <v>177.34719387937122</v>
      </c>
      <c r="Q696">
        <v>0.57407407407407396</v>
      </c>
      <c r="R696" s="12"/>
      <c r="S696" s="12"/>
      <c r="Z696" s="12"/>
      <c r="AA696" s="12"/>
      <c r="AB696" s="12"/>
      <c r="AC696" s="12"/>
      <c r="AF696">
        <v>0.52608695652173898</v>
      </c>
      <c r="AG696" s="12"/>
      <c r="AH696" s="12"/>
      <c r="AI696" t="str">
        <v>20110805</v>
      </c>
      <c r="AJ696">
        <v>47.3</v>
      </c>
      <c r="AK696">
        <v>23.7</v>
      </c>
      <c r="AL696">
        <f t="shared" si="169"/>
        <v>1.9957805907172994</v>
      </c>
      <c r="BI696" t="str">
        <v>21/02/2022</v>
      </c>
      <c r="BJ696">
        <v>29.9</v>
      </c>
      <c r="BK696">
        <v>34.5</v>
      </c>
      <c r="BL696">
        <f t="shared" si="170"/>
        <v>0.86666666666666659</v>
      </c>
    </row>
    <row r="697" spans="1:64" x14ac:dyDescent="0.3">
      <c r="A697" s="11">
        <v>44574</v>
      </c>
      <c r="B697">
        <v>0.57377049180327899</v>
      </c>
      <c r="C697">
        <v>4726.3500000000004</v>
      </c>
      <c r="D697">
        <v>387.35</v>
      </c>
      <c r="E697">
        <v>143.01</v>
      </c>
      <c r="F697">
        <v>1826.3</v>
      </c>
      <c r="G697">
        <v>85.24</v>
      </c>
      <c r="H697">
        <v>56.7</v>
      </c>
      <c r="I697" s="12">
        <f t="shared" si="161"/>
        <v>119.27339803257131</v>
      </c>
      <c r="J697" s="12">
        <f t="shared" si="162"/>
        <v>110.08168889118993</v>
      </c>
      <c r="K697" s="12">
        <f t="shared" si="163"/>
        <v>168.2882285047003</v>
      </c>
      <c r="L697" s="12">
        <f t="shared" si="164"/>
        <v>136.49864229497831</v>
      </c>
      <c r="M697" s="12">
        <f t="shared" si="165"/>
        <v>158.14697815297504</v>
      </c>
      <c r="N697" s="12">
        <f t="shared" si="166"/>
        <v>145.69899365290283</v>
      </c>
      <c r="O697" s="12">
        <f t="shared" si="167"/>
        <v>221.71377012282053</v>
      </c>
      <c r="P697" s="12">
        <f t="shared" si="168"/>
        <v>180.17022576204008</v>
      </c>
      <c r="Q697">
        <v>0.61538461538461497</v>
      </c>
      <c r="R697" s="12"/>
      <c r="S697" s="12"/>
      <c r="Z697" s="12"/>
      <c r="AA697" s="12"/>
      <c r="AB697" s="12"/>
      <c r="AC697" s="12"/>
      <c r="AF697">
        <v>0.52325581395348797</v>
      </c>
      <c r="AG697" s="12"/>
      <c r="AH697" s="12"/>
      <c r="AI697" t="str">
        <v>20110729</v>
      </c>
      <c r="AJ697">
        <v>46.3</v>
      </c>
      <c r="AK697">
        <v>24.7</v>
      </c>
      <c r="AL697">
        <f t="shared" si="169"/>
        <v>1.8744939271255061</v>
      </c>
      <c r="BI697" t="str">
        <v>18/02/2022</v>
      </c>
      <c r="BJ697">
        <v>32.200000000000003</v>
      </c>
      <c r="BK697">
        <v>31</v>
      </c>
      <c r="BL697">
        <f t="shared" si="170"/>
        <v>1.0387096774193549</v>
      </c>
    </row>
    <row r="698" spans="1:64" x14ac:dyDescent="0.3">
      <c r="A698" s="11">
        <v>44573</v>
      </c>
      <c r="B698">
        <v>0.58585858585858597</v>
      </c>
      <c r="C698">
        <v>4713.07</v>
      </c>
      <c r="D698">
        <v>385.82</v>
      </c>
      <c r="E698">
        <v>143.56</v>
      </c>
      <c r="F698">
        <v>1821.65</v>
      </c>
      <c r="G698">
        <v>85.27</v>
      </c>
      <c r="H698">
        <v>56.06</v>
      </c>
      <c r="I698" s="12">
        <f t="shared" si="161"/>
        <v>118.48560536376142</v>
      </c>
      <c r="J698" s="12">
        <f t="shared" si="162"/>
        <v>110.05251776945447</v>
      </c>
      <c r="K698" s="12">
        <f t="shared" si="163"/>
        <v>167.75652086671897</v>
      </c>
      <c r="L698" s="12">
        <f t="shared" si="164"/>
        <v>137.68252522005716</v>
      </c>
      <c r="M698" s="12">
        <f t="shared" si="165"/>
        <v>156.92348800125242</v>
      </c>
      <c r="N698" s="12">
        <f t="shared" si="166"/>
        <v>145.49341887984102</v>
      </c>
      <c r="O698" s="12">
        <f t="shared" si="167"/>
        <v>220.76065730527469</v>
      </c>
      <c r="P698" s="12">
        <f t="shared" si="168"/>
        <v>181.52270786238614</v>
      </c>
      <c r="Q698">
        <v>0.63461538461538503</v>
      </c>
      <c r="R698" s="12"/>
      <c r="S698" s="12"/>
      <c r="Z698" s="12"/>
      <c r="AA698" s="12"/>
      <c r="AB698" s="12"/>
      <c r="AC698" s="12"/>
      <c r="AF698">
        <v>0.51973194341027595</v>
      </c>
      <c r="AG698" s="12"/>
      <c r="AH698" s="12"/>
      <c r="AI698" t="str">
        <v>20110722</v>
      </c>
      <c r="AJ698">
        <v>49.5</v>
      </c>
      <c r="AK698">
        <v>21.5</v>
      </c>
      <c r="AL698">
        <f t="shared" si="169"/>
        <v>2.3023255813953489</v>
      </c>
      <c r="BI698" t="str">
        <v>17/02/2022</v>
      </c>
      <c r="BJ698">
        <v>32.200000000000003</v>
      </c>
      <c r="BK698">
        <v>31</v>
      </c>
      <c r="BL698">
        <f t="shared" si="170"/>
        <v>1.0387096774193549</v>
      </c>
    </row>
    <row r="699" spans="1:64" x14ac:dyDescent="0.3">
      <c r="A699" s="11">
        <v>44572</v>
      </c>
      <c r="B699">
        <v>0.58333333333333304</v>
      </c>
      <c r="C699">
        <v>4670.29</v>
      </c>
      <c r="D699">
        <v>380.11</v>
      </c>
      <c r="E699">
        <v>142.61000000000001</v>
      </c>
      <c r="F699">
        <v>1801.7349999999999</v>
      </c>
      <c r="G699">
        <v>85.24</v>
      </c>
      <c r="H699">
        <v>55.22</v>
      </c>
      <c r="I699" s="12">
        <f t="shared" si="161"/>
        <v>118.19030613806167</v>
      </c>
      <c r="J699" s="12">
        <f t="shared" si="162"/>
        <v>110.26126484273691</v>
      </c>
      <c r="K699" s="12">
        <f t="shared" si="163"/>
        <v>166.29180876219579</v>
      </c>
      <c r="L699" s="12">
        <f t="shared" si="164"/>
        <v>138.52083238183926</v>
      </c>
      <c r="M699" s="12">
        <f t="shared" si="165"/>
        <v>155.62241568284782</v>
      </c>
      <c r="N699" s="12">
        <f t="shared" si="166"/>
        <v>144.91827700021614</v>
      </c>
      <c r="O699" s="12">
        <f t="shared" si="167"/>
        <v>217.56891696749693</v>
      </c>
      <c r="P699" s="12">
        <f t="shared" si="168"/>
        <v>181.5571878288319</v>
      </c>
      <c r="Q699">
        <v>0.58823529411764697</v>
      </c>
      <c r="R699" s="12"/>
      <c r="S699" s="12"/>
      <c r="Z699" s="12"/>
      <c r="AA699" s="12"/>
      <c r="AB699" s="12"/>
      <c r="AC699" s="12"/>
      <c r="AF699">
        <v>0.51482059282371295</v>
      </c>
      <c r="AG699" s="12"/>
      <c r="AH699" s="12"/>
      <c r="AI699" t="str">
        <v>20110715</v>
      </c>
      <c r="AJ699">
        <v>46.2</v>
      </c>
      <c r="AK699">
        <v>21.5</v>
      </c>
      <c r="AL699">
        <f t="shared" si="169"/>
        <v>2.1488372093023256</v>
      </c>
      <c r="BI699" t="str">
        <v>16/02/2022</v>
      </c>
      <c r="BJ699">
        <v>32.200000000000003</v>
      </c>
      <c r="BK699">
        <v>31</v>
      </c>
      <c r="BL699">
        <f t="shared" si="170"/>
        <v>1.0387096774193549</v>
      </c>
    </row>
    <row r="700" spans="1:64" x14ac:dyDescent="0.3">
      <c r="A700" s="11">
        <v>44569</v>
      </c>
      <c r="B700">
        <v>0.57446808510638303</v>
      </c>
      <c r="C700">
        <v>4677.03</v>
      </c>
      <c r="D700">
        <v>379.86</v>
      </c>
      <c r="E700">
        <v>142.26</v>
      </c>
      <c r="F700">
        <v>1796.425</v>
      </c>
      <c r="G700">
        <v>85.29</v>
      </c>
      <c r="H700">
        <v>55.6</v>
      </c>
      <c r="I700" s="12">
        <f t="shared" si="161"/>
        <v>118.65321617223377</v>
      </c>
      <c r="J700" s="12">
        <f t="shared" si="162"/>
        <v>110.74821991079274</v>
      </c>
      <c r="K700" s="12">
        <f t="shared" si="163"/>
        <v>166.43408498595187</v>
      </c>
      <c r="L700" s="12">
        <f t="shared" si="164"/>
        <v>137.7777354816659</v>
      </c>
      <c r="M700" s="12">
        <f t="shared" si="165"/>
        <v>155.90337645049416</v>
      </c>
      <c r="N700" s="12">
        <f t="shared" si="166"/>
        <v>145.25202744659754</v>
      </c>
      <c r="O700" s="12">
        <f t="shared" si="167"/>
        <v>217.29851668946236</v>
      </c>
      <c r="P700" s="12">
        <f t="shared" si="168"/>
        <v>180.20695664620567</v>
      </c>
      <c r="Q700">
        <v>0.58823529411764697</v>
      </c>
      <c r="R700" s="12"/>
      <c r="S700" s="12"/>
      <c r="Z700" s="12"/>
      <c r="AA700" s="12"/>
      <c r="AB700" s="12"/>
      <c r="AC700" s="12"/>
      <c r="AF700">
        <v>0.51157580283793902</v>
      </c>
      <c r="AG700" s="12"/>
      <c r="AH700" s="12"/>
      <c r="AI700" t="str">
        <v>20110708</v>
      </c>
      <c r="AJ700">
        <v>44.1</v>
      </c>
      <c r="AK700">
        <v>22.6</v>
      </c>
      <c r="AL700">
        <f t="shared" si="169"/>
        <v>1.9513274336283186</v>
      </c>
      <c r="BI700" t="str">
        <v>15/02/2022</v>
      </c>
      <c r="BJ700">
        <v>32.200000000000003</v>
      </c>
      <c r="BK700">
        <v>31</v>
      </c>
      <c r="BL700">
        <f t="shared" si="170"/>
        <v>1.0387096774193549</v>
      </c>
    </row>
    <row r="701" spans="1:64" x14ac:dyDescent="0.3">
      <c r="A701" s="11">
        <v>44568</v>
      </c>
      <c r="B701">
        <v>0.54895104895104896</v>
      </c>
      <c r="C701">
        <v>4696.05</v>
      </c>
      <c r="D701">
        <v>384.02</v>
      </c>
      <c r="E701">
        <v>143.29</v>
      </c>
      <c r="F701">
        <v>1791.375</v>
      </c>
      <c r="G701">
        <v>85.31</v>
      </c>
      <c r="H701">
        <v>55.35</v>
      </c>
      <c r="I701" s="12">
        <f t="shared" si="161"/>
        <v>118.28204624979965</v>
      </c>
      <c r="J701" s="12">
        <f t="shared" si="162"/>
        <v>111.51424201501118</v>
      </c>
      <c r="K701" s="12">
        <f t="shared" si="163"/>
        <v>167.07159230842697</v>
      </c>
      <c r="L701" s="12">
        <f t="shared" si="164"/>
        <v>138.96826608990395</v>
      </c>
      <c r="M701" s="12">
        <f t="shared" si="165"/>
        <v>156.47365241155777</v>
      </c>
      <c r="N701" s="12">
        <f t="shared" si="166"/>
        <v>147.26242949635514</v>
      </c>
      <c r="O701" s="12">
        <f t="shared" si="167"/>
        <v>219.62618750616264</v>
      </c>
      <c r="P701" s="12">
        <f t="shared" si="168"/>
        <v>183.01615970504244</v>
      </c>
      <c r="Q701">
        <v>0.56603773584905703</v>
      </c>
      <c r="R701" s="12"/>
      <c r="S701" s="12"/>
      <c r="Z701" s="12"/>
      <c r="AA701" s="12"/>
      <c r="AB701" s="12"/>
      <c r="AC701" s="12"/>
      <c r="AF701">
        <v>0.50950570342205304</v>
      </c>
      <c r="AG701" s="12"/>
      <c r="AH701" s="12"/>
      <c r="AI701" t="str">
        <v>20110701</v>
      </c>
      <c r="AJ701">
        <v>40.9</v>
      </c>
      <c r="AK701">
        <v>24.7</v>
      </c>
      <c r="AL701">
        <f t="shared" si="169"/>
        <v>1.6558704453441295</v>
      </c>
      <c r="BI701" t="str">
        <v>14/02/2022</v>
      </c>
      <c r="BJ701">
        <v>32.200000000000003</v>
      </c>
      <c r="BK701">
        <v>31</v>
      </c>
      <c r="BL701">
        <f t="shared" si="170"/>
        <v>1.0387096774193549</v>
      </c>
    </row>
    <row r="702" spans="1:64" x14ac:dyDescent="0.3">
      <c r="A702" s="11">
        <v>44567</v>
      </c>
      <c r="B702">
        <v>0.56043956043956</v>
      </c>
      <c r="C702">
        <v>4700.58</v>
      </c>
      <c r="D702">
        <v>384.29</v>
      </c>
      <c r="E702">
        <v>142.91999999999999</v>
      </c>
      <c r="F702">
        <v>1810.27</v>
      </c>
      <c r="G702">
        <v>85.38</v>
      </c>
      <c r="H702">
        <v>55.41</v>
      </c>
      <c r="I702" s="12">
        <f t="shared" si="161"/>
        <v>118.70374983957264</v>
      </c>
      <c r="J702" s="12">
        <f t="shared" si="162"/>
        <v>110.4676758212684</v>
      </c>
      <c r="K702" s="12">
        <f t="shared" si="163"/>
        <v>167.09562846724566</v>
      </c>
      <c r="L702" s="12">
        <f t="shared" si="164"/>
        <v>138.95171330423108</v>
      </c>
      <c r="M702" s="12">
        <f t="shared" si="165"/>
        <v>156.99037922669419</v>
      </c>
      <c r="N702" s="12">
        <f t="shared" si="166"/>
        <v>145.84264043542598</v>
      </c>
      <c r="O702" s="12">
        <f t="shared" si="167"/>
        <v>219.6004350198175</v>
      </c>
      <c r="P702" s="12">
        <f t="shared" si="168"/>
        <v>182.94659560888422</v>
      </c>
      <c r="Q702">
        <v>0.56000000000000005</v>
      </c>
      <c r="R702" s="12"/>
      <c r="S702" s="12"/>
      <c r="Z702" s="12"/>
      <c r="AA702" s="12"/>
      <c r="AB702" s="12"/>
      <c r="AC702" s="12"/>
      <c r="AF702">
        <v>0.51239669421487599</v>
      </c>
      <c r="AG702" s="12"/>
      <c r="AH702" s="12"/>
      <c r="AI702" t="str">
        <v>20110624</v>
      </c>
      <c r="AJ702">
        <v>39.799999999999997</v>
      </c>
      <c r="AK702">
        <v>26.9</v>
      </c>
      <c r="AL702">
        <f t="shared" si="169"/>
        <v>1.4795539033457248</v>
      </c>
      <c r="BI702" t="str">
        <v>11/02/2022</v>
      </c>
      <c r="BJ702">
        <v>33.700000000000003</v>
      </c>
      <c r="BK702">
        <v>27.9</v>
      </c>
      <c r="BL702">
        <f t="shared" si="170"/>
        <v>1.2078853046594984</v>
      </c>
    </row>
    <row r="703" spans="1:64" x14ac:dyDescent="0.3">
      <c r="A703" s="11">
        <v>44566</v>
      </c>
      <c r="B703">
        <v>0.54901960784313697</v>
      </c>
      <c r="C703">
        <v>4793.54</v>
      </c>
      <c r="D703">
        <v>396.47</v>
      </c>
      <c r="E703">
        <v>143.69999999999999</v>
      </c>
      <c r="F703">
        <v>1814.5</v>
      </c>
      <c r="G703">
        <v>85.49</v>
      </c>
      <c r="H703">
        <v>56.02</v>
      </c>
      <c r="I703" s="12">
        <f t="shared" si="161"/>
        <v>120.38489982320516</v>
      </c>
      <c r="J703" s="12">
        <f t="shared" si="162"/>
        <v>112.38513998671107</v>
      </c>
      <c r="K703" s="12">
        <f t="shared" si="163"/>
        <v>170.17686194406488</v>
      </c>
      <c r="L703" s="12">
        <f t="shared" si="164"/>
        <v>140.14346500371457</v>
      </c>
      <c r="M703" s="12">
        <f t="shared" si="165"/>
        <v>161.06419836481115</v>
      </c>
      <c r="N703" s="12">
        <f t="shared" si="166"/>
        <v>150.10407919889488</v>
      </c>
      <c r="O703" s="12">
        <f t="shared" si="167"/>
        <v>226.26027349815573</v>
      </c>
      <c r="P703" s="12">
        <f t="shared" si="168"/>
        <v>186.64823049272854</v>
      </c>
      <c r="Q703">
        <v>0.56000000000000005</v>
      </c>
      <c r="R703" s="12"/>
      <c r="S703" s="12"/>
      <c r="Z703" s="12"/>
      <c r="AA703" s="12"/>
      <c r="AB703" s="12"/>
      <c r="AC703" s="12"/>
      <c r="AF703">
        <v>0.51321928460342103</v>
      </c>
      <c r="AG703" s="12"/>
      <c r="AH703" s="12"/>
      <c r="AI703" t="str">
        <v>20110617</v>
      </c>
      <c r="AJ703">
        <v>37.6</v>
      </c>
      <c r="AK703">
        <v>28</v>
      </c>
      <c r="AL703">
        <f t="shared" si="169"/>
        <v>1.342857142857143</v>
      </c>
      <c r="BI703" t="str">
        <v>10/02/2022</v>
      </c>
      <c r="BJ703">
        <v>33.700000000000003</v>
      </c>
      <c r="BK703">
        <v>27.9</v>
      </c>
      <c r="BL703">
        <f t="shared" si="170"/>
        <v>1.2078853046594984</v>
      </c>
    </row>
    <row r="704" spans="1:64" x14ac:dyDescent="0.3">
      <c r="A704" s="11">
        <v>44565</v>
      </c>
      <c r="B704">
        <v>0.54581673306772904</v>
      </c>
      <c r="C704">
        <v>4796.5600000000004</v>
      </c>
      <c r="D704">
        <v>401.68</v>
      </c>
      <c r="E704">
        <v>144.30000000000001</v>
      </c>
      <c r="F704">
        <v>1801.4</v>
      </c>
      <c r="G704">
        <v>85.44</v>
      </c>
      <c r="H704">
        <v>55.92</v>
      </c>
      <c r="I704" s="12">
        <f t="shared" si="161"/>
        <v>119.96162885958826</v>
      </c>
      <c r="J704" s="12">
        <f t="shared" si="162"/>
        <v>113.28025102944495</v>
      </c>
      <c r="K704" s="12">
        <f t="shared" si="163"/>
        <v>170.38384831266998</v>
      </c>
      <c r="L704" s="12">
        <f t="shared" si="164"/>
        <v>140.48313733390663</v>
      </c>
      <c r="M704" s="12">
        <f t="shared" si="165"/>
        <v>162.49619931301319</v>
      </c>
      <c r="N704" s="12">
        <f t="shared" si="166"/>
        <v>153.20536100789965</v>
      </c>
      <c r="O704" s="12">
        <f t="shared" si="167"/>
        <v>229.36954507381631</v>
      </c>
      <c r="P704" s="12">
        <f t="shared" si="168"/>
        <v>189.44419815202227</v>
      </c>
      <c r="Q704">
        <v>0.54166666666666696</v>
      </c>
      <c r="R704" s="12"/>
      <c r="S704" s="12"/>
      <c r="Z704" s="12"/>
      <c r="AA704" s="12"/>
      <c r="AB704" s="12"/>
      <c r="AC704" s="12"/>
      <c r="AF704">
        <v>0.51151707704527405</v>
      </c>
      <c r="AG704" s="12"/>
      <c r="AH704" s="12"/>
      <c r="AI704" t="str">
        <v>20110610</v>
      </c>
      <c r="AJ704">
        <v>37</v>
      </c>
      <c r="AK704">
        <v>26</v>
      </c>
      <c r="AL704">
        <f t="shared" si="169"/>
        <v>1.4230769230769231</v>
      </c>
      <c r="BI704" t="str">
        <v>09/02/2022</v>
      </c>
      <c r="BJ704">
        <v>33.700000000000003</v>
      </c>
      <c r="BK704">
        <v>27.9</v>
      </c>
      <c r="BL704">
        <f t="shared" si="170"/>
        <v>1.2078853046594984</v>
      </c>
    </row>
    <row r="705" spans="1:64" x14ac:dyDescent="0.3">
      <c r="A705" s="11">
        <v>44561</v>
      </c>
      <c r="B705">
        <v>0.61623616236162404</v>
      </c>
      <c r="C705">
        <v>4766.18</v>
      </c>
      <c r="D705">
        <v>397.85</v>
      </c>
      <c r="E705">
        <v>148.19</v>
      </c>
      <c r="F705">
        <v>1821.9</v>
      </c>
      <c r="G705">
        <v>85.54</v>
      </c>
      <c r="H705">
        <v>55.6</v>
      </c>
      <c r="I705" s="12">
        <f t="shared" si="161"/>
        <v>116.17162691755253</v>
      </c>
      <c r="J705" s="12">
        <f t="shared" si="162"/>
        <v>111.31814985789821</v>
      </c>
      <c r="K705" s="12">
        <f t="shared" si="163"/>
        <v>169.10824435065294</v>
      </c>
      <c r="L705" s="12">
        <f t="shared" si="164"/>
        <v>140.3962767309711</v>
      </c>
      <c r="M705" s="12">
        <f t="shared" si="165"/>
        <v>156.86826358617256</v>
      </c>
      <c r="N705" s="12">
        <f t="shared" si="166"/>
        <v>150.07204674872671</v>
      </c>
      <c r="O705" s="12">
        <f t="shared" si="167"/>
        <v>226.91976749126624</v>
      </c>
      <c r="P705" s="12">
        <f t="shared" si="168"/>
        <v>188.71362203666428</v>
      </c>
      <c r="Q705">
        <v>0.61016949152542399</v>
      </c>
      <c r="R705" s="12"/>
      <c r="S705" s="12"/>
      <c r="Z705" s="12"/>
      <c r="AA705" s="12"/>
      <c r="AB705" s="12"/>
      <c r="AC705" s="12"/>
      <c r="AF705">
        <v>0.51331360946745597</v>
      </c>
      <c r="AG705" s="12"/>
      <c r="AH705" s="12"/>
      <c r="AI705" t="str">
        <v>20110603</v>
      </c>
      <c r="AJ705">
        <v>40.9</v>
      </c>
      <c r="AK705">
        <v>22.6</v>
      </c>
      <c r="AL705">
        <f t="shared" si="169"/>
        <v>1.8097345132743361</v>
      </c>
      <c r="BI705" t="str">
        <v>08/02/2022</v>
      </c>
      <c r="BJ705">
        <v>33.700000000000003</v>
      </c>
      <c r="BK705">
        <v>27.9</v>
      </c>
      <c r="BL705">
        <f t="shared" si="170"/>
        <v>1.2078853046594984</v>
      </c>
    </row>
    <row r="706" spans="1:64" x14ac:dyDescent="0.3">
      <c r="A706" s="11">
        <v>44561</v>
      </c>
      <c r="B706">
        <v>0.61068702290076304</v>
      </c>
      <c r="C706">
        <v>4778.7299999999996</v>
      </c>
      <c r="D706">
        <v>400.35</v>
      </c>
      <c r="E706">
        <v>147.9</v>
      </c>
      <c r="F706">
        <v>1802.27</v>
      </c>
      <c r="G706">
        <v>85.55</v>
      </c>
      <c r="H706">
        <v>55.69</v>
      </c>
      <c r="I706" s="12">
        <f t="shared" ref="I706:I769" si="171">I707*(1+((C706/C707)-(E706/E707)))</f>
        <v>116.70696234763027</v>
      </c>
      <c r="J706" s="12">
        <f t="shared" ref="J706:J769" si="172">J707*(1+((C706/C707)-(F706/F707)))</f>
        <v>112.8435738634734</v>
      </c>
      <c r="K706" s="12">
        <f t="shared" si="163"/>
        <v>169.53366026170769</v>
      </c>
      <c r="L706" s="12">
        <f t="shared" si="164"/>
        <v>140.53823886246789</v>
      </c>
      <c r="M706" s="12">
        <f t="shared" si="165"/>
        <v>158.16606683219166</v>
      </c>
      <c r="N706" s="12">
        <f t="shared" si="166"/>
        <v>152.68857245156954</v>
      </c>
      <c r="O706" s="12">
        <f t="shared" si="167"/>
        <v>228.31882426711854</v>
      </c>
      <c r="P706" s="12">
        <f t="shared" si="168"/>
        <v>189.59113454824106</v>
      </c>
      <c r="Q706">
        <v>0.65454545454545499</v>
      </c>
      <c r="R706" s="12"/>
      <c r="S706" s="12"/>
      <c r="Z706" s="12"/>
      <c r="AA706" s="12"/>
      <c r="AB706" s="12"/>
      <c r="AC706" s="12"/>
      <c r="AF706">
        <v>0.510479041916168</v>
      </c>
      <c r="AG706" s="12"/>
      <c r="AH706" s="12"/>
      <c r="AI706" t="str">
        <v>20110527</v>
      </c>
      <c r="AJ706">
        <v>45.2</v>
      </c>
      <c r="AK706">
        <v>20.399999999999999</v>
      </c>
      <c r="AL706">
        <f t="shared" si="169"/>
        <v>2.215686274509804</v>
      </c>
      <c r="BI706" t="str">
        <v>07/02/2022</v>
      </c>
      <c r="BJ706">
        <v>33.700000000000003</v>
      </c>
      <c r="BK706">
        <v>27.9</v>
      </c>
      <c r="BL706">
        <f t="shared" si="170"/>
        <v>1.2078853046594984</v>
      </c>
    </row>
    <row r="707" spans="1:64" x14ac:dyDescent="0.3">
      <c r="A707" s="11">
        <v>44560</v>
      </c>
      <c r="B707">
        <v>0.61685823754789304</v>
      </c>
      <c r="C707">
        <v>4793.0600000000004</v>
      </c>
      <c r="D707">
        <v>401.55</v>
      </c>
      <c r="E707">
        <v>146.66999999999999</v>
      </c>
      <c r="F707">
        <v>1804.47</v>
      </c>
      <c r="G707">
        <v>85.5</v>
      </c>
      <c r="H707">
        <v>55.66</v>
      </c>
      <c r="I707" s="12">
        <f t="shared" si="171"/>
        <v>118.04988752373956</v>
      </c>
      <c r="J707" s="12">
        <f t="shared" si="172"/>
        <v>113.04372283636792</v>
      </c>
      <c r="K707" s="12">
        <f t="shared" ref="K707:K770" si="173">K708*(1+((C707/C708)-(G707/G708)))</f>
        <v>170.141838158144</v>
      </c>
      <c r="L707" s="12">
        <f t="shared" ref="L707:L770" si="174">L708*(1+((C707/C708)-(H707/H708)))</f>
        <v>141.0359159712294</v>
      </c>
      <c r="M707" s="12">
        <f t="shared" ref="M707:M770" si="175">M708*(1+((D707/D708)-(E707/E708)))</f>
        <v>159.98584064157592</v>
      </c>
      <c r="N707" s="12">
        <f t="shared" ref="N707:N770" si="176">N708*(1+((D707/D708)-(F707/F708)))</f>
        <v>152.95919172607742</v>
      </c>
      <c r="O707" s="12">
        <f t="shared" ref="O707:O770" si="177">O708*(1+((D707/D708)-(G707/G708)))</f>
        <v>229.13758215734384</v>
      </c>
      <c r="P707" s="12">
        <f t="shared" ref="P707:P770" si="178">P708*(1+((D707/D708)-(H707/H708)))</f>
        <v>190.26226692011772</v>
      </c>
      <c r="Q707">
        <v>0.65454545454545499</v>
      </c>
      <c r="R707" s="12"/>
      <c r="S707" s="12"/>
      <c r="Z707" s="12"/>
      <c r="AA707" s="12"/>
      <c r="AB707" s="12"/>
      <c r="AC707" s="12"/>
      <c r="AF707">
        <v>0.50892857142857095</v>
      </c>
      <c r="AG707" s="12"/>
      <c r="AH707" s="12"/>
      <c r="AI707" t="str">
        <v>20110520</v>
      </c>
      <c r="AJ707">
        <v>43</v>
      </c>
      <c r="AK707">
        <v>19.399999999999999</v>
      </c>
      <c r="AL707">
        <f t="shared" si="169"/>
        <v>2.2164948453608249</v>
      </c>
      <c r="BI707" t="str">
        <v>04/02/2022</v>
      </c>
      <c r="BJ707">
        <v>34.1</v>
      </c>
      <c r="BK707">
        <v>25.9</v>
      </c>
      <c r="BL707">
        <f t="shared" si="170"/>
        <v>1.3166023166023166</v>
      </c>
    </row>
    <row r="708" spans="1:64" x14ac:dyDescent="0.3">
      <c r="A708" s="11">
        <v>44559</v>
      </c>
      <c r="B708">
        <v>0.61029411764705899</v>
      </c>
      <c r="C708">
        <v>4786.3500000000004</v>
      </c>
      <c r="D708">
        <v>401.61</v>
      </c>
      <c r="E708">
        <v>148.29</v>
      </c>
      <c r="F708">
        <v>1806.2850000000001</v>
      </c>
      <c r="G708">
        <v>85.51</v>
      </c>
      <c r="H708">
        <v>55.81</v>
      </c>
      <c r="I708" s="12">
        <f t="shared" si="171"/>
        <v>116.61247054288928</v>
      </c>
      <c r="J708" s="12">
        <f t="shared" si="172"/>
        <v>112.77231054212878</v>
      </c>
      <c r="K708" s="12">
        <f t="shared" si="173"/>
        <v>169.88381035096339</v>
      </c>
      <c r="L708" s="12">
        <f t="shared" si="174"/>
        <v>140.46148556374601</v>
      </c>
      <c r="M708" s="12">
        <f t="shared" si="175"/>
        <v>158.28034756591313</v>
      </c>
      <c r="N708" s="12">
        <f t="shared" si="176"/>
        <v>152.82845826646533</v>
      </c>
      <c r="O708" s="12">
        <f t="shared" si="177"/>
        <v>229.14501866567679</v>
      </c>
      <c r="P708" s="12">
        <f t="shared" si="178"/>
        <v>189.78054852750441</v>
      </c>
      <c r="Q708">
        <v>0.660377358490566</v>
      </c>
      <c r="R708" s="12"/>
      <c r="S708" s="12"/>
      <c r="Z708" s="12"/>
      <c r="AA708" s="12"/>
      <c r="AB708" s="12"/>
      <c r="AC708" s="12"/>
      <c r="AF708">
        <v>0.51194786386676305</v>
      </c>
      <c r="AG708" s="12"/>
      <c r="AH708" s="12"/>
      <c r="AI708" t="str">
        <v>20110513</v>
      </c>
      <c r="AJ708">
        <v>45.6</v>
      </c>
      <c r="AK708">
        <v>19.600000000000001</v>
      </c>
      <c r="AL708">
        <f t="shared" si="169"/>
        <v>2.3265306122448979</v>
      </c>
      <c r="BI708" t="str">
        <v>03/02/2022</v>
      </c>
      <c r="BJ708">
        <v>34.1</v>
      </c>
      <c r="BK708">
        <v>25.9</v>
      </c>
      <c r="BL708">
        <f t="shared" si="170"/>
        <v>1.3166023166023166</v>
      </c>
    </row>
    <row r="709" spans="1:64" x14ac:dyDescent="0.3">
      <c r="A709" s="11">
        <v>44558</v>
      </c>
      <c r="B709">
        <v>0.61254612546125498</v>
      </c>
      <c r="C709">
        <v>4791.1899999999996</v>
      </c>
      <c r="D709">
        <v>403.48</v>
      </c>
      <c r="E709">
        <v>148.88</v>
      </c>
      <c r="F709">
        <v>1812.1</v>
      </c>
      <c r="G709">
        <v>85.51</v>
      </c>
      <c r="H709">
        <v>55.8</v>
      </c>
      <c r="I709" s="12">
        <f t="shared" si="171"/>
        <v>116.26915844661194</v>
      </c>
      <c r="J709" s="12">
        <f t="shared" si="172"/>
        <v>112.52489119356984</v>
      </c>
      <c r="K709" s="12">
        <f t="shared" si="173"/>
        <v>170.05559838194702</v>
      </c>
      <c r="L709" s="12">
        <f t="shared" si="174"/>
        <v>140.62874924590309</v>
      </c>
      <c r="M709" s="12">
        <f t="shared" si="175"/>
        <v>158.38674467563155</v>
      </c>
      <c r="N709" s="12">
        <f t="shared" si="176"/>
        <v>153.04665600347468</v>
      </c>
      <c r="O709" s="12">
        <f t="shared" si="177"/>
        <v>230.21197712015953</v>
      </c>
      <c r="P709" s="12">
        <f t="shared" si="178"/>
        <v>190.69855032776346</v>
      </c>
      <c r="Q709">
        <v>0.660377358490566</v>
      </c>
      <c r="R709" s="12"/>
      <c r="S709" s="12"/>
      <c r="Z709" s="12"/>
      <c r="AA709" s="12"/>
      <c r="AB709" s="12"/>
      <c r="AC709" s="12"/>
      <c r="AF709">
        <v>0.51057622173595896</v>
      </c>
      <c r="AG709" s="12"/>
      <c r="AH709" s="12"/>
      <c r="AI709" t="str">
        <v>20110506</v>
      </c>
      <c r="AJ709">
        <v>51.1</v>
      </c>
      <c r="AK709">
        <v>18.5</v>
      </c>
      <c r="AL709">
        <f t="shared" si="169"/>
        <v>2.7621621621621624</v>
      </c>
      <c r="BI709" t="str">
        <v>02/02/2022</v>
      </c>
      <c r="BJ709">
        <v>34.1</v>
      </c>
      <c r="BK709">
        <v>25.9</v>
      </c>
      <c r="BL709">
        <f t="shared" si="170"/>
        <v>1.3166023166023166</v>
      </c>
    </row>
    <row r="710" spans="1:64" x14ac:dyDescent="0.3">
      <c r="A710" s="11">
        <v>44554</v>
      </c>
      <c r="B710">
        <v>0.61921708185053403</v>
      </c>
      <c r="C710">
        <v>4725.79</v>
      </c>
      <c r="D710">
        <v>396.92</v>
      </c>
      <c r="E710">
        <v>148.52000000000001</v>
      </c>
      <c r="F710">
        <v>1808.45</v>
      </c>
      <c r="G710">
        <v>85.54</v>
      </c>
      <c r="H710">
        <v>55.47</v>
      </c>
      <c r="I710" s="12">
        <f t="shared" si="171"/>
        <v>114.95692059338305</v>
      </c>
      <c r="J710" s="12">
        <f t="shared" si="172"/>
        <v>111.21031267081942</v>
      </c>
      <c r="K710" s="12">
        <f t="shared" si="173"/>
        <v>167.67632678178811</v>
      </c>
      <c r="L710" s="12">
        <f t="shared" si="174"/>
        <v>139.52790279134567</v>
      </c>
      <c r="M710" s="12">
        <f t="shared" si="175"/>
        <v>156.18402761771529</v>
      </c>
      <c r="N710" s="12">
        <f t="shared" si="176"/>
        <v>150.85786572640299</v>
      </c>
      <c r="O710" s="12">
        <f t="shared" si="177"/>
        <v>226.39095666211742</v>
      </c>
      <c r="P710" s="12">
        <f t="shared" si="178"/>
        <v>188.70243741567157</v>
      </c>
      <c r="Q710">
        <v>0.63636363636363602</v>
      </c>
      <c r="R710" s="12"/>
      <c r="S710" s="12"/>
      <c r="Z710" s="12"/>
      <c r="AA710" s="12"/>
      <c r="AB710" s="12"/>
      <c r="AC710" s="12"/>
      <c r="AF710">
        <v>0.52036516853932602</v>
      </c>
      <c r="AG710" s="12"/>
      <c r="AH710" s="12"/>
      <c r="AI710" t="str">
        <v>20110429</v>
      </c>
      <c r="AJ710">
        <v>54.9</v>
      </c>
      <c r="AK710">
        <v>16.5</v>
      </c>
      <c r="AL710">
        <f t="shared" si="169"/>
        <v>3.3272727272727272</v>
      </c>
      <c r="BI710" t="str">
        <v>01/02/2022</v>
      </c>
      <c r="BJ710">
        <v>34.1</v>
      </c>
      <c r="BK710">
        <v>25.9</v>
      </c>
      <c r="BL710">
        <f t="shared" si="170"/>
        <v>1.3166023166023166</v>
      </c>
    </row>
    <row r="711" spans="1:64" x14ac:dyDescent="0.3">
      <c r="A711" s="11">
        <v>44553</v>
      </c>
      <c r="B711">
        <v>0.62068965517241403</v>
      </c>
      <c r="C711">
        <v>4696.5600000000004</v>
      </c>
      <c r="D711">
        <v>393.95</v>
      </c>
      <c r="E711">
        <v>149.82</v>
      </c>
      <c r="F711">
        <v>1803.61</v>
      </c>
      <c r="G711">
        <v>85.55</v>
      </c>
      <c r="H711">
        <v>55.15</v>
      </c>
      <c r="I711" s="12">
        <f t="shared" si="171"/>
        <v>113.26912195039912</v>
      </c>
      <c r="J711" s="12">
        <f t="shared" si="172"/>
        <v>110.81799511575925</v>
      </c>
      <c r="K711" s="12">
        <f t="shared" si="173"/>
        <v>166.61985776720147</v>
      </c>
      <c r="L711" s="12">
        <f t="shared" si="174"/>
        <v>139.4691378954295</v>
      </c>
      <c r="M711" s="12">
        <f t="shared" si="175"/>
        <v>153.6917458289351</v>
      </c>
      <c r="N711" s="12">
        <f t="shared" si="176"/>
        <v>150.12891166878686</v>
      </c>
      <c r="O711" s="12">
        <f t="shared" si="177"/>
        <v>224.67089460313093</v>
      </c>
      <c r="P711" s="12">
        <f t="shared" si="178"/>
        <v>188.37529158730555</v>
      </c>
      <c r="Q711">
        <v>0.644067796610169</v>
      </c>
      <c r="R711" s="12"/>
      <c r="S711" s="12"/>
      <c r="Z711" s="12"/>
      <c r="AA711" s="12"/>
      <c r="AB711" s="12"/>
      <c r="AC711" s="12"/>
      <c r="AF711">
        <v>0.52</v>
      </c>
      <c r="AG711" s="12"/>
      <c r="AH711" s="12"/>
      <c r="AI711" t="str">
        <v>20110422</v>
      </c>
      <c r="AJ711">
        <v>54.3</v>
      </c>
      <c r="AK711">
        <v>18.5</v>
      </c>
      <c r="AL711">
        <f t="shared" si="169"/>
        <v>2.9351351351351349</v>
      </c>
      <c r="BI711" t="str">
        <v>31/01/2022</v>
      </c>
      <c r="BJ711">
        <v>34.1</v>
      </c>
      <c r="BK711">
        <v>25.9</v>
      </c>
      <c r="BL711">
        <f t="shared" si="170"/>
        <v>1.3166023166023166</v>
      </c>
    </row>
    <row r="712" spans="1:64" x14ac:dyDescent="0.3">
      <c r="A712" s="11">
        <v>44552</v>
      </c>
      <c r="B712">
        <v>0.61355932203389796</v>
      </c>
      <c r="C712">
        <v>4649.2299999999996</v>
      </c>
      <c r="D712">
        <v>389.21</v>
      </c>
      <c r="E712">
        <v>149.13</v>
      </c>
      <c r="F712">
        <v>1788.8</v>
      </c>
      <c r="G712">
        <v>85.56</v>
      </c>
      <c r="H712">
        <v>54.67</v>
      </c>
      <c r="I712" s="12">
        <f t="shared" si="171"/>
        <v>112.64357335624786</v>
      </c>
      <c r="J712" s="12">
        <f t="shared" si="172"/>
        <v>110.60774229711076</v>
      </c>
      <c r="K712" s="12">
        <f t="shared" si="173"/>
        <v>164.92165006677769</v>
      </c>
      <c r="L712" s="12">
        <f t="shared" si="174"/>
        <v>139.27412237906535</v>
      </c>
      <c r="M712" s="12">
        <f t="shared" si="175"/>
        <v>152.53981399572385</v>
      </c>
      <c r="N712" s="12">
        <f t="shared" si="176"/>
        <v>149.54579938684176</v>
      </c>
      <c r="O712" s="12">
        <f t="shared" si="177"/>
        <v>221.94203022927502</v>
      </c>
      <c r="P712" s="12">
        <f t="shared" si="178"/>
        <v>187.73725469743053</v>
      </c>
      <c r="Q712">
        <v>0.644067796610169</v>
      </c>
      <c r="R712" s="12"/>
      <c r="S712" s="12"/>
      <c r="Z712" s="12"/>
      <c r="AA712" s="12"/>
      <c r="AB712" s="12"/>
      <c r="AC712" s="12"/>
      <c r="AF712">
        <v>0.517501715854496</v>
      </c>
      <c r="AG712" s="12"/>
      <c r="AH712" s="12"/>
      <c r="AI712" t="str">
        <v>20110415</v>
      </c>
      <c r="AJ712">
        <v>54.2</v>
      </c>
      <c r="AK712">
        <v>19.2</v>
      </c>
      <c r="AL712">
        <f t="shared" ref="AL712:AL775" si="179">IFERROR(AJ712/AK712,"")</f>
        <v>2.822916666666667</v>
      </c>
      <c r="BI712" t="str">
        <v>28/01/2022</v>
      </c>
      <c r="BJ712">
        <v>35.700000000000003</v>
      </c>
      <c r="BK712">
        <v>25</v>
      </c>
      <c r="BL712">
        <f t="shared" ref="BL712:BL775" si="180">IFERROR(BJ712/BK712,"")</f>
        <v>1.4280000000000002</v>
      </c>
    </row>
    <row r="713" spans="1:64" x14ac:dyDescent="0.3">
      <c r="A713" s="11">
        <v>44551</v>
      </c>
      <c r="B713">
        <v>0.60338983050847494</v>
      </c>
      <c r="C713">
        <v>4568.0200000000004</v>
      </c>
      <c r="D713">
        <v>380.69</v>
      </c>
      <c r="E713">
        <v>149.69999999999999</v>
      </c>
      <c r="F713">
        <v>1790.72</v>
      </c>
      <c r="G713">
        <v>85.61</v>
      </c>
      <c r="H713">
        <v>53.94</v>
      </c>
      <c r="I713" s="12">
        <f t="shared" si="171"/>
        <v>110.26347468305951</v>
      </c>
      <c r="J713" s="12">
        <f t="shared" si="172"/>
        <v>108.56134598684073</v>
      </c>
      <c r="K713" s="12">
        <f t="shared" si="173"/>
        <v>161.947963647574</v>
      </c>
      <c r="L713" s="12">
        <f t="shared" si="174"/>
        <v>138.68548744689213</v>
      </c>
      <c r="M713" s="12">
        <f t="shared" si="175"/>
        <v>148.64704086855323</v>
      </c>
      <c r="N713" s="12">
        <f t="shared" si="176"/>
        <v>146.11892928041513</v>
      </c>
      <c r="O713" s="12">
        <f t="shared" si="177"/>
        <v>216.95966893099319</v>
      </c>
      <c r="P713" s="12">
        <f t="shared" si="178"/>
        <v>186.09093449317621</v>
      </c>
      <c r="Q713">
        <v>0.63333333333333297</v>
      </c>
      <c r="R713" s="12"/>
      <c r="S713" s="12"/>
      <c r="Z713" s="12"/>
      <c r="AA713" s="12"/>
      <c r="AB713" s="12"/>
      <c r="AC713" s="12"/>
      <c r="AF713">
        <v>0.51994497936726303</v>
      </c>
      <c r="AG713" s="12"/>
      <c r="AH713" s="12"/>
      <c r="AI713" t="str">
        <v>20110408</v>
      </c>
      <c r="AJ713">
        <v>55.4</v>
      </c>
      <c r="AK713">
        <v>16.3</v>
      </c>
      <c r="AL713">
        <f t="shared" si="179"/>
        <v>3.3987730061349692</v>
      </c>
      <c r="BI713" t="str">
        <v>27/01/2022</v>
      </c>
      <c r="BJ713">
        <v>35.700000000000003</v>
      </c>
      <c r="BK713">
        <v>25</v>
      </c>
      <c r="BL713">
        <f t="shared" si="180"/>
        <v>1.4280000000000002</v>
      </c>
    </row>
    <row r="714" spans="1:64" x14ac:dyDescent="0.3">
      <c r="A714" s="11">
        <v>44548</v>
      </c>
      <c r="B714">
        <v>0.61290322580645196</v>
      </c>
      <c r="C714">
        <v>4620.6400000000003</v>
      </c>
      <c r="D714">
        <v>384.91</v>
      </c>
      <c r="E714">
        <v>150.83000000000001</v>
      </c>
      <c r="F714">
        <v>1797.95</v>
      </c>
      <c r="G714">
        <v>85.59</v>
      </c>
      <c r="H714">
        <v>54.31</v>
      </c>
      <c r="I714" s="12">
        <f t="shared" si="171"/>
        <v>110.6947585706654</v>
      </c>
      <c r="J714" s="12">
        <f t="shared" si="172"/>
        <v>109.36702953339091</v>
      </c>
      <c r="K714" s="12">
        <f t="shared" si="173"/>
        <v>163.85220564262593</v>
      </c>
      <c r="L714" s="12">
        <f t="shared" si="174"/>
        <v>139.32293041860154</v>
      </c>
      <c r="M714" s="12">
        <f t="shared" si="175"/>
        <v>149.16490017388327</v>
      </c>
      <c r="N714" s="12">
        <f t="shared" si="176"/>
        <v>147.14043045135566</v>
      </c>
      <c r="O714" s="12">
        <f t="shared" si="177"/>
        <v>219.41653601340622</v>
      </c>
      <c r="P714" s="12">
        <f t="shared" si="178"/>
        <v>186.86659159331461</v>
      </c>
      <c r="Q714">
        <v>0.64615384615384597</v>
      </c>
      <c r="R714" s="12"/>
      <c r="S714" s="12"/>
      <c r="Z714" s="12"/>
      <c r="AA714" s="12"/>
      <c r="AB714" s="12"/>
      <c r="AC714" s="12"/>
      <c r="AF714">
        <v>0.52462380300957601</v>
      </c>
      <c r="AG714" s="12"/>
      <c r="AH714" s="12"/>
      <c r="AI714" t="str">
        <v>20110401</v>
      </c>
      <c r="AJ714">
        <v>57.3</v>
      </c>
      <c r="AK714">
        <v>15.7</v>
      </c>
      <c r="AL714">
        <f t="shared" si="179"/>
        <v>3.6496815286624202</v>
      </c>
      <c r="BI714" t="str">
        <v>26/01/2022</v>
      </c>
      <c r="BJ714">
        <v>35.700000000000003</v>
      </c>
      <c r="BK714">
        <v>25</v>
      </c>
      <c r="BL714">
        <f t="shared" si="180"/>
        <v>1.4280000000000002</v>
      </c>
    </row>
    <row r="715" spans="1:64" x14ac:dyDescent="0.3">
      <c r="A715" s="11">
        <v>44547</v>
      </c>
      <c r="B715">
        <v>0.62057877813504803</v>
      </c>
      <c r="C715">
        <v>4668.67</v>
      </c>
      <c r="D715">
        <v>386.84</v>
      </c>
      <c r="E715">
        <v>149.13999999999999</v>
      </c>
      <c r="F715">
        <v>1799.2750000000001</v>
      </c>
      <c r="G715">
        <v>85.63</v>
      </c>
      <c r="H715">
        <v>54.89</v>
      </c>
      <c r="I715" s="12">
        <f t="shared" si="171"/>
        <v>113.14079017872284</v>
      </c>
      <c r="J715" s="12">
        <f t="shared" si="172"/>
        <v>110.42170241151562</v>
      </c>
      <c r="K715" s="12">
        <f t="shared" si="173"/>
        <v>165.47729201534091</v>
      </c>
      <c r="L715" s="12">
        <f t="shared" si="174"/>
        <v>139.28408948500675</v>
      </c>
      <c r="M715" s="12">
        <f t="shared" si="175"/>
        <v>151.63977927209356</v>
      </c>
      <c r="N715" s="12">
        <f t="shared" si="176"/>
        <v>147.76885223272294</v>
      </c>
      <c r="O715" s="12">
        <f t="shared" si="177"/>
        <v>220.41324842369636</v>
      </c>
      <c r="P715" s="12">
        <f t="shared" si="178"/>
        <v>185.83013425450605</v>
      </c>
      <c r="Q715">
        <v>0.640625</v>
      </c>
      <c r="R715" s="12"/>
      <c r="S715" s="12"/>
      <c r="Z715" s="12"/>
      <c r="AA715" s="12"/>
      <c r="AB715" s="12"/>
      <c r="AC715" s="12"/>
      <c r="AF715">
        <v>0.52575250836120402</v>
      </c>
      <c r="AG715" s="12"/>
      <c r="AH715" s="12"/>
      <c r="AI715" t="str">
        <v>20110325</v>
      </c>
      <c r="AJ715">
        <v>51.6</v>
      </c>
      <c r="AK715">
        <v>23.1</v>
      </c>
      <c r="AL715">
        <f t="shared" si="179"/>
        <v>2.2337662337662336</v>
      </c>
      <c r="BI715" t="str">
        <v>25/01/2022</v>
      </c>
      <c r="BJ715">
        <v>35.700000000000003</v>
      </c>
      <c r="BK715">
        <v>25</v>
      </c>
      <c r="BL715">
        <f t="shared" si="180"/>
        <v>1.4280000000000002</v>
      </c>
    </row>
    <row r="716" spans="1:64" x14ac:dyDescent="0.3">
      <c r="A716" s="11">
        <v>44546</v>
      </c>
      <c r="B716">
        <v>0.64102564102564097</v>
      </c>
      <c r="C716">
        <v>4709.8500000000004</v>
      </c>
      <c r="D716">
        <v>397.05</v>
      </c>
      <c r="E716">
        <v>149.25</v>
      </c>
      <c r="F716">
        <v>1776.875</v>
      </c>
      <c r="G716">
        <v>85.58</v>
      </c>
      <c r="H716">
        <v>54.83</v>
      </c>
      <c r="I716" s="12">
        <f t="shared" si="171"/>
        <v>114.05394711752547</v>
      </c>
      <c r="J716" s="12">
        <f t="shared" si="172"/>
        <v>112.83061112819694</v>
      </c>
      <c r="K716" s="12">
        <f t="shared" si="173"/>
        <v>167.03533530138867</v>
      </c>
      <c r="L716" s="12">
        <f t="shared" si="174"/>
        <v>140.66793415658236</v>
      </c>
      <c r="M716" s="12">
        <f t="shared" si="175"/>
        <v>155.52440998740158</v>
      </c>
      <c r="N716" s="12">
        <f t="shared" si="176"/>
        <v>153.65715533477052</v>
      </c>
      <c r="O716" s="12">
        <f t="shared" si="177"/>
        <v>226.36643534989463</v>
      </c>
      <c r="P716" s="12">
        <f t="shared" si="178"/>
        <v>190.94928150432656</v>
      </c>
      <c r="Q716">
        <v>0.65079365079365104</v>
      </c>
      <c r="R716" s="12"/>
      <c r="S716" s="12"/>
      <c r="Z716" s="12"/>
      <c r="AA716" s="12"/>
      <c r="AB716" s="12"/>
      <c r="AC716" s="12"/>
      <c r="AF716">
        <v>0.53195739014647103</v>
      </c>
      <c r="AG716" s="12"/>
      <c r="AH716" s="12"/>
      <c r="AI716" t="str">
        <v>20110318</v>
      </c>
      <c r="AJ716">
        <v>50.6</v>
      </c>
      <c r="AK716">
        <v>22.4</v>
      </c>
      <c r="AL716">
        <f t="shared" si="179"/>
        <v>2.2589285714285716</v>
      </c>
      <c r="BI716" t="str">
        <v>24/01/2022</v>
      </c>
      <c r="BJ716">
        <v>35.700000000000003</v>
      </c>
      <c r="BK716">
        <v>25</v>
      </c>
      <c r="BL716">
        <f t="shared" si="180"/>
        <v>1.4280000000000002</v>
      </c>
    </row>
    <row r="717" spans="1:64" x14ac:dyDescent="0.3">
      <c r="A717" s="11">
        <v>44545</v>
      </c>
      <c r="B717">
        <v>0.65472312703583102</v>
      </c>
      <c r="C717">
        <v>4634.09</v>
      </c>
      <c r="D717">
        <v>388.2</v>
      </c>
      <c r="E717">
        <v>150.69999999999999</v>
      </c>
      <c r="F717">
        <v>1770.5</v>
      </c>
      <c r="G717">
        <v>85.55</v>
      </c>
      <c r="H717">
        <v>54.35</v>
      </c>
      <c r="I717" s="12">
        <f t="shared" si="171"/>
        <v>111.16692274794283</v>
      </c>
      <c r="J717" s="12">
        <f t="shared" si="172"/>
        <v>111.41038149701019</v>
      </c>
      <c r="K717" s="12">
        <f t="shared" si="173"/>
        <v>164.4052237430671</v>
      </c>
      <c r="L717" s="12">
        <f t="shared" si="174"/>
        <v>139.61845537928079</v>
      </c>
      <c r="M717" s="12">
        <f t="shared" si="175"/>
        <v>150.64074370831261</v>
      </c>
      <c r="N717" s="12">
        <f t="shared" si="176"/>
        <v>150.7629811104047</v>
      </c>
      <c r="O717" s="12">
        <f t="shared" si="177"/>
        <v>221.39677408093854</v>
      </c>
      <c r="P717" s="12">
        <f t="shared" si="178"/>
        <v>188.31923757161849</v>
      </c>
      <c r="Q717">
        <v>0.65625</v>
      </c>
      <c r="R717" s="12"/>
      <c r="S717" s="12"/>
      <c r="Z717" s="12"/>
      <c r="AA717" s="12"/>
      <c r="AB717" s="12"/>
      <c r="AC717" s="12"/>
      <c r="AF717">
        <v>0.53403833443489801</v>
      </c>
      <c r="AG717" s="12"/>
      <c r="AH717" s="12"/>
      <c r="AI717" t="str">
        <v>20110311</v>
      </c>
      <c r="AJ717">
        <v>52.2</v>
      </c>
      <c r="AK717">
        <v>22.3</v>
      </c>
      <c r="AL717">
        <f t="shared" si="179"/>
        <v>2.3408071748878925</v>
      </c>
      <c r="BI717" t="str">
        <v>21/01/2022</v>
      </c>
      <c r="BJ717">
        <v>34.9</v>
      </c>
      <c r="BK717">
        <v>26.7</v>
      </c>
      <c r="BL717">
        <f t="shared" si="180"/>
        <v>1.3071161048689139</v>
      </c>
    </row>
    <row r="718" spans="1:64" x14ac:dyDescent="0.3">
      <c r="A718" s="11">
        <v>44544</v>
      </c>
      <c r="B718">
        <v>0.66447368421052599</v>
      </c>
      <c r="C718">
        <v>4668.97</v>
      </c>
      <c r="D718">
        <v>392.26</v>
      </c>
      <c r="E718">
        <v>151.06</v>
      </c>
      <c r="F718">
        <v>1786.6</v>
      </c>
      <c r="G718">
        <v>85.6</v>
      </c>
      <c r="H718">
        <v>54.6</v>
      </c>
      <c r="I718" s="12">
        <f t="shared" si="171"/>
        <v>111.73536967342056</v>
      </c>
      <c r="J718" s="12">
        <f t="shared" si="172"/>
        <v>111.23896982648466</v>
      </c>
      <c r="K718" s="12">
        <f t="shared" si="173"/>
        <v>165.54524882964091</v>
      </c>
      <c r="L718" s="12">
        <f t="shared" si="174"/>
        <v>140.02338113449318</v>
      </c>
      <c r="M718" s="12">
        <f t="shared" si="175"/>
        <v>151.85055513110046</v>
      </c>
      <c r="N718" s="12">
        <f t="shared" si="176"/>
        <v>150.96508525536086</v>
      </c>
      <c r="O718" s="12">
        <f t="shared" si="177"/>
        <v>223.58029630806107</v>
      </c>
      <c r="P718" s="12">
        <f t="shared" si="178"/>
        <v>189.41243585813567</v>
      </c>
      <c r="Q718">
        <v>0.67692307692307696</v>
      </c>
      <c r="R718" s="12"/>
      <c r="S718" s="12"/>
      <c r="Z718" s="12"/>
      <c r="AA718" s="12"/>
      <c r="AB718" s="12"/>
      <c r="AC718" s="12"/>
      <c r="AF718">
        <v>0.537184594953519</v>
      </c>
      <c r="AG718" s="12"/>
      <c r="AH718" s="12"/>
      <c r="AI718" t="str">
        <v>20110304</v>
      </c>
      <c r="AJ718">
        <v>52.2</v>
      </c>
      <c r="AK718">
        <v>21.1</v>
      </c>
      <c r="AL718">
        <f t="shared" si="179"/>
        <v>2.4739336492890995</v>
      </c>
      <c r="BI718" t="str">
        <v>20/01/2022</v>
      </c>
      <c r="BJ718">
        <v>34.9</v>
      </c>
      <c r="BK718">
        <v>26.7</v>
      </c>
      <c r="BL718">
        <f t="shared" si="180"/>
        <v>1.3071161048689139</v>
      </c>
    </row>
    <row r="719" spans="1:64" x14ac:dyDescent="0.3">
      <c r="A719" s="11">
        <v>44541</v>
      </c>
      <c r="B719">
        <v>0.65584415584415601</v>
      </c>
      <c r="C719">
        <v>4712.0200000000004</v>
      </c>
      <c r="D719">
        <v>398.01</v>
      </c>
      <c r="E719">
        <v>148.86000000000001</v>
      </c>
      <c r="F719">
        <v>1782.905</v>
      </c>
      <c r="G719">
        <v>85.55</v>
      </c>
      <c r="H719">
        <v>56.1</v>
      </c>
      <c r="I719" s="12">
        <f t="shared" si="171"/>
        <v>114.47301425366635</v>
      </c>
      <c r="J719" s="12">
        <f t="shared" si="172"/>
        <v>112.49994452273049</v>
      </c>
      <c r="K719" s="12">
        <f t="shared" si="173"/>
        <v>167.17025447604746</v>
      </c>
      <c r="L719" s="12">
        <f t="shared" si="174"/>
        <v>137.60135526645442</v>
      </c>
      <c r="M719" s="12">
        <f t="shared" si="175"/>
        <v>156.42212632116829</v>
      </c>
      <c r="N719" s="12">
        <f t="shared" si="176"/>
        <v>153.50081644843084</v>
      </c>
      <c r="O719" s="12">
        <f t="shared" si="177"/>
        <v>226.99229160843817</v>
      </c>
      <c r="P719" s="12">
        <f t="shared" si="178"/>
        <v>187.11261695972095</v>
      </c>
      <c r="Q719">
        <v>0.63076923076923097</v>
      </c>
      <c r="R719" s="12"/>
      <c r="S719" s="12"/>
      <c r="Z719" s="12"/>
      <c r="AA719" s="12"/>
      <c r="AB719" s="12"/>
      <c r="AC719" s="12"/>
      <c r="AF719">
        <v>0.54325032765399695</v>
      </c>
      <c r="AG719" s="12"/>
      <c r="AH719" s="12"/>
      <c r="AI719" t="str">
        <v>20110225</v>
      </c>
      <c r="AJ719">
        <v>50.6</v>
      </c>
      <c r="AK719">
        <v>19.5</v>
      </c>
      <c r="AL719">
        <f t="shared" si="179"/>
        <v>2.594871794871795</v>
      </c>
      <c r="BI719" t="str">
        <v>19/01/2022</v>
      </c>
      <c r="BJ719">
        <v>34.9</v>
      </c>
      <c r="BK719">
        <v>26.7</v>
      </c>
      <c r="BL719">
        <f t="shared" si="180"/>
        <v>1.3071161048689139</v>
      </c>
    </row>
    <row r="720" spans="1:64" x14ac:dyDescent="0.3">
      <c r="A720" s="11">
        <v>44540</v>
      </c>
      <c r="B720">
        <v>0.663430420711974</v>
      </c>
      <c r="C720">
        <v>4667.45</v>
      </c>
      <c r="D720">
        <v>393.73</v>
      </c>
      <c r="E720">
        <v>149.22</v>
      </c>
      <c r="F720">
        <v>1775</v>
      </c>
      <c r="G720">
        <v>85.51</v>
      </c>
      <c r="H720">
        <v>56</v>
      </c>
      <c r="I720" s="12">
        <f t="shared" si="171"/>
        <v>113.11991269944441</v>
      </c>
      <c r="J720" s="12">
        <f t="shared" si="172"/>
        <v>111.92959715626762</v>
      </c>
      <c r="K720" s="12">
        <f t="shared" si="173"/>
        <v>165.66578880255082</v>
      </c>
      <c r="L720" s="12">
        <f t="shared" si="174"/>
        <v>136.54133069387976</v>
      </c>
      <c r="M720" s="12">
        <f t="shared" si="175"/>
        <v>154.37161759503854</v>
      </c>
      <c r="N720" s="12">
        <f t="shared" si="176"/>
        <v>152.52210160104721</v>
      </c>
      <c r="O720" s="12">
        <f t="shared" si="177"/>
        <v>224.65528982368244</v>
      </c>
      <c r="P720" s="12">
        <f t="shared" si="178"/>
        <v>185.42806250991788</v>
      </c>
      <c r="Q720">
        <v>0.61764705882352899</v>
      </c>
      <c r="R720" s="12"/>
      <c r="S720" s="12"/>
      <c r="Z720" s="12"/>
      <c r="AA720" s="12"/>
      <c r="AB720" s="12"/>
      <c r="AC720" s="12"/>
      <c r="AF720">
        <v>0.54320987654320996</v>
      </c>
      <c r="AG720" s="12"/>
      <c r="AH720" s="12"/>
      <c r="AI720" t="str">
        <v>20110218</v>
      </c>
      <c r="AJ720">
        <v>53.3</v>
      </c>
      <c r="AK720">
        <v>18.899999999999999</v>
      </c>
      <c r="AL720">
        <f t="shared" si="179"/>
        <v>2.82010582010582</v>
      </c>
      <c r="BI720" t="str">
        <v>18/01/2022</v>
      </c>
      <c r="BJ720">
        <v>34.9</v>
      </c>
      <c r="BK720">
        <v>26.7</v>
      </c>
      <c r="BL720">
        <f t="shared" si="180"/>
        <v>1.3071161048689139</v>
      </c>
    </row>
    <row r="721" spans="1:64" x14ac:dyDescent="0.3">
      <c r="A721" s="11">
        <v>44539</v>
      </c>
      <c r="B721">
        <v>0.65064102564102599</v>
      </c>
      <c r="C721">
        <v>4701.21</v>
      </c>
      <c r="D721">
        <v>399.61</v>
      </c>
      <c r="E721">
        <v>148.38999999999999</v>
      </c>
      <c r="F721">
        <v>1783.09</v>
      </c>
      <c r="G721">
        <v>85.54</v>
      </c>
      <c r="H721">
        <v>56.42</v>
      </c>
      <c r="I721" s="12">
        <f t="shared" si="171"/>
        <v>114.58366154518492</v>
      </c>
      <c r="J721" s="12">
        <f t="shared" si="172"/>
        <v>112.2263305648321</v>
      </c>
      <c r="K721" s="12">
        <f t="shared" si="173"/>
        <v>166.80513742349834</v>
      </c>
      <c r="L721" s="12">
        <f t="shared" si="174"/>
        <v>136.50542447491691</v>
      </c>
      <c r="M721" s="12">
        <f t="shared" si="175"/>
        <v>157.57153547901302</v>
      </c>
      <c r="N721" s="12">
        <f t="shared" si="176"/>
        <v>154.09032176809231</v>
      </c>
      <c r="O721" s="12">
        <f t="shared" si="177"/>
        <v>227.92918101436035</v>
      </c>
      <c r="P721" s="12">
        <f t="shared" si="178"/>
        <v>186.78603015095499</v>
      </c>
      <c r="Q721">
        <v>0.61194029850746301</v>
      </c>
      <c r="R721" s="12"/>
      <c r="S721" s="12"/>
      <c r="Z721" s="12"/>
      <c r="AA721" s="12"/>
      <c r="AB721" s="12"/>
      <c r="AC721" s="12"/>
      <c r="AF721">
        <v>0.54302477183833098</v>
      </c>
      <c r="AG721" s="12"/>
      <c r="AH721" s="12"/>
      <c r="AI721" t="str">
        <v>20110211</v>
      </c>
      <c r="AJ721">
        <v>52.2</v>
      </c>
      <c r="AK721">
        <v>19.600000000000001</v>
      </c>
      <c r="AL721">
        <f t="shared" si="179"/>
        <v>2.6632653061224487</v>
      </c>
      <c r="BI721" t="str">
        <v>17/01/2022</v>
      </c>
      <c r="BJ721">
        <v>34.9</v>
      </c>
      <c r="BK721">
        <v>26.7</v>
      </c>
      <c r="BL721">
        <f t="shared" si="180"/>
        <v>1.3071161048689139</v>
      </c>
    </row>
    <row r="722" spans="1:64" x14ac:dyDescent="0.3">
      <c r="A722" s="11">
        <v>44538</v>
      </c>
      <c r="B722">
        <v>0.667721518987342</v>
      </c>
      <c r="C722">
        <v>4686.75</v>
      </c>
      <c r="D722">
        <v>397.83</v>
      </c>
      <c r="E722">
        <v>151</v>
      </c>
      <c r="F722">
        <v>1784.15</v>
      </c>
      <c r="G722">
        <v>85.51</v>
      </c>
      <c r="H722">
        <v>56.305</v>
      </c>
      <c r="I722" s="12">
        <f t="shared" si="171"/>
        <v>112.29618138387663</v>
      </c>
      <c r="J722" s="12">
        <f t="shared" si="172"/>
        <v>111.81491718235264</v>
      </c>
      <c r="K722" s="12">
        <f t="shared" si="173"/>
        <v>166.35025971029094</v>
      </c>
      <c r="L722" s="12">
        <f t="shared" si="174"/>
        <v>136.36321860209557</v>
      </c>
      <c r="M722" s="12">
        <f t="shared" si="175"/>
        <v>154.21594439997378</v>
      </c>
      <c r="N722" s="12">
        <f t="shared" si="176"/>
        <v>153.31326980631488</v>
      </c>
      <c r="O722" s="12">
        <f t="shared" si="177"/>
        <v>226.99318895223743</v>
      </c>
      <c r="P722" s="12">
        <f t="shared" si="178"/>
        <v>186.33290104216468</v>
      </c>
      <c r="Q722">
        <v>0.62686567164179097</v>
      </c>
      <c r="R722" s="12"/>
      <c r="S722" s="12"/>
      <c r="Z722" s="12"/>
      <c r="AA722" s="12"/>
      <c r="AB722" s="12"/>
      <c r="AC722" s="12"/>
      <c r="AF722">
        <v>0.54699738903394302</v>
      </c>
      <c r="AG722" s="12"/>
      <c r="AH722" s="12"/>
      <c r="AI722" t="str">
        <v>20110204</v>
      </c>
      <c r="AJ722">
        <v>53.4</v>
      </c>
      <c r="AK722">
        <v>23.3</v>
      </c>
      <c r="AL722">
        <f t="shared" si="179"/>
        <v>2.2918454935622314</v>
      </c>
      <c r="BI722" t="str">
        <v>14/01/2022</v>
      </c>
      <c r="BJ722">
        <v>39.799999999999997</v>
      </c>
      <c r="BK722">
        <v>25</v>
      </c>
      <c r="BL722">
        <f t="shared" si="180"/>
        <v>1.5919999999999999</v>
      </c>
    </row>
    <row r="723" spans="1:64" x14ac:dyDescent="0.3">
      <c r="A723" s="11">
        <v>44537</v>
      </c>
      <c r="B723">
        <v>0.67197452229299404</v>
      </c>
      <c r="C723">
        <v>4591.67</v>
      </c>
      <c r="D723">
        <v>386.2</v>
      </c>
      <c r="E723">
        <v>152.22999999999999</v>
      </c>
      <c r="F723">
        <v>1778.3</v>
      </c>
      <c r="G723">
        <v>85.62</v>
      </c>
      <c r="H723">
        <v>55.22</v>
      </c>
      <c r="I723" s="12">
        <f t="shared" si="171"/>
        <v>109.15397229918462</v>
      </c>
      <c r="J723" s="12">
        <f t="shared" si="172"/>
        <v>109.9007317005341</v>
      </c>
      <c r="K723" s="12">
        <f t="shared" si="173"/>
        <v>162.77063881907716</v>
      </c>
      <c r="L723" s="12">
        <f t="shared" si="174"/>
        <v>136.21904640770342</v>
      </c>
      <c r="M723" s="12">
        <f t="shared" si="175"/>
        <v>148.54253893034112</v>
      </c>
      <c r="N723" s="12">
        <f t="shared" si="176"/>
        <v>149.30818641069791</v>
      </c>
      <c r="O723" s="12">
        <f t="shared" si="177"/>
        <v>220.08287772597731</v>
      </c>
      <c r="P723" s="12">
        <f t="shared" si="178"/>
        <v>184.40307627049336</v>
      </c>
      <c r="Q723">
        <v>0.65151515151515105</v>
      </c>
      <c r="R723" s="12"/>
      <c r="S723" s="12"/>
      <c r="Z723" s="12"/>
      <c r="AA723" s="12"/>
      <c r="AB723" s="12"/>
      <c r="AC723" s="12"/>
      <c r="AF723">
        <v>0.54944335297969904</v>
      </c>
      <c r="AG723" s="12"/>
      <c r="AH723" s="12"/>
      <c r="AI723" t="str">
        <v>20110128</v>
      </c>
      <c r="AJ723">
        <v>52.7</v>
      </c>
      <c r="AK723">
        <v>22</v>
      </c>
      <c r="AL723">
        <f t="shared" si="179"/>
        <v>2.3954545454545455</v>
      </c>
      <c r="BI723" t="str">
        <v>13/01/2022</v>
      </c>
      <c r="BJ723">
        <v>39.799999999999997</v>
      </c>
      <c r="BK723">
        <v>25</v>
      </c>
      <c r="BL723">
        <f t="shared" si="180"/>
        <v>1.5919999999999999</v>
      </c>
    </row>
    <row r="724" spans="1:64" x14ac:dyDescent="0.3">
      <c r="A724" s="11">
        <v>44534</v>
      </c>
      <c r="B724">
        <v>0.699421965317919</v>
      </c>
      <c r="C724">
        <v>4538.43</v>
      </c>
      <c r="D724">
        <v>383.13</v>
      </c>
      <c r="E724">
        <v>154.35</v>
      </c>
      <c r="F724">
        <v>1783.3</v>
      </c>
      <c r="G724">
        <v>85.69</v>
      </c>
      <c r="H724">
        <v>54.71</v>
      </c>
      <c r="I724" s="12">
        <f t="shared" si="171"/>
        <v>106.44329306147191</v>
      </c>
      <c r="J724" s="12">
        <f t="shared" si="172"/>
        <v>108.32624016331275</v>
      </c>
      <c r="K724" s="12">
        <f t="shared" si="173"/>
        <v>160.75353130277227</v>
      </c>
      <c r="L724" s="12">
        <f t="shared" si="174"/>
        <v>135.8916765670842</v>
      </c>
      <c r="M724" s="12">
        <f t="shared" si="175"/>
        <v>145.38080249834343</v>
      </c>
      <c r="N724" s="12">
        <f t="shared" si="176"/>
        <v>147.71044145432194</v>
      </c>
      <c r="O724" s="12">
        <f t="shared" si="177"/>
        <v>218.15658905121478</v>
      </c>
      <c r="P724" s="12">
        <f t="shared" si="178"/>
        <v>184.64476389540181</v>
      </c>
      <c r="Q724">
        <v>0.70270270270270296</v>
      </c>
      <c r="R724" s="12"/>
      <c r="S724" s="12"/>
      <c r="Z724" s="12"/>
      <c r="AA724" s="12"/>
      <c r="AB724" s="12"/>
      <c r="AC724" s="12"/>
      <c r="AF724">
        <v>0.56142584341183999</v>
      </c>
      <c r="AG724" s="12"/>
      <c r="AH724" s="12"/>
      <c r="AI724" t="str">
        <v>20110121</v>
      </c>
      <c r="AJ724">
        <v>55.1</v>
      </c>
      <c r="AK724">
        <v>19.100000000000001</v>
      </c>
      <c r="AL724">
        <f t="shared" si="179"/>
        <v>2.8848167539267013</v>
      </c>
      <c r="BI724" t="str">
        <v>12/01/2022</v>
      </c>
      <c r="BJ724">
        <v>39.799999999999997</v>
      </c>
      <c r="BK724">
        <v>25</v>
      </c>
      <c r="BL724">
        <f t="shared" si="180"/>
        <v>1.5919999999999999</v>
      </c>
    </row>
    <row r="725" spans="1:64" x14ac:dyDescent="0.3">
      <c r="A725" s="11">
        <v>44533</v>
      </c>
      <c r="B725">
        <v>0.71629213483146104</v>
      </c>
      <c r="C725">
        <v>4577.1000000000004</v>
      </c>
      <c r="D725">
        <v>389.91</v>
      </c>
      <c r="E725">
        <v>152.53</v>
      </c>
      <c r="F725">
        <v>1767.7</v>
      </c>
      <c r="G725">
        <v>85.64</v>
      </c>
      <c r="H725">
        <v>55.1</v>
      </c>
      <c r="I725" s="12">
        <f t="shared" si="171"/>
        <v>108.65781095357222</v>
      </c>
      <c r="J725" s="12">
        <f t="shared" si="172"/>
        <v>110.23031540483046</v>
      </c>
      <c r="K725" s="12">
        <f t="shared" si="173"/>
        <v>162.21875931855914</v>
      </c>
      <c r="L725" s="12">
        <f t="shared" si="174"/>
        <v>136.078177295324</v>
      </c>
      <c r="M725" s="12">
        <f t="shared" si="175"/>
        <v>149.77223018845459</v>
      </c>
      <c r="N725" s="12">
        <f t="shared" si="176"/>
        <v>151.68670439382038</v>
      </c>
      <c r="O725" s="12">
        <f t="shared" si="177"/>
        <v>222.14915755946754</v>
      </c>
      <c r="P725" s="12">
        <f t="shared" si="178"/>
        <v>186.56839377805741</v>
      </c>
      <c r="Q725">
        <v>0.68055555555555602</v>
      </c>
      <c r="R725" s="12"/>
      <c r="S725" s="12"/>
      <c r="Z725" s="12"/>
      <c r="AA725" s="12"/>
      <c r="AB725" s="12"/>
      <c r="AC725" s="12"/>
      <c r="AF725">
        <v>0.57251908396946605</v>
      </c>
      <c r="AG725" s="12"/>
      <c r="AH725" s="12"/>
      <c r="AI725" t="str">
        <v>20110114</v>
      </c>
      <c r="AJ725">
        <v>56</v>
      </c>
      <c r="AK725">
        <v>20.9</v>
      </c>
      <c r="AL725">
        <f t="shared" si="179"/>
        <v>2.6794258373205744</v>
      </c>
      <c r="BI725" t="str">
        <v>11/01/2022</v>
      </c>
      <c r="BJ725">
        <v>39.799999999999997</v>
      </c>
      <c r="BK725">
        <v>25</v>
      </c>
      <c r="BL725">
        <f t="shared" si="180"/>
        <v>1.5919999999999999</v>
      </c>
    </row>
    <row r="726" spans="1:64" x14ac:dyDescent="0.3">
      <c r="A726" s="11">
        <v>44532</v>
      </c>
      <c r="B726">
        <v>0.69945355191256797</v>
      </c>
      <c r="C726">
        <v>4513.04</v>
      </c>
      <c r="D726">
        <v>387.12</v>
      </c>
      <c r="E726">
        <v>152.34</v>
      </c>
      <c r="F726">
        <v>1782.04</v>
      </c>
      <c r="G726">
        <v>85.75</v>
      </c>
      <c r="H726">
        <v>54.41</v>
      </c>
      <c r="I726" s="12">
        <f t="shared" si="171"/>
        <v>107.26897665556429</v>
      </c>
      <c r="J726" s="12">
        <f t="shared" si="172"/>
        <v>107.83198321548883</v>
      </c>
      <c r="K726" s="12">
        <f t="shared" si="173"/>
        <v>159.746329890379</v>
      </c>
      <c r="L726" s="12">
        <f t="shared" si="174"/>
        <v>135.87261142324104</v>
      </c>
      <c r="M726" s="12">
        <f t="shared" si="175"/>
        <v>148.88489743249897</v>
      </c>
      <c r="N726" s="12">
        <f t="shared" si="176"/>
        <v>149.40763657104233</v>
      </c>
      <c r="O726" s="12">
        <f t="shared" si="177"/>
        <v>220.2790181227314</v>
      </c>
      <c r="P726" s="12">
        <f t="shared" si="178"/>
        <v>187.59537052622736</v>
      </c>
      <c r="Q726">
        <v>0.68055555555555602</v>
      </c>
      <c r="R726" s="12"/>
      <c r="S726" s="12"/>
      <c r="Z726" s="12"/>
      <c r="AA726" s="12"/>
      <c r="AB726" s="12"/>
      <c r="AC726" s="12"/>
      <c r="AF726">
        <v>0.57197696737044101</v>
      </c>
      <c r="AG726" s="12"/>
      <c r="AH726" s="12"/>
      <c r="AI726" t="str">
        <v>20110107</v>
      </c>
      <c r="AJ726">
        <v>57.3</v>
      </c>
      <c r="AK726">
        <v>19.100000000000001</v>
      </c>
      <c r="AL726">
        <f t="shared" si="179"/>
        <v>2.9999999999999996</v>
      </c>
      <c r="BI726" t="str">
        <v>10/01/2022</v>
      </c>
      <c r="BJ726">
        <v>39.799999999999997</v>
      </c>
      <c r="BK726">
        <v>25</v>
      </c>
      <c r="BL726">
        <f t="shared" si="180"/>
        <v>1.5919999999999999</v>
      </c>
    </row>
    <row r="727" spans="1:64" x14ac:dyDescent="0.3">
      <c r="A727" s="11">
        <v>44530</v>
      </c>
      <c r="B727">
        <v>0.70899470899470896</v>
      </c>
      <c r="C727">
        <v>4567</v>
      </c>
      <c r="D727">
        <v>393.82</v>
      </c>
      <c r="E727">
        <v>151.59</v>
      </c>
      <c r="F727">
        <v>1774.88</v>
      </c>
      <c r="G727">
        <v>85.79</v>
      </c>
      <c r="H727">
        <v>54.68</v>
      </c>
      <c r="I727" s="12">
        <f t="shared" si="171"/>
        <v>109.09775525744382</v>
      </c>
      <c r="J727" s="12">
        <f t="shared" si="172"/>
        <v>109.56856515404006</v>
      </c>
      <c r="K727" s="12">
        <f t="shared" si="173"/>
        <v>161.58009285730344</v>
      </c>
      <c r="L727" s="12">
        <f t="shared" si="174"/>
        <v>136.81352949752329</v>
      </c>
      <c r="M727" s="12">
        <f t="shared" si="175"/>
        <v>152.22788331358686</v>
      </c>
      <c r="N727" s="12">
        <f t="shared" si="176"/>
        <v>152.61981420963542</v>
      </c>
      <c r="O727" s="12">
        <f t="shared" si="177"/>
        <v>223.98521039420626</v>
      </c>
      <c r="P727" s="12">
        <f t="shared" si="178"/>
        <v>189.88827687477004</v>
      </c>
      <c r="Q727">
        <v>0.69333333333333302</v>
      </c>
      <c r="R727" s="12"/>
      <c r="S727" s="12"/>
      <c r="Z727" s="12"/>
      <c r="AA727" s="12"/>
      <c r="AB727" s="12"/>
      <c r="AC727" s="12"/>
      <c r="AF727">
        <v>0.56862745098039202</v>
      </c>
      <c r="AG727" s="12"/>
      <c r="AH727" s="12"/>
      <c r="AI727" t="str">
        <v>20101231</v>
      </c>
      <c r="AJ727">
        <v>54.5</v>
      </c>
      <c r="AK727">
        <v>20.5</v>
      </c>
      <c r="AL727">
        <f t="shared" si="179"/>
        <v>2.6585365853658538</v>
      </c>
      <c r="BI727" t="str">
        <v>07/01/2022</v>
      </c>
      <c r="BJ727">
        <v>43.7</v>
      </c>
      <c r="BK727">
        <v>23</v>
      </c>
      <c r="BL727">
        <f t="shared" si="180"/>
        <v>1.9000000000000001</v>
      </c>
    </row>
    <row r="728" spans="1:64" x14ac:dyDescent="0.3">
      <c r="A728" s="11">
        <v>44530</v>
      </c>
      <c r="B728">
        <v>0.715817694369973</v>
      </c>
      <c r="C728">
        <v>4655.2700000000004</v>
      </c>
      <c r="D728">
        <v>399.69</v>
      </c>
      <c r="E728">
        <v>149.32</v>
      </c>
      <c r="F728">
        <v>1784.66</v>
      </c>
      <c r="G728">
        <v>85.86</v>
      </c>
      <c r="H728">
        <v>55.05</v>
      </c>
      <c r="I728" s="12">
        <f t="shared" si="171"/>
        <v>112.95675989714886</v>
      </c>
      <c r="J728" s="12">
        <f t="shared" si="172"/>
        <v>111.06587428250727</v>
      </c>
      <c r="K728" s="12">
        <f t="shared" si="173"/>
        <v>164.56631745506471</v>
      </c>
      <c r="L728" s="12">
        <f t="shared" si="174"/>
        <v>138.50889830810391</v>
      </c>
      <c r="M728" s="12">
        <f t="shared" si="175"/>
        <v>156.91794608125969</v>
      </c>
      <c r="N728" s="12">
        <f t="shared" si="176"/>
        <v>154.03794087255338</v>
      </c>
      <c r="O728" s="12">
        <f t="shared" si="177"/>
        <v>227.13583455429159</v>
      </c>
      <c r="P728" s="12">
        <f t="shared" si="178"/>
        <v>191.4129227944172</v>
      </c>
      <c r="Q728">
        <v>0.69333333333333302</v>
      </c>
      <c r="R728" s="12"/>
      <c r="S728" s="12"/>
      <c r="Z728" s="12"/>
      <c r="AA728" s="12"/>
      <c r="AB728" s="12"/>
      <c r="AC728" s="12"/>
      <c r="AF728">
        <v>0.57206918641896198</v>
      </c>
      <c r="AG728" s="12"/>
      <c r="AH728" s="12"/>
      <c r="AI728" t="str">
        <v>20101224</v>
      </c>
      <c r="AJ728">
        <v>55.6</v>
      </c>
      <c r="AK728">
        <v>20</v>
      </c>
      <c r="AL728">
        <f t="shared" si="179"/>
        <v>2.7800000000000002</v>
      </c>
      <c r="BI728" t="str">
        <v>06/01/2022</v>
      </c>
      <c r="BJ728">
        <v>43.7</v>
      </c>
      <c r="BK728">
        <v>23</v>
      </c>
      <c r="BL728">
        <f t="shared" si="180"/>
        <v>1.9000000000000001</v>
      </c>
    </row>
    <row r="729" spans="1:64" x14ac:dyDescent="0.3">
      <c r="A729" s="11">
        <v>44527</v>
      </c>
      <c r="B729">
        <v>0.72916666666666696</v>
      </c>
      <c r="C729">
        <v>4594.62</v>
      </c>
      <c r="D729">
        <v>391.2</v>
      </c>
      <c r="E729">
        <v>150.53</v>
      </c>
      <c r="F729">
        <v>1792.28</v>
      </c>
      <c r="G729">
        <v>85.82</v>
      </c>
      <c r="H729">
        <v>54.8</v>
      </c>
      <c r="I729" s="12">
        <f t="shared" si="171"/>
        <v>110.60762148494319</v>
      </c>
      <c r="J729" s="12">
        <f t="shared" si="172"/>
        <v>109.16082264265768</v>
      </c>
      <c r="K729" s="12">
        <f t="shared" si="173"/>
        <v>162.49705889491088</v>
      </c>
      <c r="L729" s="12">
        <f t="shared" si="174"/>
        <v>137.32268064094373</v>
      </c>
      <c r="M729" s="12">
        <f t="shared" si="175"/>
        <v>152.38588046352169</v>
      </c>
      <c r="N729" s="12">
        <f t="shared" si="176"/>
        <v>150.14117357698839</v>
      </c>
      <c r="O729" s="12">
        <f t="shared" si="177"/>
        <v>222.41260002942005</v>
      </c>
      <c r="P729" s="12">
        <f t="shared" si="178"/>
        <v>188.18731502198852</v>
      </c>
      <c r="Q729">
        <v>0.73033707865168496</v>
      </c>
      <c r="R729" s="12"/>
      <c r="S729" s="12"/>
      <c r="Z729" s="12"/>
      <c r="AA729" s="12"/>
      <c r="AB729" s="12"/>
      <c r="AC729" s="12"/>
      <c r="AF729">
        <v>0.56462585034013602</v>
      </c>
      <c r="AG729" s="12"/>
      <c r="AH729" s="12"/>
      <c r="AI729" t="str">
        <v>20101217</v>
      </c>
      <c r="AJ729">
        <v>58.8</v>
      </c>
      <c r="AK729">
        <v>20.6</v>
      </c>
      <c r="AL729">
        <f t="shared" si="179"/>
        <v>2.8543689320388346</v>
      </c>
      <c r="BI729" t="str">
        <v>05/01/2022</v>
      </c>
      <c r="BJ729">
        <v>43.7</v>
      </c>
      <c r="BK729">
        <v>23</v>
      </c>
      <c r="BL729">
        <f t="shared" si="180"/>
        <v>1.9000000000000001</v>
      </c>
    </row>
    <row r="730" spans="1:64" x14ac:dyDescent="0.3">
      <c r="A730" s="11">
        <v>44525</v>
      </c>
      <c r="B730">
        <v>0.73348519362186804</v>
      </c>
      <c r="C730">
        <v>4701.46</v>
      </c>
      <c r="D730">
        <v>398.76</v>
      </c>
      <c r="E730">
        <v>146.82</v>
      </c>
      <c r="F730">
        <v>1788.7</v>
      </c>
      <c r="G730">
        <v>85.65</v>
      </c>
      <c r="H730">
        <v>56.39</v>
      </c>
      <c r="I730" s="12">
        <f t="shared" si="171"/>
        <v>116.18373099193028</v>
      </c>
      <c r="J730" s="12">
        <f t="shared" si="172"/>
        <v>111.92839884670761</v>
      </c>
      <c r="K730" s="12">
        <f t="shared" si="173"/>
        <v>166.614038064607</v>
      </c>
      <c r="L730" s="12">
        <f t="shared" si="174"/>
        <v>136.57539022117211</v>
      </c>
      <c r="M730" s="12">
        <f t="shared" si="175"/>
        <v>159.43744954703368</v>
      </c>
      <c r="N730" s="12">
        <f t="shared" si="176"/>
        <v>153.35554032425799</v>
      </c>
      <c r="O730" s="12">
        <f t="shared" si="177"/>
        <v>227.17036393308771</v>
      </c>
      <c r="P730" s="12">
        <f t="shared" si="178"/>
        <v>186.46480599849312</v>
      </c>
      <c r="Q730">
        <v>0.74157303370786498</v>
      </c>
      <c r="R730" s="12"/>
      <c r="S730" s="12"/>
      <c r="Z730" s="12"/>
      <c r="AA730" s="12"/>
      <c r="AB730" s="12"/>
      <c r="AC730" s="12"/>
      <c r="AF730">
        <v>0.56207111665626996</v>
      </c>
      <c r="AG730" s="12"/>
      <c r="AH730" s="12"/>
      <c r="AI730" t="str">
        <v>20101210</v>
      </c>
      <c r="AJ730">
        <v>56.8</v>
      </c>
      <c r="AK730">
        <v>20.5</v>
      </c>
      <c r="AL730">
        <f t="shared" si="179"/>
        <v>2.770731707317073</v>
      </c>
      <c r="BI730" t="str">
        <v>04/01/2022</v>
      </c>
      <c r="BJ730">
        <v>43.7</v>
      </c>
      <c r="BK730">
        <v>23</v>
      </c>
      <c r="BL730">
        <f t="shared" si="180"/>
        <v>1.9000000000000001</v>
      </c>
    </row>
    <row r="731" spans="1:64" x14ac:dyDescent="0.3">
      <c r="A731" s="11">
        <v>44524</v>
      </c>
      <c r="B731">
        <v>0.73165137614678899</v>
      </c>
      <c r="C731">
        <v>4690.7</v>
      </c>
      <c r="D731">
        <v>397.48</v>
      </c>
      <c r="E731">
        <v>144.5</v>
      </c>
      <c r="F731">
        <v>1789.16</v>
      </c>
      <c r="G731">
        <v>85.67</v>
      </c>
      <c r="H731">
        <v>56.62</v>
      </c>
      <c r="I731" s="12">
        <f t="shared" si="171"/>
        <v>117.80489870242737</v>
      </c>
      <c r="J731" s="12">
        <f t="shared" si="172"/>
        <v>111.64359552214752</v>
      </c>
      <c r="K731" s="12">
        <f t="shared" si="173"/>
        <v>166.19400686882213</v>
      </c>
      <c r="L731" s="12">
        <f t="shared" si="174"/>
        <v>135.71279028835301</v>
      </c>
      <c r="M731" s="12">
        <f t="shared" si="175"/>
        <v>161.51044834699127</v>
      </c>
      <c r="N731" s="12">
        <f t="shared" si="176"/>
        <v>152.82411102816022</v>
      </c>
      <c r="O731" s="12">
        <f t="shared" si="177"/>
        <v>226.38847659648044</v>
      </c>
      <c r="P731" s="12">
        <f t="shared" si="178"/>
        <v>185.11670164208414</v>
      </c>
      <c r="Q731">
        <v>0.74157303370786498</v>
      </c>
      <c r="R731" s="12"/>
      <c r="S731" s="12"/>
      <c r="Z731" s="12"/>
      <c r="AA731" s="12"/>
      <c r="AB731" s="12"/>
      <c r="AC731" s="12"/>
      <c r="AF731">
        <v>0.56293049467751999</v>
      </c>
      <c r="AG731" s="12"/>
      <c r="AH731" s="12"/>
      <c r="AI731" t="str">
        <v>20101203</v>
      </c>
      <c r="AJ731">
        <v>56.2</v>
      </c>
      <c r="AK731">
        <v>21.3</v>
      </c>
      <c r="AL731">
        <f t="shared" si="179"/>
        <v>2.6384976525821595</v>
      </c>
      <c r="BI731" t="str">
        <v>03/01/2022</v>
      </c>
      <c r="BJ731">
        <v>43.7</v>
      </c>
      <c r="BK731">
        <v>23</v>
      </c>
      <c r="BL731">
        <f t="shared" si="180"/>
        <v>1.9000000000000001</v>
      </c>
    </row>
    <row r="732" spans="1:64" x14ac:dyDescent="0.3">
      <c r="A732" s="11">
        <v>44523</v>
      </c>
      <c r="B732">
        <v>0.72748267898383401</v>
      </c>
      <c r="C732">
        <v>4682.9399999999996</v>
      </c>
      <c r="D732">
        <v>399.3</v>
      </c>
      <c r="E732">
        <v>146.62</v>
      </c>
      <c r="F732">
        <v>1804.72</v>
      </c>
      <c r="G732">
        <v>85.67</v>
      </c>
      <c r="H732">
        <v>56.65</v>
      </c>
      <c r="I732" s="12">
        <f t="shared" si="171"/>
        <v>115.93644096146856</v>
      </c>
      <c r="J732" s="12">
        <f t="shared" si="172"/>
        <v>110.50769633264653</v>
      </c>
      <c r="K732" s="12">
        <f t="shared" si="173"/>
        <v>165.91906592326984</v>
      </c>
      <c r="L732" s="12">
        <f t="shared" si="174"/>
        <v>135.41668191641801</v>
      </c>
      <c r="M732" s="12">
        <f t="shared" si="175"/>
        <v>159.92698414802589</v>
      </c>
      <c r="N732" s="12">
        <f t="shared" si="176"/>
        <v>152.20556896319783</v>
      </c>
      <c r="O732" s="12">
        <f t="shared" si="177"/>
        <v>227.42507473325611</v>
      </c>
      <c r="P732" s="12">
        <f t="shared" si="178"/>
        <v>185.86544365675181</v>
      </c>
      <c r="Q732">
        <v>0.74418604651162801</v>
      </c>
      <c r="R732" s="12"/>
      <c r="S732" s="12"/>
      <c r="Z732" s="12"/>
      <c r="AA732" s="12"/>
      <c r="AB732" s="12"/>
      <c r="AC732" s="12"/>
      <c r="AF732">
        <v>0.56273525721455497</v>
      </c>
      <c r="AG732" s="12"/>
      <c r="AH732" s="12"/>
      <c r="AI732" t="str">
        <v>20101126</v>
      </c>
      <c r="AJ732">
        <v>55.4</v>
      </c>
      <c r="AK732">
        <v>21.8</v>
      </c>
      <c r="AL732">
        <f t="shared" si="179"/>
        <v>2.5412844036697244</v>
      </c>
      <c r="BI732" t="str">
        <v>31/12/2021</v>
      </c>
      <c r="BJ732">
        <v>50.6</v>
      </c>
      <c r="BK732">
        <v>23.5</v>
      </c>
      <c r="BL732">
        <f t="shared" si="180"/>
        <v>2.1531914893617023</v>
      </c>
    </row>
    <row r="733" spans="1:64" x14ac:dyDescent="0.3">
      <c r="A733" s="11">
        <v>44520</v>
      </c>
      <c r="B733">
        <v>0.73893805309734495</v>
      </c>
      <c r="C733">
        <v>4697.96</v>
      </c>
      <c r="D733">
        <v>403.99</v>
      </c>
      <c r="E733">
        <v>148.36000000000001</v>
      </c>
      <c r="F733">
        <v>1845.68</v>
      </c>
      <c r="G733">
        <v>85.77</v>
      </c>
      <c r="H733">
        <v>57.05</v>
      </c>
      <c r="I733" s="12">
        <f t="shared" si="171"/>
        <v>114.9557424568483</v>
      </c>
      <c r="J733" s="12">
        <f t="shared" si="172"/>
        <v>108.44770715601527</v>
      </c>
      <c r="K733" s="12">
        <f t="shared" si="173"/>
        <v>166.25677059044477</v>
      </c>
      <c r="L733" s="12">
        <f t="shared" si="174"/>
        <v>134.90212996410776</v>
      </c>
      <c r="M733" s="12">
        <f t="shared" si="175"/>
        <v>159.90795024305223</v>
      </c>
      <c r="N733" s="12">
        <f t="shared" si="176"/>
        <v>150.611621404446</v>
      </c>
      <c r="O733" s="12">
        <f t="shared" si="177"/>
        <v>229.82520587457196</v>
      </c>
      <c r="P733" s="12">
        <f t="shared" si="178"/>
        <v>186.72396398211711</v>
      </c>
      <c r="Q733">
        <v>0.74725274725274704</v>
      </c>
      <c r="R733" s="12"/>
      <c r="S733" s="12"/>
      <c r="Z733" s="12"/>
      <c r="AA733" s="12"/>
      <c r="AB733" s="12"/>
      <c r="AC733" s="12"/>
      <c r="AF733">
        <v>0.56054087277197295</v>
      </c>
      <c r="AG733" s="12"/>
      <c r="AH733" s="12"/>
      <c r="AI733" t="str">
        <v>20101119</v>
      </c>
      <c r="AJ733">
        <v>55.7</v>
      </c>
      <c r="AK733">
        <v>21.6</v>
      </c>
      <c r="AL733">
        <f t="shared" si="179"/>
        <v>2.5787037037037037</v>
      </c>
      <c r="BI733" t="str">
        <v>30/12/2021</v>
      </c>
      <c r="BJ733">
        <v>50.6</v>
      </c>
      <c r="BK733">
        <v>23.5</v>
      </c>
      <c r="BL733">
        <f t="shared" si="180"/>
        <v>2.1531914893617023</v>
      </c>
    </row>
    <row r="734" spans="1:64" x14ac:dyDescent="0.3">
      <c r="A734" s="11">
        <v>44519</v>
      </c>
      <c r="B734">
        <v>0.73186813186813204</v>
      </c>
      <c r="C734">
        <v>4704.54</v>
      </c>
      <c r="D734">
        <v>401.75</v>
      </c>
      <c r="E734">
        <v>146.81</v>
      </c>
      <c r="F734">
        <v>1858.85</v>
      </c>
      <c r="G734">
        <v>85.79</v>
      </c>
      <c r="H734">
        <v>57.44</v>
      </c>
      <c r="I734" s="12">
        <f t="shared" si="171"/>
        <v>116.34684500659377</v>
      </c>
      <c r="J734" s="12">
        <f t="shared" si="172"/>
        <v>107.83451945461943</v>
      </c>
      <c r="K734" s="12">
        <f t="shared" si="173"/>
        <v>166.45077255461752</v>
      </c>
      <c r="L734" s="12">
        <f t="shared" si="174"/>
        <v>134.17876624704635</v>
      </c>
      <c r="M734" s="12">
        <f t="shared" si="175"/>
        <v>160.70864202951645</v>
      </c>
      <c r="N734" s="12">
        <f t="shared" si="176"/>
        <v>148.72862298026706</v>
      </c>
      <c r="O734" s="12">
        <f t="shared" si="177"/>
        <v>228.49792219648074</v>
      </c>
      <c r="P734" s="12">
        <f t="shared" si="178"/>
        <v>184.44326758751816</v>
      </c>
      <c r="Q734">
        <v>0.73626373626373598</v>
      </c>
      <c r="R734" s="12"/>
      <c r="S734" s="12"/>
      <c r="Z734" s="12"/>
      <c r="AA734" s="12"/>
      <c r="AB734" s="12"/>
      <c r="AC734" s="12"/>
      <c r="AF734">
        <v>0.55384615384615399</v>
      </c>
      <c r="AG734" s="12"/>
      <c r="AH734" s="12"/>
      <c r="AI734" t="str">
        <v>20101112</v>
      </c>
      <c r="AJ734">
        <v>56.2</v>
      </c>
      <c r="AK734">
        <v>20.2</v>
      </c>
      <c r="AL734">
        <f t="shared" si="179"/>
        <v>2.7821782178217824</v>
      </c>
      <c r="BI734" t="str">
        <v>29/12/2021</v>
      </c>
      <c r="BJ734">
        <v>50.6</v>
      </c>
      <c r="BK734">
        <v>23.5</v>
      </c>
      <c r="BL734">
        <f t="shared" si="180"/>
        <v>2.1531914893617023</v>
      </c>
    </row>
    <row r="735" spans="1:64" x14ac:dyDescent="0.3">
      <c r="A735" s="11">
        <v>44518</v>
      </c>
      <c r="B735">
        <v>0.73085339168490104</v>
      </c>
      <c r="C735">
        <v>4688.67</v>
      </c>
      <c r="D735">
        <v>397.63</v>
      </c>
      <c r="E735">
        <v>146.26</v>
      </c>
      <c r="F735">
        <v>1867.63</v>
      </c>
      <c r="G735">
        <v>85.8</v>
      </c>
      <c r="H735">
        <v>57.58</v>
      </c>
      <c r="I735" s="12">
        <f t="shared" si="171"/>
        <v>116.39056962325577</v>
      </c>
      <c r="J735" s="12">
        <f t="shared" si="172"/>
        <v>106.96957412525484</v>
      </c>
      <c r="K735" s="12">
        <f t="shared" si="173"/>
        <v>165.87001100900255</v>
      </c>
      <c r="L735" s="12">
        <f t="shared" si="174"/>
        <v>133.40287445753148</v>
      </c>
      <c r="M735" s="12">
        <f t="shared" si="175"/>
        <v>159.65476656629372</v>
      </c>
      <c r="N735" s="12">
        <f t="shared" si="176"/>
        <v>146.5216354910622</v>
      </c>
      <c r="O735" s="12">
        <f t="shared" si="177"/>
        <v>226.12856040085498</v>
      </c>
      <c r="P735" s="12">
        <f t="shared" si="178"/>
        <v>182.11352728832469</v>
      </c>
      <c r="Q735">
        <v>0.71428571428571397</v>
      </c>
      <c r="R735" s="12"/>
      <c r="S735" s="12"/>
      <c r="Z735" s="12"/>
      <c r="AA735" s="12"/>
      <c r="AB735" s="12"/>
      <c r="AC735" s="12"/>
      <c r="AF735">
        <v>0.55174525413349695</v>
      </c>
      <c r="AG735" s="12"/>
      <c r="AH735" s="12"/>
      <c r="AI735" t="str">
        <v>20101105</v>
      </c>
      <c r="AJ735">
        <v>48.4</v>
      </c>
      <c r="AK735">
        <v>23.1</v>
      </c>
      <c r="AL735">
        <f t="shared" si="179"/>
        <v>2.0952380952380949</v>
      </c>
      <c r="BI735" t="str">
        <v>28/12/2021</v>
      </c>
      <c r="BJ735">
        <v>50.6</v>
      </c>
      <c r="BK735">
        <v>23.5</v>
      </c>
      <c r="BL735">
        <f t="shared" si="180"/>
        <v>2.1531914893617023</v>
      </c>
    </row>
    <row r="736" spans="1:64" x14ac:dyDescent="0.3">
      <c r="A736" s="11">
        <v>44517</v>
      </c>
      <c r="B736">
        <v>0.72647702407002201</v>
      </c>
      <c r="C736">
        <v>4700.8999999999996</v>
      </c>
      <c r="D736">
        <v>397.42</v>
      </c>
      <c r="E736">
        <v>145.11000000000001</v>
      </c>
      <c r="F736">
        <v>1850.53</v>
      </c>
      <c r="G736">
        <v>85.77</v>
      </c>
      <c r="H736">
        <v>57.73</v>
      </c>
      <c r="I736" s="12">
        <f t="shared" si="171"/>
        <v>117.62880712599079</v>
      </c>
      <c r="J736" s="12">
        <f t="shared" si="172"/>
        <v>108.25151294277678</v>
      </c>
      <c r="K736" s="12">
        <f t="shared" si="173"/>
        <v>166.36100924486993</v>
      </c>
      <c r="L736" s="12">
        <f t="shared" si="174"/>
        <v>133.40331829474744</v>
      </c>
      <c r="M736" s="12">
        <f t="shared" si="175"/>
        <v>160.844471059082</v>
      </c>
      <c r="N736" s="12">
        <f t="shared" si="176"/>
        <v>147.8093785413671</v>
      </c>
      <c r="O736" s="12">
        <f t="shared" si="177"/>
        <v>226.08817300773481</v>
      </c>
      <c r="P736" s="12">
        <f t="shared" si="178"/>
        <v>181.54588582900863</v>
      </c>
      <c r="Q736">
        <v>0.70786516853932602</v>
      </c>
      <c r="R736" s="12"/>
      <c r="S736" s="12"/>
      <c r="Z736" s="12"/>
      <c r="AA736" s="12"/>
      <c r="AB736" s="12"/>
      <c r="AC736" s="12"/>
      <c r="AF736">
        <v>0.55074257425742601</v>
      </c>
      <c r="AG736" s="12"/>
      <c r="AH736" s="12"/>
      <c r="AI736" t="str">
        <v>20101029</v>
      </c>
      <c r="AJ736">
        <v>46.7</v>
      </c>
      <c r="AK736">
        <v>24.4</v>
      </c>
      <c r="AL736">
        <f t="shared" si="179"/>
        <v>1.9139344262295084</v>
      </c>
      <c r="BI736" t="str">
        <v>27/12/2021</v>
      </c>
      <c r="BJ736">
        <v>50.6</v>
      </c>
      <c r="BK736">
        <v>23.5</v>
      </c>
      <c r="BL736">
        <f t="shared" si="180"/>
        <v>2.1531914893617023</v>
      </c>
    </row>
    <row r="737" spans="1:64" x14ac:dyDescent="0.3">
      <c r="A737" s="11">
        <v>44516</v>
      </c>
      <c r="B737">
        <v>0.72527472527472503</v>
      </c>
      <c r="C737">
        <v>4682.8</v>
      </c>
      <c r="D737">
        <v>394.61</v>
      </c>
      <c r="E737">
        <v>145.47999999999999</v>
      </c>
      <c r="F737">
        <v>1862.79</v>
      </c>
      <c r="G737">
        <v>85.77</v>
      </c>
      <c r="H737">
        <v>57.81</v>
      </c>
      <c r="I737" s="12">
        <f t="shared" si="171"/>
        <v>116.87978143709446</v>
      </c>
      <c r="J737" s="12">
        <f t="shared" si="172"/>
        <v>107.13232994505979</v>
      </c>
      <c r="K737" s="12">
        <f t="shared" si="173"/>
        <v>165.72046503688168</v>
      </c>
      <c r="L737" s="12">
        <f t="shared" si="174"/>
        <v>132.70673368583448</v>
      </c>
      <c r="M737" s="12">
        <f t="shared" si="175"/>
        <v>159.30490705175592</v>
      </c>
      <c r="N737" s="12">
        <f t="shared" si="176"/>
        <v>145.81140067741271</v>
      </c>
      <c r="O737" s="12">
        <f t="shared" si="177"/>
        <v>224.4895927496911</v>
      </c>
      <c r="P737" s="12">
        <f t="shared" si="178"/>
        <v>180.01489541783135</v>
      </c>
      <c r="Q737">
        <v>0.70786516853932602</v>
      </c>
      <c r="R737" s="12"/>
      <c r="S737" s="12"/>
      <c r="Z737" s="12"/>
      <c r="AA737" s="12"/>
      <c r="AB737" s="12"/>
      <c r="AC737" s="12"/>
      <c r="AF737">
        <v>0.55090568394753303</v>
      </c>
      <c r="AG737" s="12"/>
      <c r="AH737" s="12"/>
      <c r="AI737" t="str">
        <v>20101022</v>
      </c>
      <c r="AJ737">
        <v>45.6</v>
      </c>
      <c r="AK737">
        <v>24.4</v>
      </c>
      <c r="AL737">
        <f t="shared" si="179"/>
        <v>1.8688524590163935</v>
      </c>
      <c r="BI737" t="str">
        <v>24/12/2021</v>
      </c>
      <c r="BJ737" t="e">
        <v>#N/A</v>
      </c>
      <c r="BK737" t="e">
        <v>#N/A</v>
      </c>
      <c r="BL737" t="str">
        <f t="shared" si="180"/>
        <v/>
      </c>
    </row>
    <row r="738" spans="1:64" x14ac:dyDescent="0.3">
      <c r="A738" s="11">
        <v>44513</v>
      </c>
      <c r="B738">
        <v>0.71428571428571397</v>
      </c>
      <c r="C738">
        <v>4682.8500000000004</v>
      </c>
      <c r="D738">
        <v>394.7</v>
      </c>
      <c r="E738">
        <v>147.33000000000001</v>
      </c>
      <c r="F738">
        <v>1864.855</v>
      </c>
      <c r="G738">
        <v>85.78</v>
      </c>
      <c r="H738">
        <v>57.92</v>
      </c>
      <c r="I738" s="12">
        <f t="shared" si="171"/>
        <v>115.43155773065556</v>
      </c>
      <c r="J738" s="12">
        <f t="shared" si="172"/>
        <v>107.01497224973687</v>
      </c>
      <c r="K738" s="12">
        <f t="shared" si="173"/>
        <v>165.70291709261986</v>
      </c>
      <c r="L738" s="12">
        <f t="shared" si="174"/>
        <v>132.4565902083481</v>
      </c>
      <c r="M738" s="12">
        <f t="shared" si="175"/>
        <v>157.3647843382947</v>
      </c>
      <c r="N738" s="12">
        <f t="shared" si="176"/>
        <v>145.68330085329197</v>
      </c>
      <c r="O738" s="12">
        <f t="shared" si="177"/>
        <v>224.51461355431786</v>
      </c>
      <c r="P738" s="12">
        <f t="shared" si="178"/>
        <v>179.71456542384831</v>
      </c>
      <c r="Q738">
        <v>0.72222222222222199</v>
      </c>
      <c r="R738" s="12"/>
      <c r="S738" s="12"/>
      <c r="Z738" s="12"/>
      <c r="AA738" s="12"/>
      <c r="AB738" s="12"/>
      <c r="AC738" s="12"/>
      <c r="AF738">
        <v>0.54653341661461596</v>
      </c>
      <c r="AG738" s="12"/>
      <c r="AH738" s="12"/>
      <c r="AI738" t="str">
        <v>20101015</v>
      </c>
      <c r="AJ738">
        <v>45.1</v>
      </c>
      <c r="AK738">
        <v>22</v>
      </c>
      <c r="AL738">
        <f t="shared" si="179"/>
        <v>2.0500000000000003</v>
      </c>
      <c r="BI738" t="str">
        <v>23/12/2021</v>
      </c>
      <c r="BJ738" t="e">
        <v>#N/A</v>
      </c>
      <c r="BK738" t="e">
        <v>#N/A</v>
      </c>
      <c r="BL738" t="str">
        <f t="shared" si="180"/>
        <v/>
      </c>
    </row>
    <row r="739" spans="1:64" x14ac:dyDescent="0.3">
      <c r="A739" s="11">
        <v>44512</v>
      </c>
      <c r="B739">
        <v>0.70715835140997796</v>
      </c>
      <c r="C739">
        <v>4649.2700000000004</v>
      </c>
      <c r="D739">
        <v>390.59</v>
      </c>
      <c r="E739">
        <v>147.97999999999999</v>
      </c>
      <c r="F739">
        <v>1862.08</v>
      </c>
      <c r="G739">
        <v>85.71</v>
      </c>
      <c r="H739">
        <v>57.63</v>
      </c>
      <c r="I739" s="12">
        <f t="shared" si="171"/>
        <v>114.10619998603001</v>
      </c>
      <c r="J739" s="12">
        <f t="shared" si="172"/>
        <v>106.40501927677323</v>
      </c>
      <c r="K739" s="12">
        <f t="shared" si="173"/>
        <v>164.64819201166719</v>
      </c>
      <c r="L739" s="12">
        <f t="shared" si="174"/>
        <v>132.1670732230827</v>
      </c>
      <c r="M739" s="12">
        <f t="shared" si="175"/>
        <v>155.05217673572406</v>
      </c>
      <c r="N739" s="12">
        <f t="shared" si="176"/>
        <v>144.37922812326948</v>
      </c>
      <c r="O739" s="12">
        <f t="shared" si="177"/>
        <v>222.35645838736198</v>
      </c>
      <c r="P739" s="12">
        <f t="shared" si="178"/>
        <v>178.73324102281563</v>
      </c>
      <c r="Q739">
        <v>0.71590909090909105</v>
      </c>
      <c r="R739" s="12"/>
      <c r="S739" s="12"/>
      <c r="Z739" s="12"/>
      <c r="AA739" s="12"/>
      <c r="AB739" s="12"/>
      <c r="AC739" s="12"/>
      <c r="AF739">
        <v>0.54574132492113603</v>
      </c>
      <c r="AG739" s="12"/>
      <c r="AH739" s="12"/>
      <c r="AI739" t="str">
        <v>20101008</v>
      </c>
      <c r="AJ739">
        <v>47.2</v>
      </c>
      <c r="AK739">
        <v>24.7</v>
      </c>
      <c r="AL739">
        <f t="shared" si="179"/>
        <v>1.9109311740890691</v>
      </c>
      <c r="BI739" t="str">
        <v>22/12/2021</v>
      </c>
      <c r="BJ739" t="e">
        <v>#N/A</v>
      </c>
      <c r="BK739" t="e">
        <v>#N/A</v>
      </c>
      <c r="BL739" t="str">
        <f t="shared" si="180"/>
        <v/>
      </c>
    </row>
    <row r="740" spans="1:64" x14ac:dyDescent="0.3">
      <c r="A740" s="11">
        <v>44511</v>
      </c>
      <c r="B740">
        <v>0.70217391304347798</v>
      </c>
      <c r="C740">
        <v>4646.71</v>
      </c>
      <c r="D740">
        <v>389.51</v>
      </c>
      <c r="E740">
        <v>148.19999999999999</v>
      </c>
      <c r="F740">
        <v>1848.89</v>
      </c>
      <c r="G740">
        <v>85.77</v>
      </c>
      <c r="H740">
        <v>57.21</v>
      </c>
      <c r="I740" s="12">
        <f t="shared" si="171"/>
        <v>113.87441909809148</v>
      </c>
      <c r="J740" s="12">
        <f t="shared" si="172"/>
        <v>107.11013414846285</v>
      </c>
      <c r="K740" s="12">
        <f t="shared" si="173"/>
        <v>164.44256107406139</v>
      </c>
      <c r="L740" s="12">
        <f t="shared" si="174"/>
        <v>133.07068256783094</v>
      </c>
      <c r="M740" s="12">
        <f t="shared" si="175"/>
        <v>154.39488761254452</v>
      </c>
      <c r="N740" s="12">
        <f t="shared" si="176"/>
        <v>145.01166688245385</v>
      </c>
      <c r="O740" s="12">
        <f t="shared" si="177"/>
        <v>221.58705059452882</v>
      </c>
      <c r="P740" s="12">
        <f t="shared" si="178"/>
        <v>179.55356009183819</v>
      </c>
      <c r="Q740">
        <v>0.72413793103448298</v>
      </c>
      <c r="R740" s="12"/>
      <c r="S740" s="12"/>
      <c r="Z740" s="12"/>
      <c r="AA740" s="12"/>
      <c r="AB740" s="12"/>
      <c r="AC740" s="12"/>
      <c r="AF740">
        <v>0.54424778761061898</v>
      </c>
      <c r="AG740" s="12"/>
      <c r="AH740" s="12"/>
      <c r="AI740" t="str">
        <v>20101001</v>
      </c>
      <c r="AJ740">
        <v>45.6</v>
      </c>
      <c r="AK740">
        <v>28.3</v>
      </c>
      <c r="AL740">
        <f t="shared" si="179"/>
        <v>1.6113074204946995</v>
      </c>
      <c r="BI740" t="str">
        <v>21/12/2021</v>
      </c>
      <c r="BJ740" t="e">
        <v>#N/A</v>
      </c>
      <c r="BK740" t="e">
        <v>#N/A</v>
      </c>
      <c r="BL740" t="str">
        <f t="shared" si="180"/>
        <v/>
      </c>
    </row>
    <row r="741" spans="1:64" x14ac:dyDescent="0.3">
      <c r="A741" s="11">
        <v>44510</v>
      </c>
      <c r="B741">
        <v>0.70152505446623104</v>
      </c>
      <c r="C741">
        <v>4685.25</v>
      </c>
      <c r="D741">
        <v>395.32</v>
      </c>
      <c r="E741">
        <v>150.96</v>
      </c>
      <c r="F741">
        <v>1831.91</v>
      </c>
      <c r="G741">
        <v>85.94</v>
      </c>
      <c r="H741">
        <v>57.75</v>
      </c>
      <c r="I741" s="12">
        <f t="shared" si="171"/>
        <v>112.74056761378618</v>
      </c>
      <c r="J741" s="12">
        <f t="shared" si="172"/>
        <v>109.01737451343558</v>
      </c>
      <c r="K741" s="12">
        <f t="shared" si="173"/>
        <v>165.47640649407347</v>
      </c>
      <c r="L741" s="12">
        <f t="shared" si="174"/>
        <v>132.9211682795171</v>
      </c>
      <c r="M741" s="12">
        <f t="shared" si="175"/>
        <v>153.8432005868587</v>
      </c>
      <c r="N741" s="12">
        <f t="shared" si="176"/>
        <v>148.57234709877969</v>
      </c>
      <c r="O741" s="12">
        <f t="shared" si="177"/>
        <v>224.44168626803346</v>
      </c>
      <c r="P741" s="12">
        <f t="shared" si="178"/>
        <v>180.51866795168775</v>
      </c>
      <c r="Q741">
        <v>0.73255813953488402</v>
      </c>
      <c r="R741" s="12"/>
      <c r="S741" s="12"/>
      <c r="Z741" s="12"/>
      <c r="AA741" s="12"/>
      <c r="AB741" s="12"/>
      <c r="AC741" s="12"/>
      <c r="AF741">
        <v>0.53384418901660302</v>
      </c>
      <c r="AG741" s="12"/>
      <c r="AH741" s="12"/>
      <c r="AI741" t="str">
        <v>20100924</v>
      </c>
      <c r="AJ741">
        <v>43.3</v>
      </c>
      <c r="AK741">
        <v>27.8</v>
      </c>
      <c r="AL741">
        <f t="shared" si="179"/>
        <v>1.5575539568345322</v>
      </c>
      <c r="BI741" t="str">
        <v>20/12/2021</v>
      </c>
      <c r="BJ741" t="e">
        <v>#N/A</v>
      </c>
      <c r="BK741" t="e">
        <v>#N/A</v>
      </c>
      <c r="BL741" t="str">
        <f t="shared" si="180"/>
        <v/>
      </c>
    </row>
    <row r="742" spans="1:64" x14ac:dyDescent="0.3">
      <c r="A742" s="11">
        <v>44509</v>
      </c>
      <c r="B742">
        <v>0.70021881838074396</v>
      </c>
      <c r="C742">
        <v>4701.7</v>
      </c>
      <c r="D742">
        <v>398.06</v>
      </c>
      <c r="E742">
        <v>149.02000000000001</v>
      </c>
      <c r="F742">
        <v>1824</v>
      </c>
      <c r="G742">
        <v>85.89</v>
      </c>
      <c r="H742">
        <v>57.92</v>
      </c>
      <c r="I742" s="12">
        <f t="shared" si="171"/>
        <v>114.6339911500272</v>
      </c>
      <c r="J742" s="12">
        <f t="shared" si="172"/>
        <v>109.87831033523506</v>
      </c>
      <c r="K742" s="12">
        <f t="shared" si="173"/>
        <v>166.15446199222777</v>
      </c>
      <c r="L742" s="12">
        <f t="shared" si="174"/>
        <v>132.99613176561923</v>
      </c>
      <c r="M742" s="12">
        <f t="shared" si="175"/>
        <v>156.96712438353779</v>
      </c>
      <c r="N742" s="12">
        <f t="shared" si="176"/>
        <v>150.25824570061968</v>
      </c>
      <c r="O742" s="12">
        <f t="shared" si="177"/>
        <v>226.12986427852118</v>
      </c>
      <c r="P742" s="12">
        <f t="shared" si="178"/>
        <v>181.23423536253893</v>
      </c>
      <c r="Q742">
        <v>0.72093023255813904</v>
      </c>
      <c r="R742" s="12"/>
      <c r="S742" s="12"/>
      <c r="Z742" s="12"/>
      <c r="AA742" s="12"/>
      <c r="AB742" s="12"/>
      <c r="AC742" s="12"/>
      <c r="AF742">
        <v>0.53062540296582805</v>
      </c>
      <c r="AG742" s="12"/>
      <c r="AH742" s="12"/>
      <c r="AI742" t="str">
        <v>20100917</v>
      </c>
      <c r="AJ742">
        <v>41.4</v>
      </c>
      <c r="AK742">
        <v>29.3</v>
      </c>
      <c r="AL742">
        <f t="shared" si="179"/>
        <v>1.4129692832764504</v>
      </c>
      <c r="BI742" t="str">
        <v>17/12/2021</v>
      </c>
      <c r="BJ742">
        <v>42.2</v>
      </c>
      <c r="BK742">
        <v>24.1</v>
      </c>
      <c r="BL742">
        <f t="shared" si="180"/>
        <v>1.7510373443983402</v>
      </c>
    </row>
    <row r="743" spans="1:64" x14ac:dyDescent="0.3">
      <c r="A743" s="11">
        <v>44506</v>
      </c>
      <c r="B743">
        <v>0.68845315904139404</v>
      </c>
      <c r="C743">
        <v>4697.53</v>
      </c>
      <c r="D743">
        <v>398.6</v>
      </c>
      <c r="E743">
        <v>149.30000000000001</v>
      </c>
      <c r="F743">
        <v>1817.7</v>
      </c>
      <c r="G743">
        <v>85.99</v>
      </c>
      <c r="H743">
        <v>57.75</v>
      </c>
      <c r="I743" s="12">
        <f t="shared" si="171"/>
        <v>114.31811656976848</v>
      </c>
      <c r="J743" s="12">
        <f t="shared" si="172"/>
        <v>110.16233283485278</v>
      </c>
      <c r="K743" s="12">
        <f t="shared" si="173"/>
        <v>165.81443851398635</v>
      </c>
      <c r="L743" s="12">
        <f t="shared" si="174"/>
        <v>133.27013815307339</v>
      </c>
      <c r="M743" s="12">
        <f t="shared" si="175"/>
        <v>156.88543774060514</v>
      </c>
      <c r="N743" s="12">
        <f t="shared" si="176"/>
        <v>150.98609835517644</v>
      </c>
      <c r="O743" s="12">
        <f t="shared" si="177"/>
        <v>226.17324785249104</v>
      </c>
      <c r="P743" s="12">
        <f t="shared" si="178"/>
        <v>182.01662738090008</v>
      </c>
      <c r="Q743">
        <v>0.72727272727272696</v>
      </c>
      <c r="R743" s="12"/>
      <c r="S743" s="12"/>
      <c r="Z743" s="12"/>
      <c r="AA743" s="12"/>
      <c r="AB743" s="12"/>
      <c r="AC743" s="12"/>
      <c r="AF743">
        <v>0.52892030848329097</v>
      </c>
      <c r="AG743" s="12"/>
      <c r="AH743" s="12"/>
      <c r="AI743" t="str">
        <v>20100910</v>
      </c>
      <c r="AJ743">
        <v>36.700000000000003</v>
      </c>
      <c r="AK743">
        <v>31.1</v>
      </c>
      <c r="AL743">
        <f t="shared" si="179"/>
        <v>1.180064308681672</v>
      </c>
      <c r="BI743" t="str">
        <v>16/12/2021</v>
      </c>
      <c r="BJ743">
        <v>42.2</v>
      </c>
      <c r="BK743">
        <v>24.1</v>
      </c>
      <c r="BL743">
        <f t="shared" si="180"/>
        <v>1.7510373443983402</v>
      </c>
    </row>
    <row r="744" spans="1:64" x14ac:dyDescent="0.3">
      <c r="A744" s="11">
        <v>44505</v>
      </c>
      <c r="B744">
        <v>0.68468468468468502</v>
      </c>
      <c r="C744">
        <v>4680.0600000000004</v>
      </c>
      <c r="D744">
        <v>398.22</v>
      </c>
      <c r="E744">
        <v>147.1</v>
      </c>
      <c r="F744">
        <v>1791.62</v>
      </c>
      <c r="G744">
        <v>85.95</v>
      </c>
      <c r="H744">
        <v>57.68</v>
      </c>
      <c r="I744" s="12">
        <f t="shared" si="171"/>
        <v>115.61566589835738</v>
      </c>
      <c r="J744" s="12">
        <f t="shared" si="172"/>
        <v>111.36775515357316</v>
      </c>
      <c r="K744" s="12">
        <f t="shared" si="173"/>
        <v>165.27440913000373</v>
      </c>
      <c r="L744" s="12">
        <f t="shared" si="174"/>
        <v>132.93523893966935</v>
      </c>
      <c r="M744" s="12">
        <f t="shared" si="175"/>
        <v>159.11327272635182</v>
      </c>
      <c r="N744" s="12">
        <f t="shared" si="176"/>
        <v>153.06819498037481</v>
      </c>
      <c r="O744" s="12">
        <f t="shared" si="177"/>
        <v>226.06273492705992</v>
      </c>
      <c r="P744" s="12">
        <f t="shared" si="178"/>
        <v>182.06384488105542</v>
      </c>
      <c r="Q744">
        <v>0.72727272727272696</v>
      </c>
      <c r="R744" s="12"/>
      <c r="S744" s="12"/>
      <c r="Z744" s="12"/>
      <c r="AA744" s="12"/>
      <c r="AB744" s="12"/>
      <c r="AC744" s="12"/>
      <c r="AF744">
        <v>0.526791478373144</v>
      </c>
      <c r="AG744" s="12"/>
      <c r="AH744" s="12"/>
      <c r="AI744" t="str">
        <v>20100903</v>
      </c>
      <c r="AJ744">
        <v>33.299999999999997</v>
      </c>
      <c r="AK744">
        <v>32.200000000000003</v>
      </c>
      <c r="AL744">
        <f t="shared" si="179"/>
        <v>1.0341614906832297</v>
      </c>
      <c r="BI744" t="str">
        <v>15/12/2021</v>
      </c>
      <c r="BJ744">
        <v>42.2</v>
      </c>
      <c r="BK744">
        <v>24.1</v>
      </c>
      <c r="BL744">
        <f t="shared" si="180"/>
        <v>1.7510373443983402</v>
      </c>
    </row>
    <row r="745" spans="1:64" x14ac:dyDescent="0.3">
      <c r="A745" s="11">
        <v>44504</v>
      </c>
      <c r="B745">
        <v>0.66435185185185197</v>
      </c>
      <c r="C745">
        <v>4660.57</v>
      </c>
      <c r="D745">
        <v>393.18</v>
      </c>
      <c r="E745">
        <v>145.57</v>
      </c>
      <c r="F745">
        <v>1769.4</v>
      </c>
      <c r="G745">
        <v>85.87</v>
      </c>
      <c r="H745">
        <v>57.74</v>
      </c>
      <c r="I745" s="12">
        <f t="shared" si="171"/>
        <v>116.35200133641212</v>
      </c>
      <c r="J745" s="12">
        <f t="shared" si="172"/>
        <v>112.30845496449824</v>
      </c>
      <c r="K745" s="12">
        <f t="shared" si="173"/>
        <v>164.7389661303763</v>
      </c>
      <c r="L745" s="12">
        <f t="shared" si="174"/>
        <v>132.24478456972778</v>
      </c>
      <c r="M745" s="12">
        <f t="shared" si="175"/>
        <v>158.74686131362816</v>
      </c>
      <c r="N745" s="12">
        <f t="shared" si="176"/>
        <v>153.02831164843062</v>
      </c>
      <c r="O745" s="12">
        <f t="shared" si="177"/>
        <v>223.40711343991899</v>
      </c>
      <c r="P745" s="12">
        <f t="shared" si="178"/>
        <v>179.57534410851062</v>
      </c>
      <c r="Q745">
        <v>0.71590909090909105</v>
      </c>
      <c r="R745" s="12"/>
      <c r="S745" s="12"/>
      <c r="Z745" s="12"/>
      <c r="AA745" s="12"/>
      <c r="AB745" s="12"/>
      <c r="AC745" s="12"/>
      <c r="AF745">
        <v>0.51631853785900805</v>
      </c>
      <c r="AG745" s="12"/>
      <c r="AH745" s="12"/>
      <c r="AI745" t="str">
        <v>20100827</v>
      </c>
      <c r="AJ745">
        <v>29.4</v>
      </c>
      <c r="AK745">
        <v>37.700000000000003</v>
      </c>
      <c r="AL745">
        <f t="shared" si="179"/>
        <v>0.77984084880636595</v>
      </c>
      <c r="BI745" t="str">
        <v>14/12/2021</v>
      </c>
      <c r="BJ745">
        <v>42.2</v>
      </c>
      <c r="BK745">
        <v>24.1</v>
      </c>
      <c r="BL745">
        <f t="shared" si="180"/>
        <v>1.7510373443983402</v>
      </c>
    </row>
    <row r="746" spans="1:64" x14ac:dyDescent="0.3">
      <c r="A746" s="11">
        <v>44503</v>
      </c>
      <c r="B746">
        <v>0.64775413711583896</v>
      </c>
      <c r="C746">
        <v>4630.6499999999996</v>
      </c>
      <c r="D746">
        <v>389.05</v>
      </c>
      <c r="E746">
        <v>147.09</v>
      </c>
      <c r="F746">
        <v>1788.04</v>
      </c>
      <c r="G746">
        <v>85.89</v>
      </c>
      <c r="H746">
        <v>57.35</v>
      </c>
      <c r="I746" s="12">
        <f t="shared" si="171"/>
        <v>114.43013518223087</v>
      </c>
      <c r="J746" s="12">
        <f t="shared" si="172"/>
        <v>110.44349303790304</v>
      </c>
      <c r="K746" s="12">
        <f t="shared" si="173"/>
        <v>163.64351160477918</v>
      </c>
      <c r="L746" s="12">
        <f t="shared" si="174"/>
        <v>132.28963774253711</v>
      </c>
      <c r="M746" s="12">
        <f t="shared" si="175"/>
        <v>155.48944888978426</v>
      </c>
      <c r="N746" s="12">
        <f t="shared" si="176"/>
        <v>149.87488049321649</v>
      </c>
      <c r="O746" s="12">
        <f t="shared" si="177"/>
        <v>221.00950113023896</v>
      </c>
      <c r="P746" s="12">
        <f t="shared" si="178"/>
        <v>178.8928226636406</v>
      </c>
      <c r="Q746">
        <v>0.69767441860465096</v>
      </c>
      <c r="R746" s="12"/>
      <c r="S746" s="12"/>
      <c r="Z746" s="12"/>
      <c r="AA746" s="12"/>
      <c r="AB746" s="12"/>
      <c r="AC746" s="12"/>
      <c r="AF746">
        <v>0.51413543721235999</v>
      </c>
      <c r="AG746" s="12"/>
      <c r="AH746" s="12"/>
      <c r="AI746" t="str">
        <v>20100820</v>
      </c>
      <c r="AJ746">
        <v>33.299999999999997</v>
      </c>
      <c r="AK746">
        <v>31.2</v>
      </c>
      <c r="AL746">
        <f t="shared" si="179"/>
        <v>1.0673076923076923</v>
      </c>
      <c r="BI746" t="str">
        <v>13/12/2021</v>
      </c>
      <c r="BJ746">
        <v>42.2</v>
      </c>
      <c r="BK746">
        <v>24.1</v>
      </c>
      <c r="BL746">
        <f t="shared" si="180"/>
        <v>1.7510373443983402</v>
      </c>
    </row>
    <row r="747" spans="1:64" x14ac:dyDescent="0.3">
      <c r="A747" s="11">
        <v>44502</v>
      </c>
      <c r="B747">
        <v>0.63658536585365899</v>
      </c>
      <c r="C747">
        <v>4613.67</v>
      </c>
      <c r="D747">
        <v>387.43</v>
      </c>
      <c r="E747">
        <v>146.44</v>
      </c>
      <c r="F747">
        <v>1793.27</v>
      </c>
      <c r="G747">
        <v>85.8</v>
      </c>
      <c r="H747">
        <v>57.6</v>
      </c>
      <c r="I747" s="12">
        <f t="shared" si="171"/>
        <v>114.51697462947061</v>
      </c>
      <c r="J747" s="12">
        <f t="shared" si="172"/>
        <v>109.71969120213059</v>
      </c>
      <c r="K747" s="12">
        <f t="shared" si="173"/>
        <v>163.21402756734963</v>
      </c>
      <c r="L747" s="12">
        <f t="shared" si="174"/>
        <v>131.2370320927773</v>
      </c>
      <c r="M747" s="12">
        <f t="shared" si="175"/>
        <v>155.5294631127978</v>
      </c>
      <c r="N747" s="12">
        <f t="shared" si="176"/>
        <v>148.81858694026718</v>
      </c>
      <c r="O747" s="12">
        <f t="shared" si="177"/>
        <v>220.31936186367687</v>
      </c>
      <c r="P747" s="12">
        <f t="shared" si="178"/>
        <v>177.38123682890847</v>
      </c>
      <c r="Q747">
        <v>0.69411764705882395</v>
      </c>
      <c r="R747" s="12"/>
      <c r="S747" s="12"/>
      <c r="Z747" s="12"/>
      <c r="AA747" s="12"/>
      <c r="AB747" s="12"/>
      <c r="AC747" s="12"/>
      <c r="AF747">
        <v>0.51290536068828596</v>
      </c>
      <c r="AG747" s="12"/>
      <c r="AH747" s="12"/>
      <c r="AI747" t="str">
        <v>20100813</v>
      </c>
      <c r="AJ747">
        <v>36.700000000000003</v>
      </c>
      <c r="AK747">
        <v>31.1</v>
      </c>
      <c r="AL747">
        <f t="shared" si="179"/>
        <v>1.180064308681672</v>
      </c>
      <c r="BI747" t="str">
        <v>10/12/2021</v>
      </c>
      <c r="BJ747">
        <v>43.9</v>
      </c>
      <c r="BK747">
        <v>24.4</v>
      </c>
      <c r="BL747">
        <f t="shared" si="180"/>
        <v>1.7991803278688525</v>
      </c>
    </row>
    <row r="748" spans="1:64" x14ac:dyDescent="0.3">
      <c r="A748" s="11">
        <v>44499</v>
      </c>
      <c r="B748">
        <v>0.63170731707317096</v>
      </c>
      <c r="C748">
        <v>4605.38</v>
      </c>
      <c r="D748">
        <v>386.11</v>
      </c>
      <c r="E748">
        <v>147.69</v>
      </c>
      <c r="F748">
        <v>1783.5050000000001</v>
      </c>
      <c r="G748">
        <v>85.85</v>
      </c>
      <c r="H748">
        <v>57.07</v>
      </c>
      <c r="I748" s="12">
        <f t="shared" si="171"/>
        <v>113.35354304909448</v>
      </c>
      <c r="J748" s="12">
        <f t="shared" si="172"/>
        <v>110.12441000165342</v>
      </c>
      <c r="K748" s="12">
        <f t="shared" si="173"/>
        <v>162.82609767909142</v>
      </c>
      <c r="L748" s="12">
        <f t="shared" si="174"/>
        <v>132.22698539878996</v>
      </c>
      <c r="M748" s="12">
        <f t="shared" si="175"/>
        <v>153.70310308440023</v>
      </c>
      <c r="N748" s="12">
        <f t="shared" si="176"/>
        <v>149.12525691864474</v>
      </c>
      <c r="O748" s="12">
        <f t="shared" si="177"/>
        <v>219.44134936291252</v>
      </c>
      <c r="P748" s="12">
        <f t="shared" si="178"/>
        <v>178.42827640970822</v>
      </c>
      <c r="Q748">
        <v>0.66666666666666696</v>
      </c>
      <c r="R748" s="12"/>
      <c r="S748" s="12"/>
      <c r="Z748" s="12"/>
      <c r="AA748" s="12"/>
      <c r="AB748" s="12"/>
      <c r="AC748" s="12"/>
      <c r="AF748">
        <v>0.51543624161073798</v>
      </c>
      <c r="AG748" s="12"/>
      <c r="AH748" s="12"/>
      <c r="AI748" t="str">
        <v>20100806</v>
      </c>
      <c r="AJ748">
        <v>41.7</v>
      </c>
      <c r="AK748">
        <v>27.5</v>
      </c>
      <c r="AL748">
        <f t="shared" si="179"/>
        <v>1.5163636363636364</v>
      </c>
      <c r="BI748" t="str">
        <v>09/12/2021</v>
      </c>
      <c r="BJ748">
        <v>43.9</v>
      </c>
      <c r="BK748">
        <v>24.4</v>
      </c>
      <c r="BL748">
        <f t="shared" si="180"/>
        <v>1.7991803278688525</v>
      </c>
    </row>
    <row r="749" spans="1:64" x14ac:dyDescent="0.3">
      <c r="A749" s="11">
        <v>44498</v>
      </c>
      <c r="B749">
        <v>0.61234567901234604</v>
      </c>
      <c r="C749">
        <v>4596.42</v>
      </c>
      <c r="D749">
        <v>384.22</v>
      </c>
      <c r="E749">
        <v>147.24</v>
      </c>
      <c r="F749">
        <v>1798.78</v>
      </c>
      <c r="G749">
        <v>85.84</v>
      </c>
      <c r="H749">
        <v>57.58</v>
      </c>
      <c r="I749" s="12">
        <f t="shared" si="171"/>
        <v>113.47915216194752</v>
      </c>
      <c r="J749" s="12">
        <f t="shared" si="172"/>
        <v>108.98645950237029</v>
      </c>
      <c r="K749" s="12">
        <f t="shared" si="173"/>
        <v>162.52820827864363</v>
      </c>
      <c r="L749" s="12">
        <f t="shared" si="174"/>
        <v>130.81333988524074</v>
      </c>
      <c r="M749" s="12">
        <f t="shared" si="175"/>
        <v>153.41731392586058</v>
      </c>
      <c r="N749" s="12">
        <f t="shared" si="176"/>
        <v>147.15181518234243</v>
      </c>
      <c r="O749" s="12">
        <f t="shared" si="177"/>
        <v>218.39250603418461</v>
      </c>
      <c r="P749" s="12">
        <f t="shared" si="178"/>
        <v>176.00359823500108</v>
      </c>
      <c r="Q749">
        <v>0.67469879518072295</v>
      </c>
      <c r="R749" s="12"/>
      <c r="S749" s="12"/>
      <c r="Z749" s="12"/>
      <c r="AA749" s="12"/>
      <c r="AB749" s="12"/>
      <c r="AC749" s="12"/>
      <c r="AF749">
        <v>0.52029769959404604</v>
      </c>
      <c r="AG749" s="12"/>
      <c r="AH749" s="12"/>
      <c r="AI749" t="str">
        <v>20100730</v>
      </c>
      <c r="AJ749">
        <v>38.9</v>
      </c>
      <c r="AK749">
        <v>33.299999999999997</v>
      </c>
      <c r="AL749">
        <f t="shared" si="179"/>
        <v>1.1681681681681682</v>
      </c>
      <c r="BI749" t="str">
        <v>08/12/2021</v>
      </c>
      <c r="BJ749">
        <v>43.9</v>
      </c>
      <c r="BK749">
        <v>24.4</v>
      </c>
      <c r="BL749">
        <f t="shared" si="180"/>
        <v>1.7991803278688525</v>
      </c>
    </row>
    <row r="750" spans="1:64" x14ac:dyDescent="0.3">
      <c r="A750" s="11">
        <v>44497</v>
      </c>
      <c r="B750">
        <v>0.58524173027989801</v>
      </c>
      <c r="C750">
        <v>4551.68</v>
      </c>
      <c r="D750">
        <v>380</v>
      </c>
      <c r="E750">
        <v>147.74</v>
      </c>
      <c r="F750">
        <v>1796.93</v>
      </c>
      <c r="G750">
        <v>85.83</v>
      </c>
      <c r="H750">
        <v>57.14</v>
      </c>
      <c r="I750" s="12">
        <f t="shared" si="171"/>
        <v>111.99923221349148</v>
      </c>
      <c r="J750" s="12">
        <f t="shared" si="172"/>
        <v>108.03576593345765</v>
      </c>
      <c r="K750" s="12">
        <f t="shared" si="173"/>
        <v>160.96478495041151</v>
      </c>
      <c r="L750" s="12">
        <f t="shared" si="174"/>
        <v>130.53543611349903</v>
      </c>
      <c r="M750" s="12">
        <f t="shared" si="175"/>
        <v>151.22611005212596</v>
      </c>
      <c r="N750" s="12">
        <f t="shared" si="176"/>
        <v>145.68394318513552</v>
      </c>
      <c r="O750" s="12">
        <f t="shared" si="177"/>
        <v>216.01872940512311</v>
      </c>
      <c r="P750" s="12">
        <f t="shared" si="178"/>
        <v>175.40636095121923</v>
      </c>
      <c r="Q750">
        <v>0.662337662337662</v>
      </c>
      <c r="R750" s="12"/>
      <c r="S750" s="12"/>
      <c r="Z750" s="12"/>
      <c r="AA750" s="12"/>
      <c r="AB750" s="12"/>
      <c r="AC750" s="12"/>
      <c r="AF750">
        <v>0.51844262295082</v>
      </c>
      <c r="AG750" s="12"/>
      <c r="AH750" s="12"/>
      <c r="AI750" t="str">
        <v>20100723</v>
      </c>
      <c r="AJ750">
        <v>38.200000000000003</v>
      </c>
      <c r="AK750">
        <v>34.9</v>
      </c>
      <c r="AL750">
        <f t="shared" si="179"/>
        <v>1.0945558739255015</v>
      </c>
      <c r="BI750" t="str">
        <v>07/12/2021</v>
      </c>
      <c r="BJ750">
        <v>43.9</v>
      </c>
      <c r="BK750">
        <v>24.4</v>
      </c>
      <c r="BL750">
        <f t="shared" si="180"/>
        <v>1.7991803278688525</v>
      </c>
    </row>
    <row r="751" spans="1:64" x14ac:dyDescent="0.3">
      <c r="A751" s="11">
        <v>44496</v>
      </c>
      <c r="B751">
        <v>0.56578947368421095</v>
      </c>
      <c r="C751">
        <v>4574.79</v>
      </c>
      <c r="D751">
        <v>379.12</v>
      </c>
      <c r="E751">
        <v>145.1</v>
      </c>
      <c r="F751">
        <v>1792.845</v>
      </c>
      <c r="G751">
        <v>85.85</v>
      </c>
      <c r="H751">
        <v>57.45</v>
      </c>
      <c r="I751" s="12">
        <f t="shared" si="171"/>
        <v>114.66472223750192</v>
      </c>
      <c r="J751" s="12">
        <f t="shared" si="172"/>
        <v>108.83352651004776</v>
      </c>
      <c r="K751" s="12">
        <f t="shared" si="173"/>
        <v>161.7441708342939</v>
      </c>
      <c r="L751" s="12">
        <f t="shared" si="174"/>
        <v>130.49049537977294</v>
      </c>
      <c r="M751" s="12">
        <f t="shared" si="175"/>
        <v>153.66526709926444</v>
      </c>
      <c r="N751" s="12">
        <f t="shared" si="176"/>
        <v>145.67772809035648</v>
      </c>
      <c r="O751" s="12">
        <f t="shared" si="177"/>
        <v>215.46839526879643</v>
      </c>
      <c r="P751" s="12">
        <f t="shared" si="178"/>
        <v>174.06308802085894</v>
      </c>
      <c r="Q751">
        <v>0.66216216216216195</v>
      </c>
      <c r="R751" s="12"/>
      <c r="S751" s="12"/>
      <c r="Z751" s="12"/>
      <c r="AA751" s="12"/>
      <c r="AB751" s="12"/>
      <c r="AC751" s="12"/>
      <c r="AF751">
        <v>0.50945945945945903</v>
      </c>
      <c r="AG751" s="12"/>
      <c r="AH751" s="12"/>
      <c r="AI751" t="str">
        <v>20100716</v>
      </c>
      <c r="AJ751">
        <v>35.6</v>
      </c>
      <c r="AK751">
        <v>35.6</v>
      </c>
      <c r="AL751">
        <f t="shared" si="179"/>
        <v>1</v>
      </c>
      <c r="BI751" t="str">
        <v>06/12/2021</v>
      </c>
      <c r="BJ751">
        <v>43.9</v>
      </c>
      <c r="BK751">
        <v>24.4</v>
      </c>
      <c r="BL751">
        <f t="shared" si="180"/>
        <v>1.7991803278688525</v>
      </c>
    </row>
    <row r="752" spans="1:64" x14ac:dyDescent="0.3">
      <c r="A752" s="11">
        <v>44495</v>
      </c>
      <c r="B752">
        <v>0.56032171581769397</v>
      </c>
      <c r="C752">
        <v>4566.4799999999996</v>
      </c>
      <c r="D752">
        <v>377.93</v>
      </c>
      <c r="E752">
        <v>143.91</v>
      </c>
      <c r="F752">
        <v>1807.8</v>
      </c>
      <c r="G752">
        <v>85.87</v>
      </c>
      <c r="H752">
        <v>57.49</v>
      </c>
      <c r="I752" s="12">
        <f t="shared" si="171"/>
        <v>115.40902674635662</v>
      </c>
      <c r="J752" s="12">
        <f t="shared" si="172"/>
        <v>107.74612372021713</v>
      </c>
      <c r="K752" s="12">
        <f t="shared" si="173"/>
        <v>161.41283988785989</v>
      </c>
      <c r="L752" s="12">
        <f t="shared" si="174"/>
        <v>130.16306295882197</v>
      </c>
      <c r="M752" s="12">
        <f t="shared" si="175"/>
        <v>154.45613282158516</v>
      </c>
      <c r="N752" s="12">
        <f t="shared" si="176"/>
        <v>144.03269935561391</v>
      </c>
      <c r="O752" s="12">
        <f t="shared" si="177"/>
        <v>214.74221409447961</v>
      </c>
      <c r="P752" s="12">
        <f t="shared" si="178"/>
        <v>173.39646454572525</v>
      </c>
      <c r="Q752">
        <v>0.65753424657534199</v>
      </c>
      <c r="R752" s="12"/>
      <c r="S752" s="12"/>
      <c r="Z752" s="12"/>
      <c r="AA752" s="12"/>
      <c r="AB752" s="12"/>
      <c r="AC752" s="12"/>
      <c r="AF752">
        <v>0.50819672131147497</v>
      </c>
      <c r="AG752" s="12"/>
      <c r="AH752" s="12"/>
      <c r="AI752" t="str">
        <v>20100709</v>
      </c>
      <c r="AJ752">
        <v>32.6</v>
      </c>
      <c r="AK752">
        <v>34.799999999999997</v>
      </c>
      <c r="AL752">
        <f t="shared" si="179"/>
        <v>0.93678160919540243</v>
      </c>
      <c r="BI752" t="str">
        <v>03/12/2021</v>
      </c>
      <c r="BJ752">
        <v>39.799999999999997</v>
      </c>
      <c r="BK752">
        <v>25.3</v>
      </c>
      <c r="BL752">
        <f t="shared" si="180"/>
        <v>1.5731225296442686</v>
      </c>
    </row>
    <row r="753" spans="1:64" x14ac:dyDescent="0.3">
      <c r="A753" s="11">
        <v>44492</v>
      </c>
      <c r="B753">
        <v>0.557894736842105</v>
      </c>
      <c r="C753">
        <v>4544.8999999999996</v>
      </c>
      <c r="D753">
        <v>374.1</v>
      </c>
      <c r="E753">
        <v>144.13</v>
      </c>
      <c r="F753">
        <v>1792.7</v>
      </c>
      <c r="G753">
        <v>85.83</v>
      </c>
      <c r="H753">
        <v>57.47</v>
      </c>
      <c r="I753" s="12">
        <f t="shared" si="171"/>
        <v>114.6893990451797</v>
      </c>
      <c r="J753" s="12">
        <f t="shared" si="172"/>
        <v>108.14353713395523</v>
      </c>
      <c r="K753" s="12">
        <f t="shared" si="173"/>
        <v>160.7245943900655</v>
      </c>
      <c r="L753" s="12">
        <f t="shared" si="174"/>
        <v>129.59283225595314</v>
      </c>
      <c r="M753" s="12">
        <f t="shared" si="175"/>
        <v>152.66019190287815</v>
      </c>
      <c r="N753" s="12">
        <f t="shared" si="176"/>
        <v>143.77177439296736</v>
      </c>
      <c r="O753" s="12">
        <f t="shared" si="177"/>
        <v>212.66408894677647</v>
      </c>
      <c r="P753" s="12">
        <f t="shared" si="178"/>
        <v>171.69838526095288</v>
      </c>
      <c r="Q753">
        <v>0.66216216216216195</v>
      </c>
      <c r="R753" s="12"/>
      <c r="S753" s="12"/>
      <c r="Z753" s="12"/>
      <c r="AA753" s="12"/>
      <c r="AB753" s="12"/>
      <c r="AC753" s="12"/>
      <c r="AF753">
        <v>0.51712328767123295</v>
      </c>
      <c r="AG753" s="12"/>
      <c r="AH753" s="12"/>
      <c r="AI753" t="str">
        <v>20100702</v>
      </c>
      <c r="AJ753">
        <v>37</v>
      </c>
      <c r="AK753">
        <v>34.799999999999997</v>
      </c>
      <c r="AL753">
        <f t="shared" si="179"/>
        <v>1.0632183908045978</v>
      </c>
      <c r="BI753" t="str">
        <v>02/12/2021</v>
      </c>
      <c r="BJ753">
        <v>39.799999999999997</v>
      </c>
      <c r="BK753">
        <v>25.3</v>
      </c>
      <c r="BL753">
        <f t="shared" si="180"/>
        <v>1.5731225296442686</v>
      </c>
    </row>
    <row r="754" spans="1:64" x14ac:dyDescent="0.3">
      <c r="A754" s="11">
        <v>44491</v>
      </c>
      <c r="B754">
        <v>0.56578947368421095</v>
      </c>
      <c r="C754">
        <v>4549.78</v>
      </c>
      <c r="D754">
        <v>377.27</v>
      </c>
      <c r="E754">
        <v>142.56</v>
      </c>
      <c r="F754">
        <v>1782.8</v>
      </c>
      <c r="G754">
        <v>85.85</v>
      </c>
      <c r="H754">
        <v>57.25</v>
      </c>
      <c r="I754" s="12">
        <f t="shared" si="171"/>
        <v>116.09243253414424</v>
      </c>
      <c r="J754" s="12">
        <f t="shared" si="172"/>
        <v>108.86483655995087</v>
      </c>
      <c r="K754" s="12">
        <f t="shared" si="173"/>
        <v>160.85965454649184</v>
      </c>
      <c r="L754" s="12">
        <f t="shared" si="174"/>
        <v>130.23297605253927</v>
      </c>
      <c r="M754" s="12">
        <f t="shared" si="175"/>
        <v>155.68283282981022</v>
      </c>
      <c r="N754" s="12">
        <f t="shared" si="176"/>
        <v>145.80658296993568</v>
      </c>
      <c r="O754" s="12">
        <f t="shared" si="177"/>
        <v>214.41575976257911</v>
      </c>
      <c r="P754" s="12">
        <f t="shared" si="178"/>
        <v>173.82694225721661</v>
      </c>
      <c r="Q754">
        <v>0.64864864864864902</v>
      </c>
      <c r="R754" s="12"/>
      <c r="S754" s="12"/>
      <c r="Z754" s="12"/>
      <c r="AA754" s="12"/>
      <c r="AB754" s="12"/>
      <c r="AC754" s="12"/>
      <c r="AF754">
        <v>0.51174033149171305</v>
      </c>
      <c r="AG754" s="12"/>
      <c r="AH754" s="12"/>
      <c r="AI754" t="str">
        <v>20100625</v>
      </c>
      <c r="AJ754">
        <v>41.1</v>
      </c>
      <c r="AK754">
        <v>33.299999999999997</v>
      </c>
      <c r="AL754">
        <f t="shared" si="179"/>
        <v>1.2342342342342343</v>
      </c>
      <c r="BI754" t="str">
        <v>01/12/2021</v>
      </c>
      <c r="BJ754">
        <v>39.799999999999997</v>
      </c>
      <c r="BK754">
        <v>25.3</v>
      </c>
      <c r="BL754">
        <f t="shared" si="180"/>
        <v>1.5731225296442686</v>
      </c>
    </row>
    <row r="755" spans="1:64" x14ac:dyDescent="0.3">
      <c r="A755" s="11">
        <v>44490</v>
      </c>
      <c r="B755">
        <v>0.56097560975609795</v>
      </c>
      <c r="C755">
        <v>4536.1899999999996</v>
      </c>
      <c r="D755">
        <v>374.98</v>
      </c>
      <c r="E755">
        <v>142.72999999999999</v>
      </c>
      <c r="F755">
        <v>1782.22</v>
      </c>
      <c r="G755">
        <v>85.95</v>
      </c>
      <c r="H755">
        <v>57.58</v>
      </c>
      <c r="I755" s="12">
        <f t="shared" si="171"/>
        <v>115.60838412586152</v>
      </c>
      <c r="J755" s="12">
        <f t="shared" si="172"/>
        <v>108.57489063241668</v>
      </c>
      <c r="K755" s="12">
        <f t="shared" si="173"/>
        <v>160.19335058709572</v>
      </c>
      <c r="L755" s="12">
        <f t="shared" si="174"/>
        <v>129.10625762050142</v>
      </c>
      <c r="M755" s="12">
        <f t="shared" si="175"/>
        <v>154.55488319107656</v>
      </c>
      <c r="N755" s="12">
        <f t="shared" si="176"/>
        <v>144.96843988058524</v>
      </c>
      <c r="O755" s="12">
        <f t="shared" si="177"/>
        <v>212.86811078322808</v>
      </c>
      <c r="P755" s="12">
        <f t="shared" si="178"/>
        <v>171.79322841779958</v>
      </c>
      <c r="Q755">
        <v>0.625</v>
      </c>
      <c r="R755" s="12"/>
      <c r="S755" s="12"/>
      <c r="Z755" s="12"/>
      <c r="AA755" s="12"/>
      <c r="AB755" s="12"/>
      <c r="AC755" s="12"/>
      <c r="AF755">
        <v>0.51534170153417003</v>
      </c>
      <c r="AG755" s="12"/>
      <c r="AH755" s="12"/>
      <c r="AI755" t="str">
        <v>20100618</v>
      </c>
      <c r="AJ755">
        <v>41.1</v>
      </c>
      <c r="AK755">
        <v>31.1</v>
      </c>
      <c r="AL755">
        <f t="shared" si="179"/>
        <v>1.3215434083601285</v>
      </c>
      <c r="BI755" t="str">
        <v>30/11/2021</v>
      </c>
      <c r="BJ755">
        <v>39.799999999999997</v>
      </c>
      <c r="BK755">
        <v>25.3</v>
      </c>
      <c r="BL755">
        <f t="shared" si="180"/>
        <v>1.5731225296442686</v>
      </c>
    </row>
    <row r="756" spans="1:64" x14ac:dyDescent="0.3">
      <c r="A756" s="11">
        <v>44489</v>
      </c>
      <c r="B756">
        <v>0.54177897574124001</v>
      </c>
      <c r="C756">
        <v>4519.63</v>
      </c>
      <c r="D756">
        <v>375.47</v>
      </c>
      <c r="E756">
        <v>143.69999999999999</v>
      </c>
      <c r="F756">
        <v>1769.15</v>
      </c>
      <c r="G756">
        <v>85.92</v>
      </c>
      <c r="H756">
        <v>57.4</v>
      </c>
      <c r="I756" s="12">
        <f t="shared" si="171"/>
        <v>114.41682548389103</v>
      </c>
      <c r="J756" s="12">
        <f t="shared" si="172"/>
        <v>108.98070336629128</v>
      </c>
      <c r="K756" s="12">
        <f t="shared" si="173"/>
        <v>159.66408733142558</v>
      </c>
      <c r="L756" s="12">
        <f t="shared" si="174"/>
        <v>129.03810895074233</v>
      </c>
      <c r="M756" s="12">
        <f t="shared" si="175"/>
        <v>153.71786742960231</v>
      </c>
      <c r="N756" s="12">
        <f t="shared" si="176"/>
        <v>146.23966614204926</v>
      </c>
      <c r="O756" s="12">
        <f t="shared" si="177"/>
        <v>213.22081917807205</v>
      </c>
      <c r="P756" s="12">
        <f t="shared" si="178"/>
        <v>172.55955150006153</v>
      </c>
      <c r="Q756">
        <v>0.57142857142857095</v>
      </c>
      <c r="R756" s="12"/>
      <c r="S756" s="12"/>
      <c r="Z756" s="12"/>
      <c r="AA756" s="12"/>
      <c r="AB756" s="12"/>
      <c r="AC756" s="12"/>
      <c r="AF756">
        <v>0.52081863091037395</v>
      </c>
      <c r="AG756" s="12"/>
      <c r="AH756" s="12"/>
      <c r="AI756" t="str">
        <v>20100611</v>
      </c>
      <c r="AJ756">
        <v>37</v>
      </c>
      <c r="AK756">
        <v>32.6</v>
      </c>
      <c r="AL756">
        <f t="shared" si="179"/>
        <v>1.1349693251533741</v>
      </c>
      <c r="BI756" t="str">
        <v>29/11/2021</v>
      </c>
      <c r="BJ756">
        <v>39.799999999999997</v>
      </c>
      <c r="BK756">
        <v>25.3</v>
      </c>
      <c r="BL756">
        <f t="shared" si="180"/>
        <v>1.5731225296442686</v>
      </c>
    </row>
    <row r="757" spans="1:64" x14ac:dyDescent="0.3">
      <c r="A757" s="11">
        <v>44488</v>
      </c>
      <c r="B757">
        <v>0.51639344262295095</v>
      </c>
      <c r="C757">
        <v>4486.46</v>
      </c>
      <c r="D757">
        <v>372.65</v>
      </c>
      <c r="E757">
        <v>145.71</v>
      </c>
      <c r="F757">
        <v>1764.91</v>
      </c>
      <c r="G757">
        <v>85.89</v>
      </c>
      <c r="H757">
        <v>56.94</v>
      </c>
      <c r="I757" s="12">
        <f t="shared" si="171"/>
        <v>112.04287447454378</v>
      </c>
      <c r="J757" s="12">
        <f t="shared" si="172"/>
        <v>108.43948535301035</v>
      </c>
      <c r="K757" s="12">
        <f t="shared" si="173"/>
        <v>158.54726880667496</v>
      </c>
      <c r="L757" s="12">
        <f t="shared" si="174"/>
        <v>129.12660230516033</v>
      </c>
      <c r="M757" s="12">
        <f t="shared" si="175"/>
        <v>150.50283403377114</v>
      </c>
      <c r="N757" s="12">
        <f t="shared" si="176"/>
        <v>145.48821460714998</v>
      </c>
      <c r="O757" s="12">
        <f t="shared" si="177"/>
        <v>211.69279128129608</v>
      </c>
      <c r="P757" s="12">
        <f t="shared" si="178"/>
        <v>172.64781887096939</v>
      </c>
      <c r="Q757">
        <v>0.53623188405797095</v>
      </c>
      <c r="R757" s="12"/>
      <c r="S757" s="12"/>
      <c r="Z757" s="12"/>
      <c r="AA757" s="12"/>
      <c r="AB757" s="12"/>
      <c r="AC757" s="12"/>
      <c r="AF757">
        <v>0.51960085531004996</v>
      </c>
      <c r="AG757" s="12"/>
      <c r="AH757" s="12"/>
      <c r="AI757" t="str">
        <v>20100604</v>
      </c>
      <c r="AJ757">
        <v>38.5</v>
      </c>
      <c r="AK757">
        <v>31.9</v>
      </c>
      <c r="AL757">
        <f t="shared" si="179"/>
        <v>1.2068965517241379</v>
      </c>
      <c r="BI757" t="str">
        <v>26/11/2021</v>
      </c>
      <c r="BJ757">
        <v>49.4</v>
      </c>
      <c r="BK757">
        <v>24.7</v>
      </c>
      <c r="BL757">
        <f t="shared" si="180"/>
        <v>2</v>
      </c>
    </row>
    <row r="758" spans="1:64" x14ac:dyDescent="0.3">
      <c r="A758" s="11">
        <v>44485</v>
      </c>
      <c r="B758">
        <v>0.51200000000000001</v>
      </c>
      <c r="C758">
        <v>4471.37</v>
      </c>
      <c r="D758">
        <v>368.94</v>
      </c>
      <c r="E758">
        <v>145.03</v>
      </c>
      <c r="F758">
        <v>1767.61</v>
      </c>
      <c r="G758">
        <v>85.95</v>
      </c>
      <c r="H758">
        <v>57.11</v>
      </c>
      <c r="I758" s="12">
        <f t="shared" si="171"/>
        <v>112.19027909560764</v>
      </c>
      <c r="J758" s="12">
        <f t="shared" si="172"/>
        <v>107.91047680918938</v>
      </c>
      <c r="K758" s="12">
        <f t="shared" si="173"/>
        <v>157.90414341017603</v>
      </c>
      <c r="L758" s="12">
        <f t="shared" si="174"/>
        <v>128.31162891554885</v>
      </c>
      <c r="M758" s="12">
        <f t="shared" si="175"/>
        <v>149.69937495301423</v>
      </c>
      <c r="N758" s="12">
        <f t="shared" si="176"/>
        <v>143.82227490001782</v>
      </c>
      <c r="O758" s="12">
        <f t="shared" si="177"/>
        <v>209.440485906356</v>
      </c>
      <c r="P758" s="12">
        <f t="shared" si="178"/>
        <v>170.42672453146281</v>
      </c>
      <c r="Q758">
        <v>0.52941176470588203</v>
      </c>
      <c r="R758" s="12"/>
      <c r="S758" s="12"/>
      <c r="Z758" s="12"/>
      <c r="AA758" s="12"/>
      <c r="AB758" s="12"/>
      <c r="AC758" s="12"/>
      <c r="AF758">
        <v>0.51841155234656999</v>
      </c>
      <c r="AG758" s="12"/>
      <c r="AH758" s="12"/>
      <c r="AI758" t="str">
        <v>20100528</v>
      </c>
      <c r="AJ758">
        <v>39.799999999999997</v>
      </c>
      <c r="AK758">
        <v>28.4</v>
      </c>
      <c r="AL758">
        <f t="shared" si="179"/>
        <v>1.4014084507042253</v>
      </c>
      <c r="BI758" t="str">
        <v>25/11/2021</v>
      </c>
      <c r="BJ758">
        <v>49.4</v>
      </c>
      <c r="BK758">
        <v>24.7</v>
      </c>
      <c r="BL758">
        <f t="shared" si="180"/>
        <v>2</v>
      </c>
    </row>
    <row r="759" spans="1:64" x14ac:dyDescent="0.3">
      <c r="A759" s="11">
        <v>44484</v>
      </c>
      <c r="B759">
        <v>0.51246537396121905</v>
      </c>
      <c r="C759">
        <v>4438.26</v>
      </c>
      <c r="D759">
        <v>366.63</v>
      </c>
      <c r="E759">
        <v>145.88</v>
      </c>
      <c r="F759">
        <v>1795.82</v>
      </c>
      <c r="G759">
        <v>86</v>
      </c>
      <c r="H759">
        <v>56.64</v>
      </c>
      <c r="I759" s="12">
        <f t="shared" si="171"/>
        <v>110.71917143946857</v>
      </c>
      <c r="J759" s="12">
        <f t="shared" si="172"/>
        <v>105.46693118946858</v>
      </c>
      <c r="K759" s="12">
        <f t="shared" si="173"/>
        <v>156.64448271077714</v>
      </c>
      <c r="L759" s="12">
        <f t="shared" si="174"/>
        <v>128.41923033906687</v>
      </c>
      <c r="M759" s="12">
        <f t="shared" si="175"/>
        <v>147.90567302016612</v>
      </c>
      <c r="N759" s="12">
        <f t="shared" si="176"/>
        <v>140.72501148863824</v>
      </c>
      <c r="O759" s="12">
        <f t="shared" si="177"/>
        <v>208.00896293752871</v>
      </c>
      <c r="P759" s="12">
        <f t="shared" si="178"/>
        <v>170.76781489029042</v>
      </c>
      <c r="Q759">
        <v>0.492307692307692</v>
      </c>
      <c r="R759" s="12"/>
      <c r="S759" s="12"/>
      <c r="Z759" s="12"/>
      <c r="AA759" s="12"/>
      <c r="AB759" s="12"/>
      <c r="AC759" s="12"/>
      <c r="AF759">
        <v>0.52346570397111902</v>
      </c>
      <c r="AG759" s="12"/>
      <c r="AH759" s="12"/>
      <c r="AI759" t="str">
        <v>20100521</v>
      </c>
      <c r="AJ759">
        <v>39.299999999999997</v>
      </c>
      <c r="AK759">
        <v>29.2</v>
      </c>
      <c r="AL759">
        <f t="shared" si="179"/>
        <v>1.345890410958904</v>
      </c>
      <c r="BI759" t="str">
        <v>24/11/2021</v>
      </c>
      <c r="BJ759">
        <v>49.4</v>
      </c>
      <c r="BK759">
        <v>24.7</v>
      </c>
      <c r="BL759">
        <f t="shared" si="180"/>
        <v>2</v>
      </c>
    </row>
    <row r="760" spans="1:64" x14ac:dyDescent="0.3">
      <c r="A760" s="11">
        <v>44483</v>
      </c>
      <c r="B760">
        <v>0.51841359773371098</v>
      </c>
      <c r="C760">
        <v>4363.8</v>
      </c>
      <c r="D760">
        <v>360</v>
      </c>
      <c r="E760">
        <v>145.34</v>
      </c>
      <c r="F760">
        <v>1793.125</v>
      </c>
      <c r="G760">
        <v>86</v>
      </c>
      <c r="H760">
        <v>56.16</v>
      </c>
      <c r="I760" s="12">
        <f t="shared" si="171"/>
        <v>109.26079287683095</v>
      </c>
      <c r="J760" s="12">
        <f t="shared" si="172"/>
        <v>103.85099440590649</v>
      </c>
      <c r="K760" s="12">
        <f t="shared" si="173"/>
        <v>154.01648250739913</v>
      </c>
      <c r="L760" s="12">
        <f t="shared" si="174"/>
        <v>127.33483395760146</v>
      </c>
      <c r="M760" s="12">
        <f t="shared" si="175"/>
        <v>145.76277930645651</v>
      </c>
      <c r="N760" s="12">
        <f t="shared" si="176"/>
        <v>138.38441840283417</v>
      </c>
      <c r="O760" s="12">
        <f t="shared" si="177"/>
        <v>204.24740653386337</v>
      </c>
      <c r="P760" s="12">
        <f t="shared" si="178"/>
        <v>169.09886688570691</v>
      </c>
      <c r="Q760">
        <v>0.484375</v>
      </c>
      <c r="R760" s="12"/>
      <c r="S760" s="12"/>
      <c r="Z760" s="12"/>
      <c r="AA760" s="12"/>
      <c r="AB760" s="12"/>
      <c r="AC760" s="12"/>
      <c r="AF760">
        <v>0.52329749103942702</v>
      </c>
      <c r="AG760" s="12"/>
      <c r="AH760" s="12"/>
      <c r="AI760" t="str">
        <v>20100514</v>
      </c>
      <c r="AJ760">
        <v>43.8</v>
      </c>
      <c r="AK760">
        <v>24.7</v>
      </c>
      <c r="AL760">
        <f t="shared" si="179"/>
        <v>1.7732793522267205</v>
      </c>
      <c r="BI760" t="str">
        <v>23/11/2021</v>
      </c>
      <c r="BJ760">
        <v>49.4</v>
      </c>
      <c r="BK760">
        <v>24.7</v>
      </c>
      <c r="BL760">
        <f t="shared" si="180"/>
        <v>2</v>
      </c>
    </row>
    <row r="761" spans="1:64" x14ac:dyDescent="0.3">
      <c r="A761" s="11">
        <v>44482</v>
      </c>
      <c r="B761">
        <v>0.52</v>
      </c>
      <c r="C761">
        <v>4350.6499999999996</v>
      </c>
      <c r="D761">
        <v>357.14</v>
      </c>
      <c r="E761">
        <v>143.94</v>
      </c>
      <c r="F761">
        <v>1759.9</v>
      </c>
      <c r="G761">
        <v>86.03</v>
      </c>
      <c r="H761">
        <v>55.54</v>
      </c>
      <c r="I761" s="12">
        <f t="shared" si="171"/>
        <v>109.9981919332122</v>
      </c>
      <c r="J761" s="12">
        <f t="shared" si="172"/>
        <v>105.52422629024137</v>
      </c>
      <c r="K761" s="12">
        <f t="shared" si="173"/>
        <v>153.49899863576059</v>
      </c>
      <c r="L761" s="12">
        <f t="shared" si="174"/>
        <v>128.37992211537238</v>
      </c>
      <c r="M761" s="12">
        <f t="shared" si="175"/>
        <v>146.01366155262824</v>
      </c>
      <c r="N761" s="12">
        <f t="shared" si="176"/>
        <v>139.90530795123939</v>
      </c>
      <c r="O761" s="12">
        <f t="shared" si="177"/>
        <v>202.55470153038632</v>
      </c>
      <c r="P761" s="12">
        <f t="shared" si="178"/>
        <v>169.63407283677691</v>
      </c>
      <c r="Q761">
        <v>0.53846153846153799</v>
      </c>
      <c r="R761" s="12"/>
      <c r="S761" s="12"/>
      <c r="Z761" s="12"/>
      <c r="AA761" s="12"/>
      <c r="AB761" s="12"/>
      <c r="AC761" s="12"/>
      <c r="AF761">
        <v>0.52455516014234904</v>
      </c>
      <c r="AG761" s="12"/>
      <c r="AH761" s="12"/>
      <c r="AI761" t="str">
        <v>20100507</v>
      </c>
      <c r="AJ761">
        <v>47.2</v>
      </c>
      <c r="AK761">
        <v>24.7</v>
      </c>
      <c r="AL761">
        <f t="shared" si="179"/>
        <v>1.9109311740890691</v>
      </c>
      <c r="BI761" t="str">
        <v>22/11/2021</v>
      </c>
      <c r="BJ761">
        <v>49.4</v>
      </c>
      <c r="BK761">
        <v>24.7</v>
      </c>
      <c r="BL761">
        <f t="shared" si="180"/>
        <v>2</v>
      </c>
    </row>
    <row r="762" spans="1:64" x14ac:dyDescent="0.3">
      <c r="A762" s="11">
        <v>44481</v>
      </c>
      <c r="B762">
        <v>0.52818991097922896</v>
      </c>
      <c r="C762">
        <v>4361.1899999999996</v>
      </c>
      <c r="D762">
        <v>358.39</v>
      </c>
      <c r="E762">
        <v>141.52000000000001</v>
      </c>
      <c r="F762">
        <v>1753.9</v>
      </c>
      <c r="G762">
        <v>85.99</v>
      </c>
      <c r="H762">
        <v>55.58</v>
      </c>
      <c r="I762" s="12">
        <f t="shared" si="171"/>
        <v>112.18774078485127</v>
      </c>
      <c r="J762" s="12">
        <f t="shared" si="172"/>
        <v>106.14386436218828</v>
      </c>
      <c r="K762" s="12">
        <f t="shared" si="173"/>
        <v>153.94265242180273</v>
      </c>
      <c r="L762" s="12">
        <f t="shared" si="174"/>
        <v>128.59816454681112</v>
      </c>
      <c r="M762" s="12">
        <f t="shared" si="175"/>
        <v>149.0829632721896</v>
      </c>
      <c r="N762" s="12">
        <f t="shared" si="176"/>
        <v>140.87860557206426</v>
      </c>
      <c r="O762" s="12">
        <f t="shared" si="177"/>
        <v>203.35857613113836</v>
      </c>
      <c r="P762" s="12">
        <f t="shared" si="178"/>
        <v>170.10494666608031</v>
      </c>
      <c r="Q762">
        <v>0.51666666666666705</v>
      </c>
      <c r="R762" s="12"/>
      <c r="S762" s="12"/>
      <c r="Z762" s="12"/>
      <c r="AA762" s="12"/>
      <c r="AB762" s="12"/>
      <c r="AC762" s="12"/>
      <c r="AF762">
        <v>0.52707581227436795</v>
      </c>
      <c r="AG762" s="12"/>
      <c r="AH762" s="12"/>
      <c r="AI762" t="str">
        <v>20100430</v>
      </c>
      <c r="AJ762">
        <v>56</v>
      </c>
      <c r="AK762">
        <v>18.7</v>
      </c>
      <c r="AL762">
        <f t="shared" si="179"/>
        <v>2.9946524064171123</v>
      </c>
      <c r="BI762" t="str">
        <v>19/11/2021</v>
      </c>
      <c r="BJ762">
        <v>56.6</v>
      </c>
      <c r="BK762">
        <v>21.7</v>
      </c>
      <c r="BL762">
        <f t="shared" si="180"/>
        <v>2.6082949308755761</v>
      </c>
    </row>
    <row r="763" spans="1:64" x14ac:dyDescent="0.3">
      <c r="A763" s="11">
        <v>44478</v>
      </c>
      <c r="B763">
        <v>0.55232558139534904</v>
      </c>
      <c r="C763">
        <v>4391.34</v>
      </c>
      <c r="D763">
        <v>361.16</v>
      </c>
      <c r="E763">
        <v>141.88</v>
      </c>
      <c r="F763">
        <v>1757.2349999999999</v>
      </c>
      <c r="G763">
        <v>86.06</v>
      </c>
      <c r="H763">
        <v>55.71</v>
      </c>
      <c r="I763" s="12">
        <f t="shared" si="171"/>
        <v>112.67544861412802</v>
      </c>
      <c r="J763" s="12">
        <f t="shared" si="172"/>
        <v>106.67381109617318</v>
      </c>
      <c r="K763" s="12">
        <f t="shared" si="173"/>
        <v>154.88004840078173</v>
      </c>
      <c r="L763" s="12">
        <f t="shared" si="174"/>
        <v>129.18366016281772</v>
      </c>
      <c r="M763" s="12">
        <f t="shared" si="175"/>
        <v>149.85206029341128</v>
      </c>
      <c r="N763" s="12">
        <f t="shared" si="176"/>
        <v>141.69645810304993</v>
      </c>
      <c r="O763" s="12">
        <f t="shared" si="177"/>
        <v>204.76249843427584</v>
      </c>
      <c r="P763" s="12">
        <f t="shared" si="178"/>
        <v>171.01753351234845</v>
      </c>
      <c r="Q763">
        <v>0.546875</v>
      </c>
      <c r="R763" s="12"/>
      <c r="S763" s="12"/>
      <c r="Z763" s="12"/>
      <c r="AA763" s="12"/>
      <c r="AB763" s="12"/>
      <c r="AC763" s="12"/>
      <c r="AF763">
        <v>0.53381294964028803</v>
      </c>
      <c r="AG763" s="12"/>
      <c r="AH763" s="12"/>
      <c r="AI763" t="str">
        <v>20100423</v>
      </c>
      <c r="AJ763">
        <v>54</v>
      </c>
      <c r="AK763">
        <v>18</v>
      </c>
      <c r="AL763">
        <f t="shared" si="179"/>
        <v>3</v>
      </c>
      <c r="BI763" t="str">
        <v>18/11/2021</v>
      </c>
      <c r="BJ763">
        <v>56.6</v>
      </c>
      <c r="BK763">
        <v>21.7</v>
      </c>
      <c r="BL763">
        <f t="shared" si="180"/>
        <v>2.6082949308755761</v>
      </c>
    </row>
    <row r="764" spans="1:64" x14ac:dyDescent="0.3">
      <c r="A764" s="11">
        <v>44477</v>
      </c>
      <c r="B764">
        <v>0.56379821958456999</v>
      </c>
      <c r="C764">
        <v>4399.76</v>
      </c>
      <c r="D764">
        <v>362.97</v>
      </c>
      <c r="E764">
        <v>142.88</v>
      </c>
      <c r="F764">
        <v>1755.9849999999999</v>
      </c>
      <c r="G764">
        <v>86.09</v>
      </c>
      <c r="H764">
        <v>55.68</v>
      </c>
      <c r="I764" s="12">
        <f t="shared" si="171"/>
        <v>112.10537714055189</v>
      </c>
      <c r="J764" s="12">
        <f t="shared" si="172"/>
        <v>106.95463031068553</v>
      </c>
      <c r="K764" s="12">
        <f t="shared" si="173"/>
        <v>155.12285727959286</v>
      </c>
      <c r="L764" s="12">
        <f t="shared" si="174"/>
        <v>129.50126640266936</v>
      </c>
      <c r="M764" s="12">
        <f t="shared" si="175"/>
        <v>149.55112720941565</v>
      </c>
      <c r="N764" s="12">
        <f t="shared" si="176"/>
        <v>142.5085414872523</v>
      </c>
      <c r="O764" s="12">
        <f t="shared" si="177"/>
        <v>205.7166462828396</v>
      </c>
      <c r="P764" s="12">
        <f t="shared" si="178"/>
        <v>171.96772935535316</v>
      </c>
      <c r="Q764">
        <v>0.546875</v>
      </c>
      <c r="R764" s="12"/>
      <c r="S764" s="12"/>
      <c r="Z764" s="12"/>
      <c r="AA764" s="12"/>
      <c r="AB764" s="12"/>
      <c r="AC764" s="12"/>
      <c r="AF764">
        <v>0.53444525018129097</v>
      </c>
      <c r="AG764" s="12"/>
      <c r="AH764" s="12"/>
      <c r="AI764" t="str">
        <v>20100416</v>
      </c>
      <c r="AJ764">
        <v>53.3</v>
      </c>
      <c r="AK764">
        <v>17.399999999999999</v>
      </c>
      <c r="AL764">
        <f t="shared" si="179"/>
        <v>3.0632183908045976</v>
      </c>
      <c r="BI764" t="str">
        <v>17/11/2021</v>
      </c>
      <c r="BJ764">
        <v>56.6</v>
      </c>
      <c r="BK764">
        <v>21.7</v>
      </c>
      <c r="BL764">
        <f t="shared" si="180"/>
        <v>2.6082949308755761</v>
      </c>
    </row>
    <row r="765" spans="1:64" x14ac:dyDescent="0.3">
      <c r="A765" s="11">
        <v>44476</v>
      </c>
      <c r="B765">
        <v>0.55425219941349002</v>
      </c>
      <c r="C765">
        <v>4363.55</v>
      </c>
      <c r="D765">
        <v>359.67</v>
      </c>
      <c r="E765">
        <v>144.38999999999999</v>
      </c>
      <c r="F765">
        <v>1762.7349999999999</v>
      </c>
      <c r="G765">
        <v>86.12</v>
      </c>
      <c r="H765">
        <v>55</v>
      </c>
      <c r="I765" s="12">
        <f t="shared" si="171"/>
        <v>110.04143155808414</v>
      </c>
      <c r="J765" s="12">
        <f t="shared" si="172"/>
        <v>105.67307315209396</v>
      </c>
      <c r="K765" s="12">
        <f t="shared" si="173"/>
        <v>153.79306396334451</v>
      </c>
      <c r="L765" s="12">
        <f t="shared" si="174"/>
        <v>130.02988301396033</v>
      </c>
      <c r="M765" s="12">
        <f t="shared" si="175"/>
        <v>146.67154456254903</v>
      </c>
      <c r="N765" s="12">
        <f t="shared" si="176"/>
        <v>140.67910068713581</v>
      </c>
      <c r="O765" s="12">
        <f t="shared" si="177"/>
        <v>203.77600015770605</v>
      </c>
      <c r="P765" s="12">
        <f t="shared" si="178"/>
        <v>172.51781261558489</v>
      </c>
      <c r="Q765">
        <v>0.546875</v>
      </c>
      <c r="R765" s="12"/>
      <c r="S765" s="12"/>
      <c r="Z765" s="12"/>
      <c r="AA765" s="12"/>
      <c r="AB765" s="12"/>
      <c r="AC765" s="12"/>
      <c r="AF765">
        <v>0.54091238233164396</v>
      </c>
      <c r="AG765" s="12"/>
      <c r="AH765" s="12"/>
      <c r="AI765" t="str">
        <v>20100409</v>
      </c>
      <c r="AJ765">
        <v>51.1</v>
      </c>
      <c r="AK765">
        <v>18.899999999999999</v>
      </c>
      <c r="AL765">
        <f t="shared" si="179"/>
        <v>2.7037037037037042</v>
      </c>
      <c r="BI765" t="str">
        <v>16/11/2021</v>
      </c>
      <c r="BJ765">
        <v>56.6</v>
      </c>
      <c r="BK765">
        <v>21.7</v>
      </c>
      <c r="BL765">
        <f t="shared" si="180"/>
        <v>2.6082949308755761</v>
      </c>
    </row>
    <row r="766" spans="1:64" x14ac:dyDescent="0.3">
      <c r="A766" s="11">
        <v>44475</v>
      </c>
      <c r="B766">
        <v>0.55089820359281405</v>
      </c>
      <c r="C766">
        <v>4345.72</v>
      </c>
      <c r="D766">
        <v>357.38</v>
      </c>
      <c r="E766">
        <v>143.58000000000001</v>
      </c>
      <c r="F766">
        <v>1760</v>
      </c>
      <c r="G766">
        <v>86.13</v>
      </c>
      <c r="H766">
        <v>55.32</v>
      </c>
      <c r="I766" s="12">
        <f t="shared" si="171"/>
        <v>110.2109985417508</v>
      </c>
      <c r="J766" s="12">
        <f t="shared" si="172"/>
        <v>105.40440678809607</v>
      </c>
      <c r="K766" s="12">
        <f t="shared" si="173"/>
        <v>153.14693840805558</v>
      </c>
      <c r="L766" s="12">
        <f t="shared" si="174"/>
        <v>128.75681113872631</v>
      </c>
      <c r="M766" s="12">
        <f t="shared" si="175"/>
        <v>146.55923753557062</v>
      </c>
      <c r="N766" s="12">
        <f t="shared" si="176"/>
        <v>139.99957523104666</v>
      </c>
      <c r="O766" s="12">
        <f t="shared" si="177"/>
        <v>202.45521295525558</v>
      </c>
      <c r="P766" s="12">
        <f t="shared" si="178"/>
        <v>170.43976470450721</v>
      </c>
      <c r="Q766">
        <v>0.537313432835821</v>
      </c>
      <c r="R766" s="12"/>
      <c r="S766" s="12"/>
      <c r="Z766" s="12"/>
      <c r="AA766" s="12"/>
      <c r="AB766" s="12"/>
      <c r="AC766" s="12"/>
      <c r="AF766">
        <v>0.54910394265232998</v>
      </c>
      <c r="AG766" s="12"/>
      <c r="AH766" s="12"/>
      <c r="AI766" t="str">
        <v>20100402</v>
      </c>
      <c r="AJ766">
        <v>48.9</v>
      </c>
      <c r="AK766">
        <v>18.899999999999999</v>
      </c>
      <c r="AL766">
        <f t="shared" si="179"/>
        <v>2.5873015873015874</v>
      </c>
      <c r="BI766" t="str">
        <v>15/11/2021</v>
      </c>
      <c r="BJ766">
        <v>56.6</v>
      </c>
      <c r="BK766">
        <v>21.7</v>
      </c>
      <c r="BL766">
        <f t="shared" si="180"/>
        <v>2.6082949308755761</v>
      </c>
    </row>
    <row r="767" spans="1:64" x14ac:dyDescent="0.3">
      <c r="A767" s="11">
        <v>44474</v>
      </c>
      <c r="B767">
        <v>0.54716981132075504</v>
      </c>
      <c r="C767">
        <v>4300.46</v>
      </c>
      <c r="D767">
        <v>352.62</v>
      </c>
      <c r="E767">
        <v>144.97999999999999</v>
      </c>
      <c r="F767">
        <v>1769.4</v>
      </c>
      <c r="G767">
        <v>86.14</v>
      </c>
      <c r="H767">
        <v>54.97</v>
      </c>
      <c r="I767" s="12">
        <f t="shared" si="171"/>
        <v>108.03083264357885</v>
      </c>
      <c r="J767" s="12">
        <f t="shared" si="172"/>
        <v>103.76114252376928</v>
      </c>
      <c r="K767" s="12">
        <f t="shared" si="173"/>
        <v>151.53452834779179</v>
      </c>
      <c r="L767" s="12">
        <f t="shared" si="174"/>
        <v>128.22374065890233</v>
      </c>
      <c r="M767" s="12">
        <f t="shared" si="175"/>
        <v>143.24239470273972</v>
      </c>
      <c r="N767" s="12">
        <f t="shared" si="176"/>
        <v>137.41460235785243</v>
      </c>
      <c r="O767" s="12">
        <f t="shared" si="177"/>
        <v>199.73580186411016</v>
      </c>
      <c r="P767" s="12">
        <f t="shared" si="178"/>
        <v>169.23282305428731</v>
      </c>
      <c r="Q767">
        <v>0.507692307692308</v>
      </c>
      <c r="R767" s="12"/>
      <c r="S767" s="12"/>
      <c r="Z767" s="12"/>
      <c r="AA767" s="12"/>
      <c r="AB767" s="12"/>
      <c r="AC767" s="12"/>
      <c r="AF767">
        <v>0.55137481910274999</v>
      </c>
      <c r="AG767" s="12"/>
      <c r="AH767" s="12"/>
      <c r="AI767" t="str">
        <v>20100326</v>
      </c>
      <c r="AJ767">
        <v>48.3</v>
      </c>
      <c r="AK767">
        <v>19.100000000000001</v>
      </c>
      <c r="AL767">
        <f t="shared" si="179"/>
        <v>2.5287958115183242</v>
      </c>
      <c r="BI767" t="str">
        <v>12/11/2021</v>
      </c>
      <c r="BJ767">
        <v>57.2</v>
      </c>
      <c r="BK767">
        <v>21.4</v>
      </c>
      <c r="BL767">
        <f t="shared" si="180"/>
        <v>2.6728971962616828</v>
      </c>
    </row>
    <row r="768" spans="1:64" x14ac:dyDescent="0.3">
      <c r="A768" s="11">
        <v>44471</v>
      </c>
      <c r="B768">
        <v>0.55520504731861198</v>
      </c>
      <c r="C768">
        <v>4357.04</v>
      </c>
      <c r="D768">
        <v>360.18</v>
      </c>
      <c r="E768">
        <v>145.35</v>
      </c>
      <c r="F768">
        <v>1760.925</v>
      </c>
      <c r="G768">
        <v>86.18</v>
      </c>
      <c r="H768">
        <v>55.68</v>
      </c>
      <c r="I768" s="12">
        <f t="shared" si="171"/>
        <v>109.17060660269954</v>
      </c>
      <c r="J768" s="12">
        <f t="shared" si="172"/>
        <v>105.64142162552695</v>
      </c>
      <c r="K768" s="12">
        <f t="shared" si="173"/>
        <v>153.45606460101439</v>
      </c>
      <c r="L768" s="12">
        <f t="shared" si="174"/>
        <v>128.25380893599186</v>
      </c>
      <c r="M768" s="12">
        <f t="shared" si="175"/>
        <v>145.93399036530161</v>
      </c>
      <c r="N768" s="12">
        <f t="shared" si="176"/>
        <v>141.05412557726086</v>
      </c>
      <c r="O768" s="12">
        <f t="shared" si="177"/>
        <v>203.92136130512955</v>
      </c>
      <c r="P768" s="12">
        <f t="shared" si="178"/>
        <v>170.63855515455006</v>
      </c>
      <c r="Q768">
        <v>0.560606060606061</v>
      </c>
      <c r="R768" s="12"/>
      <c r="S768" s="12"/>
      <c r="Z768" s="12"/>
      <c r="AA768" s="12"/>
      <c r="AB768" s="12"/>
      <c r="AC768" s="12"/>
      <c r="AF768">
        <v>0.55476529160739696</v>
      </c>
      <c r="AG768" s="12"/>
      <c r="AH768" s="12"/>
      <c r="AI768" t="str">
        <v>20100319</v>
      </c>
      <c r="AJ768">
        <v>48.9</v>
      </c>
      <c r="AK768">
        <v>20.5</v>
      </c>
      <c r="AL768">
        <f t="shared" si="179"/>
        <v>2.3853658536585365</v>
      </c>
      <c r="BI768" t="str">
        <v>11/11/2021</v>
      </c>
      <c r="BJ768">
        <v>57.2</v>
      </c>
      <c r="BK768">
        <v>21.4</v>
      </c>
      <c r="BL768">
        <f t="shared" si="180"/>
        <v>2.6728971962616828</v>
      </c>
    </row>
    <row r="769" spans="1:64" x14ac:dyDescent="0.3">
      <c r="A769" s="11">
        <v>44469</v>
      </c>
      <c r="B769">
        <v>0.57827476038338699</v>
      </c>
      <c r="C769">
        <v>4307.54</v>
      </c>
      <c r="D769">
        <v>357.96</v>
      </c>
      <c r="E769">
        <v>144.32</v>
      </c>
      <c r="F769">
        <v>1756.9</v>
      </c>
      <c r="G769">
        <v>86.15</v>
      </c>
      <c r="H769">
        <v>55.41</v>
      </c>
      <c r="I769" s="12">
        <f t="shared" si="171"/>
        <v>108.6972778091755</v>
      </c>
      <c r="J769" s="12">
        <f t="shared" si="172"/>
        <v>104.67832755383917</v>
      </c>
      <c r="K769" s="12">
        <f t="shared" si="173"/>
        <v>151.76491057949562</v>
      </c>
      <c r="L769" s="12">
        <f t="shared" si="174"/>
        <v>127.4105155443148</v>
      </c>
      <c r="M769" s="12">
        <f t="shared" si="175"/>
        <v>146.07058209164518</v>
      </c>
      <c r="N769" s="12">
        <f t="shared" si="176"/>
        <v>140.50463398292669</v>
      </c>
      <c r="O769" s="12">
        <f t="shared" si="177"/>
        <v>202.7346377975563</v>
      </c>
      <c r="P769" s="12">
        <f t="shared" si="178"/>
        <v>170.41207008182445</v>
      </c>
      <c r="Q769">
        <v>0.59016393442622905</v>
      </c>
      <c r="R769" s="12"/>
      <c r="S769" s="12"/>
      <c r="Z769" s="12"/>
      <c r="AA769" s="12"/>
      <c r="AB769" s="12"/>
      <c r="AC769" s="12"/>
      <c r="AF769">
        <v>0.55167498218104105</v>
      </c>
      <c r="AG769" s="12"/>
      <c r="AH769" s="12"/>
      <c r="AI769" t="str">
        <v>20100312</v>
      </c>
      <c r="AJ769">
        <v>46.1</v>
      </c>
      <c r="AK769">
        <v>21.3</v>
      </c>
      <c r="AL769">
        <f t="shared" si="179"/>
        <v>2.164319248826291</v>
      </c>
      <c r="BI769" t="str">
        <v>10/11/2021</v>
      </c>
      <c r="BJ769">
        <v>57.2</v>
      </c>
      <c r="BK769">
        <v>21.4</v>
      </c>
      <c r="BL769">
        <f t="shared" si="180"/>
        <v>2.6728971962616828</v>
      </c>
    </row>
    <row r="770" spans="1:64" x14ac:dyDescent="0.3">
      <c r="A770" s="11">
        <v>44469</v>
      </c>
      <c r="B770">
        <v>0.61812297734627797</v>
      </c>
      <c r="C770">
        <v>4359.4610000000002</v>
      </c>
      <c r="D770">
        <v>359.28</v>
      </c>
      <c r="E770">
        <v>144.34</v>
      </c>
      <c r="F770">
        <v>1727.2</v>
      </c>
      <c r="G770">
        <v>86.13</v>
      </c>
      <c r="H770">
        <v>55.43</v>
      </c>
      <c r="I770" s="12">
        <f t="shared" ref="I770:I833" si="181">I771*(1+((C770/C771)-(E770/E771)))</f>
        <v>109.99203773728921</v>
      </c>
      <c r="J770" s="12">
        <f t="shared" ref="J770:J833" si="182">J771*(1+((C770/C771)-(F770/F771)))</f>
        <v>107.81636817364956</v>
      </c>
      <c r="K770" s="12">
        <f t="shared" si="173"/>
        <v>153.63031532817399</v>
      </c>
      <c r="L770" s="12">
        <f t="shared" si="174"/>
        <v>128.89919075028689</v>
      </c>
      <c r="M770" s="12">
        <f t="shared" si="175"/>
        <v>146.58884004106937</v>
      </c>
      <c r="N770" s="12">
        <f t="shared" si="176"/>
        <v>143.49939101626666</v>
      </c>
      <c r="O770" s="12">
        <f t="shared" si="177"/>
        <v>203.52966983586714</v>
      </c>
      <c r="P770" s="12">
        <f t="shared" si="178"/>
        <v>170.97855610622159</v>
      </c>
      <c r="Q770">
        <v>0.63934426229508201</v>
      </c>
      <c r="R770" s="12"/>
      <c r="S770" s="12"/>
      <c r="Z770" s="12"/>
      <c r="AA770" s="12"/>
      <c r="AB770" s="12"/>
      <c r="AC770" s="12"/>
      <c r="AF770">
        <v>0.55254001391788399</v>
      </c>
      <c r="AG770" s="12"/>
      <c r="AH770" s="12"/>
      <c r="AI770" t="str">
        <v>20100305</v>
      </c>
      <c r="AJ770">
        <v>44.9</v>
      </c>
      <c r="AK770">
        <v>23.6</v>
      </c>
      <c r="AL770">
        <f t="shared" si="179"/>
        <v>1.9025423728813557</v>
      </c>
      <c r="BI770" t="str">
        <v>09/11/2021</v>
      </c>
      <c r="BJ770">
        <v>57.2</v>
      </c>
      <c r="BK770">
        <v>21.4</v>
      </c>
      <c r="BL770">
        <f t="shared" si="180"/>
        <v>2.6728971962616828</v>
      </c>
    </row>
    <row r="771" spans="1:64" x14ac:dyDescent="0.3">
      <c r="A771" s="11">
        <v>44468</v>
      </c>
      <c r="B771">
        <v>0.61744966442952998</v>
      </c>
      <c r="C771">
        <v>4352.63</v>
      </c>
      <c r="D771">
        <v>359.87</v>
      </c>
      <c r="E771">
        <v>144.09</v>
      </c>
      <c r="F771">
        <v>1734.3</v>
      </c>
      <c r="G771">
        <v>86.1</v>
      </c>
      <c r="H771">
        <v>55.66</v>
      </c>
      <c r="I771" s="12">
        <f t="shared" si="181"/>
        <v>110.01025881841754</v>
      </c>
      <c r="J771" s="12">
        <f t="shared" si="182"/>
        <v>107.20921380314972</v>
      </c>
      <c r="K771" s="12">
        <f t="shared" ref="K771:K834" si="183">K772*(1+((C771/C772)-(G771/G772)))</f>
        <v>153.44296700189582</v>
      </c>
      <c r="L771" s="12">
        <f t="shared" ref="L771:L834" si="184">L772*(1+((C771/C772)-(H771/H772)))</f>
        <v>128.16842216530156</v>
      </c>
      <c r="M771" s="12">
        <f t="shared" ref="M771:M834" si="185">M772*(1+((D771/D772)-(E771/E772)))</f>
        <v>147.08518010551902</v>
      </c>
      <c r="N771" s="12">
        <f t="shared" ref="N771:N834" si="186">N772*(1+((D771/D772)-(F771/F772)))</f>
        <v>143.14804990237084</v>
      </c>
      <c r="O771" s="12">
        <f t="shared" ref="O771:O834" si="187">O772*(1+((D771/D772)-(G771/G772)))</f>
        <v>203.93507501845454</v>
      </c>
      <c r="P771" s="12">
        <f t="shared" ref="P771:P834" si="188">P772*(1+((D771/D772)-(H771/H772)))</f>
        <v>170.55340901381646</v>
      </c>
      <c r="Q771">
        <v>0.62903225806451601</v>
      </c>
      <c r="R771" s="12"/>
      <c r="S771" s="12"/>
      <c r="Z771" s="12"/>
      <c r="AA771" s="12"/>
      <c r="AB771" s="12"/>
      <c r="AC771" s="12"/>
      <c r="AF771">
        <v>0.554309740714786</v>
      </c>
      <c r="AG771" s="12"/>
      <c r="AH771" s="12"/>
      <c r="AI771" t="str">
        <v>20100226</v>
      </c>
      <c r="AJ771">
        <v>42.1</v>
      </c>
      <c r="AK771">
        <v>22.7</v>
      </c>
      <c r="AL771">
        <f t="shared" si="179"/>
        <v>1.8546255506607932</v>
      </c>
      <c r="BI771" t="str">
        <v>08/11/2021</v>
      </c>
      <c r="BJ771">
        <v>57.2</v>
      </c>
      <c r="BK771">
        <v>21.4</v>
      </c>
      <c r="BL771">
        <f t="shared" si="180"/>
        <v>2.6728971962616828</v>
      </c>
    </row>
    <row r="772" spans="1:64" x14ac:dyDescent="0.3">
      <c r="A772" s="11">
        <v>44467</v>
      </c>
      <c r="B772">
        <v>0.62068965517241403</v>
      </c>
      <c r="C772">
        <v>4443.1099999999997</v>
      </c>
      <c r="D772">
        <v>370.35</v>
      </c>
      <c r="E772">
        <v>146.37</v>
      </c>
      <c r="F772">
        <v>1750.8</v>
      </c>
      <c r="G772">
        <v>86.09</v>
      </c>
      <c r="H772">
        <v>56.77</v>
      </c>
      <c r="I772" s="12">
        <f t="shared" si="181"/>
        <v>110.53942784303644</v>
      </c>
      <c r="J772" s="12">
        <f t="shared" si="182"/>
        <v>108.39503939753641</v>
      </c>
      <c r="K772" s="12">
        <f t="shared" si="183"/>
        <v>156.65122670815069</v>
      </c>
      <c r="L772" s="12">
        <f t="shared" si="184"/>
        <v>128.2725196425198</v>
      </c>
      <c r="M772" s="12">
        <f t="shared" si="185"/>
        <v>148.98029797113094</v>
      </c>
      <c r="N772" s="12">
        <f t="shared" si="186"/>
        <v>145.90169537339094</v>
      </c>
      <c r="O772" s="12">
        <f t="shared" si="187"/>
        <v>209.89908763724108</v>
      </c>
      <c r="P772" s="12">
        <f t="shared" si="188"/>
        <v>172.05805251534591</v>
      </c>
      <c r="Q772">
        <v>0.67213114754098402</v>
      </c>
      <c r="R772" s="12"/>
      <c r="S772" s="12"/>
      <c r="Z772" s="12"/>
      <c r="AA772" s="12"/>
      <c r="AB772" s="12"/>
      <c r="AC772" s="12"/>
      <c r="AF772">
        <v>0.55991440798858805</v>
      </c>
      <c r="AG772" s="12"/>
      <c r="AH772" s="12"/>
      <c r="AI772" t="str">
        <v>20100219</v>
      </c>
      <c r="AJ772">
        <v>41.1</v>
      </c>
      <c r="AK772">
        <v>23.3</v>
      </c>
      <c r="AL772">
        <f t="shared" si="179"/>
        <v>1.7639484978540774</v>
      </c>
      <c r="BI772" t="str">
        <v>05/11/2021</v>
      </c>
      <c r="BJ772">
        <v>56.5</v>
      </c>
      <c r="BK772">
        <v>22.3</v>
      </c>
      <c r="BL772">
        <f t="shared" si="180"/>
        <v>2.5336322869955157</v>
      </c>
    </row>
    <row r="773" spans="1:64" x14ac:dyDescent="0.3">
      <c r="A773" s="11">
        <v>44464</v>
      </c>
      <c r="B773">
        <v>0.59933774834437104</v>
      </c>
      <c r="C773">
        <v>4455.4799999999996</v>
      </c>
      <c r="D773">
        <v>373.33</v>
      </c>
      <c r="E773">
        <v>146.91</v>
      </c>
      <c r="F773">
        <v>1750.5</v>
      </c>
      <c r="G773">
        <v>86.1</v>
      </c>
      <c r="H773">
        <v>56.64</v>
      </c>
      <c r="I773" s="12">
        <f t="shared" si="181"/>
        <v>110.44010204398298</v>
      </c>
      <c r="J773" s="12">
        <f t="shared" si="182"/>
        <v>108.71550399296898</v>
      </c>
      <c r="K773" s="12">
        <f t="shared" si="183"/>
        <v>157.06906376174524</v>
      </c>
      <c r="L773" s="12">
        <f t="shared" si="184"/>
        <v>128.92637673024296</v>
      </c>
      <c r="M773" s="12">
        <f t="shared" si="185"/>
        <v>149.62465569780036</v>
      </c>
      <c r="N773" s="12">
        <f t="shared" si="186"/>
        <v>147.10109796382778</v>
      </c>
      <c r="O773" s="12">
        <f t="shared" si="187"/>
        <v>211.56325906539601</v>
      </c>
      <c r="P773" s="12">
        <f t="shared" si="188"/>
        <v>173.84472636915191</v>
      </c>
      <c r="Q773">
        <v>0.67213114754098402</v>
      </c>
      <c r="R773" s="12"/>
      <c r="S773" s="12"/>
      <c r="Z773" s="12"/>
      <c r="AA773" s="12"/>
      <c r="AB773" s="12"/>
      <c r="AC773" s="12"/>
      <c r="AF773">
        <v>0.559782608695652</v>
      </c>
      <c r="AG773" s="12"/>
      <c r="AH773" s="12"/>
      <c r="AI773" t="str">
        <v>20100212</v>
      </c>
      <c r="AJ773">
        <v>35.6</v>
      </c>
      <c r="AK773">
        <v>27.8</v>
      </c>
      <c r="AL773">
        <f t="shared" si="179"/>
        <v>1.2805755395683454</v>
      </c>
      <c r="BI773" t="str">
        <v>04/11/2021</v>
      </c>
      <c r="BJ773">
        <v>56.5</v>
      </c>
      <c r="BK773">
        <v>22.3</v>
      </c>
      <c r="BL773">
        <f t="shared" si="180"/>
        <v>2.5336322869955157</v>
      </c>
    </row>
    <row r="774" spans="1:64" x14ac:dyDescent="0.3">
      <c r="A774" s="11">
        <v>44463</v>
      </c>
      <c r="B774">
        <v>0.59735973597359704</v>
      </c>
      <c r="C774">
        <v>4448.9799999999996</v>
      </c>
      <c r="D774">
        <v>372.98</v>
      </c>
      <c r="E774">
        <v>148.36000000000001</v>
      </c>
      <c r="F774">
        <v>1742.92</v>
      </c>
      <c r="G774">
        <v>86.13</v>
      </c>
      <c r="H774">
        <v>57.2</v>
      </c>
      <c r="I774" s="12">
        <f t="shared" si="181"/>
        <v>109.21314339131486</v>
      </c>
      <c r="J774" s="12">
        <f t="shared" si="182"/>
        <v>109.0303853199064</v>
      </c>
      <c r="K774" s="12">
        <f t="shared" si="183"/>
        <v>156.78538886376325</v>
      </c>
      <c r="L774" s="12">
        <f t="shared" si="184"/>
        <v>127.49193704740034</v>
      </c>
      <c r="M774" s="12">
        <f t="shared" si="185"/>
        <v>148.03887628567594</v>
      </c>
      <c r="N774" s="12">
        <f t="shared" si="186"/>
        <v>147.60452316992331</v>
      </c>
      <c r="O774" s="12">
        <f t="shared" si="187"/>
        <v>211.29139068434125</v>
      </c>
      <c r="P774" s="12">
        <f t="shared" si="188"/>
        <v>171.99941381796719</v>
      </c>
      <c r="Q774">
        <v>0.65573770491803296</v>
      </c>
      <c r="R774" s="12"/>
      <c r="S774" s="12"/>
      <c r="Z774" s="12"/>
      <c r="AA774" s="12"/>
      <c r="AB774" s="12"/>
      <c r="AC774" s="12"/>
      <c r="AF774">
        <v>0.56891891891891899</v>
      </c>
      <c r="AG774" s="12"/>
      <c r="AH774" s="12"/>
      <c r="AI774" t="str">
        <v>20100205</v>
      </c>
      <c r="AJ774">
        <v>34.1</v>
      </c>
      <c r="AK774">
        <v>26.1</v>
      </c>
      <c r="AL774">
        <f t="shared" si="179"/>
        <v>1.3065134099616857</v>
      </c>
      <c r="BI774" t="str">
        <v>03/11/2021</v>
      </c>
      <c r="BJ774">
        <v>56.5</v>
      </c>
      <c r="BK774">
        <v>22.3</v>
      </c>
      <c r="BL774">
        <f t="shared" si="180"/>
        <v>2.5336322869955157</v>
      </c>
    </row>
    <row r="775" spans="1:64" x14ac:dyDescent="0.3">
      <c r="A775" s="11">
        <v>44462</v>
      </c>
      <c r="B775">
        <v>0.59344262295081995</v>
      </c>
      <c r="C775">
        <v>4395.6400000000003</v>
      </c>
      <c r="D775">
        <v>369.57</v>
      </c>
      <c r="E775">
        <v>151.79</v>
      </c>
      <c r="F775">
        <v>1768.1</v>
      </c>
      <c r="G775">
        <v>86.18</v>
      </c>
      <c r="H775">
        <v>56.6</v>
      </c>
      <c r="I775" s="12">
        <f t="shared" si="181"/>
        <v>105.54729982756935</v>
      </c>
      <c r="J775" s="12">
        <f t="shared" si="182"/>
        <v>106.22849947993382</v>
      </c>
      <c r="K775" s="12">
        <f t="shared" si="183"/>
        <v>154.81690236549491</v>
      </c>
      <c r="L775" s="12">
        <f t="shared" si="184"/>
        <v>127.29665824597224</v>
      </c>
      <c r="M775" s="12">
        <f t="shared" si="185"/>
        <v>143.47299896387278</v>
      </c>
      <c r="N775" s="12">
        <f t="shared" si="186"/>
        <v>144.21993859156086</v>
      </c>
      <c r="O775" s="12">
        <f t="shared" si="187"/>
        <v>209.23935512935742</v>
      </c>
      <c r="P775" s="12">
        <f t="shared" si="188"/>
        <v>172.23602603802451</v>
      </c>
      <c r="Q775">
        <v>0.65573770491803296</v>
      </c>
      <c r="R775" s="12"/>
      <c r="S775" s="12"/>
      <c r="Z775" s="12"/>
      <c r="AA775" s="12"/>
      <c r="AB775" s="12"/>
      <c r="AC775" s="12"/>
      <c r="AF775">
        <v>0.57114361702127703</v>
      </c>
      <c r="AG775" s="12"/>
      <c r="AH775" s="12"/>
      <c r="AI775" t="str">
        <v>20100129</v>
      </c>
      <c r="AJ775">
        <v>38.9</v>
      </c>
      <c r="AK775">
        <v>22.2</v>
      </c>
      <c r="AL775">
        <f t="shared" si="179"/>
        <v>1.7522522522522523</v>
      </c>
      <c r="BI775" t="str">
        <v>02/11/2021</v>
      </c>
      <c r="BJ775">
        <v>56.5</v>
      </c>
      <c r="BK775">
        <v>22.3</v>
      </c>
      <c r="BL775">
        <f t="shared" si="180"/>
        <v>2.5336322869955157</v>
      </c>
    </row>
    <row r="776" spans="1:64" x14ac:dyDescent="0.3">
      <c r="A776" s="11">
        <v>44461</v>
      </c>
      <c r="B776">
        <v>0.59661016949152501</v>
      </c>
      <c r="C776">
        <v>4354.1899999999996</v>
      </c>
      <c r="D776">
        <v>366.15</v>
      </c>
      <c r="E776">
        <v>150.88999999999999</v>
      </c>
      <c r="F776">
        <v>1774.3150000000001</v>
      </c>
      <c r="G776">
        <v>86.23</v>
      </c>
      <c r="H776">
        <v>56.14</v>
      </c>
      <c r="I776" s="12">
        <f t="shared" si="181"/>
        <v>105.17341294796314</v>
      </c>
      <c r="J776" s="12">
        <f t="shared" si="182"/>
        <v>104.86294004415618</v>
      </c>
      <c r="K776" s="12">
        <f t="shared" si="183"/>
        <v>153.26897601192638</v>
      </c>
      <c r="L776" s="12">
        <f t="shared" si="184"/>
        <v>127.12811623898739</v>
      </c>
      <c r="M776" s="12">
        <f t="shared" si="185"/>
        <v>142.99028887666918</v>
      </c>
      <c r="N776" s="12">
        <f t="shared" si="186"/>
        <v>142.39118096385684</v>
      </c>
      <c r="O776" s="12">
        <f t="shared" si="187"/>
        <v>207.18403176104016</v>
      </c>
      <c r="P776" s="12">
        <f t="shared" si="188"/>
        <v>172.03876071134809</v>
      </c>
      <c r="Q776">
        <v>0.66666666666666696</v>
      </c>
      <c r="R776" s="12"/>
      <c r="S776" s="12"/>
      <c r="Z776" s="12"/>
      <c r="AA776" s="12"/>
      <c r="AB776" s="12"/>
      <c r="AC776" s="12"/>
      <c r="AF776">
        <v>0.57142857142857095</v>
      </c>
      <c r="AG776" s="12"/>
      <c r="AH776" s="12"/>
      <c r="AI776" t="str">
        <v>20100122</v>
      </c>
      <c r="AJ776">
        <v>40</v>
      </c>
      <c r="AK776">
        <v>23.3</v>
      </c>
      <c r="AL776">
        <f t="shared" ref="AL776:AL839" si="189">IFERROR(AJ776/AK776,"")</f>
        <v>1.7167381974248928</v>
      </c>
      <c r="BI776" t="str">
        <v>01/11/2021</v>
      </c>
      <c r="BJ776">
        <v>56.5</v>
      </c>
      <c r="BK776">
        <v>22.3</v>
      </c>
      <c r="BL776">
        <f t="shared" ref="BL776:BL839" si="190">IFERROR(BJ776/BK776,"")</f>
        <v>2.5336322869955157</v>
      </c>
    </row>
    <row r="777" spans="1:64" x14ac:dyDescent="0.3">
      <c r="A777" s="11">
        <v>44460</v>
      </c>
      <c r="B777">
        <v>0.60068259385665501</v>
      </c>
      <c r="C777">
        <v>4357.7299999999996</v>
      </c>
      <c r="D777">
        <v>365.7</v>
      </c>
      <c r="E777">
        <v>151.02000000000001</v>
      </c>
      <c r="F777">
        <v>1764.26</v>
      </c>
      <c r="G777">
        <v>86.21</v>
      </c>
      <c r="H777">
        <v>55.69</v>
      </c>
      <c r="I777" s="12">
        <f t="shared" si="181"/>
        <v>105.16831611398136</v>
      </c>
      <c r="J777" s="12">
        <f t="shared" si="182"/>
        <v>105.55024342621317</v>
      </c>
      <c r="K777" s="12">
        <f t="shared" si="183"/>
        <v>153.42920845517958</v>
      </c>
      <c r="L777" s="12">
        <f t="shared" si="184"/>
        <v>128.26878422549348</v>
      </c>
      <c r="M777" s="12">
        <f t="shared" si="185"/>
        <v>142.69187308823084</v>
      </c>
      <c r="N777" s="12">
        <f t="shared" si="186"/>
        <v>143.03034876928965</v>
      </c>
      <c r="O777" s="12">
        <f t="shared" si="187"/>
        <v>206.97735965805757</v>
      </c>
      <c r="P777" s="12">
        <f t="shared" si="188"/>
        <v>173.22534191879046</v>
      </c>
      <c r="Q777">
        <v>0.70769230769230795</v>
      </c>
      <c r="R777" s="12"/>
      <c r="S777" s="12"/>
      <c r="Z777" s="12"/>
      <c r="AA777" s="12"/>
      <c r="AB777" s="12"/>
      <c r="AC777" s="12"/>
      <c r="AF777">
        <v>0.56495263870094703</v>
      </c>
      <c r="AG777" s="12"/>
      <c r="AH777" s="12"/>
      <c r="AI777" t="str">
        <v>20100115</v>
      </c>
      <c r="AJ777">
        <v>52.2</v>
      </c>
      <c r="AK777">
        <v>18.899999999999999</v>
      </c>
      <c r="AL777">
        <f t="shared" si="189"/>
        <v>2.7619047619047623</v>
      </c>
      <c r="BI777" t="str">
        <v>29/10/2021</v>
      </c>
      <c r="BJ777">
        <v>54</v>
      </c>
      <c r="BK777">
        <v>24.1</v>
      </c>
      <c r="BL777">
        <f t="shared" si="190"/>
        <v>2.2406639004149378</v>
      </c>
    </row>
    <row r="778" spans="1:64" x14ac:dyDescent="0.3">
      <c r="A778" s="11">
        <v>44457</v>
      </c>
      <c r="B778">
        <v>0.639240506329114</v>
      </c>
      <c r="C778">
        <v>4432.99</v>
      </c>
      <c r="D778">
        <v>373.83</v>
      </c>
      <c r="E778">
        <v>149.16999999999999</v>
      </c>
      <c r="F778">
        <v>1754.5</v>
      </c>
      <c r="G778">
        <v>86.19</v>
      </c>
      <c r="H778">
        <v>56.88</v>
      </c>
      <c r="I778" s="12">
        <f t="shared" si="181"/>
        <v>108.35160077759689</v>
      </c>
      <c r="J778" s="12">
        <f t="shared" si="182"/>
        <v>107.98421774149776</v>
      </c>
      <c r="K778" s="12">
        <f t="shared" si="183"/>
        <v>156.11585302182451</v>
      </c>
      <c r="L778" s="12">
        <f t="shared" si="184"/>
        <v>127.76488169592413</v>
      </c>
      <c r="M778" s="12">
        <f t="shared" si="185"/>
        <v>147.7370659382367</v>
      </c>
      <c r="N778" s="12">
        <f t="shared" si="186"/>
        <v>147.04628451389755</v>
      </c>
      <c r="O778" s="12">
        <f t="shared" si="187"/>
        <v>211.62894239142034</v>
      </c>
      <c r="P778" s="12">
        <f t="shared" si="188"/>
        <v>173.36865115192893</v>
      </c>
      <c r="Q778">
        <v>0.70769230769230795</v>
      </c>
      <c r="R778" s="12"/>
      <c r="S778" s="12"/>
      <c r="Z778" s="12"/>
      <c r="AA778" s="12"/>
      <c r="AB778" s="12"/>
      <c r="AC778" s="12"/>
      <c r="AF778">
        <v>0.56348167539267002</v>
      </c>
      <c r="AG778" s="12"/>
      <c r="AH778" s="12"/>
      <c r="AI778" t="str">
        <v>20100108</v>
      </c>
      <c r="AJ778">
        <v>53.4</v>
      </c>
      <c r="AK778">
        <v>15.9</v>
      </c>
      <c r="AL778">
        <f t="shared" si="189"/>
        <v>3.3584905660377355</v>
      </c>
      <c r="BI778" t="str">
        <v>28/10/2021</v>
      </c>
      <c r="BJ778">
        <v>54</v>
      </c>
      <c r="BK778">
        <v>24.1</v>
      </c>
      <c r="BL778">
        <f t="shared" si="190"/>
        <v>2.2406639004149378</v>
      </c>
    </row>
    <row r="779" spans="1:64" x14ac:dyDescent="0.3">
      <c r="A779" s="11">
        <v>44456</v>
      </c>
      <c r="B779">
        <v>0.634304207119741</v>
      </c>
      <c r="C779">
        <v>4473.75</v>
      </c>
      <c r="D779">
        <v>378.31</v>
      </c>
      <c r="E779">
        <v>149.88999999999999</v>
      </c>
      <c r="F779">
        <v>1753.4</v>
      </c>
      <c r="G779">
        <v>86.21</v>
      </c>
      <c r="H779">
        <v>57.47</v>
      </c>
      <c r="I779" s="12">
        <f t="shared" si="181"/>
        <v>108.82033372861046</v>
      </c>
      <c r="J779" s="12">
        <f t="shared" si="182"/>
        <v>109.04613929661978</v>
      </c>
      <c r="K779" s="12">
        <f t="shared" si="183"/>
        <v>157.51441297122187</v>
      </c>
      <c r="L779" s="12">
        <f t="shared" si="184"/>
        <v>127.61744513169637</v>
      </c>
      <c r="M779" s="12">
        <f t="shared" si="185"/>
        <v>148.78430172220951</v>
      </c>
      <c r="N779" s="12">
        <f t="shared" si="186"/>
        <v>148.90302974379148</v>
      </c>
      <c r="O779" s="12">
        <f t="shared" si="187"/>
        <v>214.11484754511588</v>
      </c>
      <c r="P779" s="12">
        <f t="shared" si="188"/>
        <v>173.64229651044749</v>
      </c>
      <c r="Q779">
        <v>0.68656716417910402</v>
      </c>
      <c r="R779" s="12"/>
      <c r="S779" s="12"/>
      <c r="Z779" s="12"/>
      <c r="AA779" s="12"/>
      <c r="AB779" s="12"/>
      <c r="AC779" s="12"/>
      <c r="AF779">
        <v>0.56352863726135605</v>
      </c>
      <c r="AG779" s="12"/>
      <c r="AH779" s="12"/>
      <c r="AI779" t="str">
        <v>20100101</v>
      </c>
      <c r="AJ779">
        <v>48.3</v>
      </c>
      <c r="AK779">
        <v>16.899999999999999</v>
      </c>
      <c r="AL779">
        <f t="shared" si="189"/>
        <v>2.8579881656804735</v>
      </c>
      <c r="BI779" t="str">
        <v>27/10/2021</v>
      </c>
      <c r="BJ779">
        <v>54</v>
      </c>
      <c r="BK779">
        <v>24.1</v>
      </c>
      <c r="BL779">
        <f t="shared" si="190"/>
        <v>2.2406639004149378</v>
      </c>
    </row>
    <row r="780" spans="1:64" x14ac:dyDescent="0.3">
      <c r="A780" s="11">
        <v>44455</v>
      </c>
      <c r="B780">
        <v>0.66129032258064502</v>
      </c>
      <c r="C780">
        <v>4480.7</v>
      </c>
      <c r="D780">
        <v>378.05</v>
      </c>
      <c r="E780">
        <v>150.58000000000001</v>
      </c>
      <c r="F780">
        <v>1793.9</v>
      </c>
      <c r="G780">
        <v>86.24</v>
      </c>
      <c r="H780">
        <v>57.8</v>
      </c>
      <c r="I780" s="12">
        <f t="shared" si="181"/>
        <v>108.49147600295771</v>
      </c>
      <c r="J780" s="12">
        <f t="shared" si="182"/>
        <v>106.80061238156982</v>
      </c>
      <c r="K780" s="12">
        <f t="shared" si="183"/>
        <v>157.70416743664538</v>
      </c>
      <c r="L780" s="12">
        <f t="shared" si="184"/>
        <v>127.08897794406474</v>
      </c>
      <c r="M780" s="12">
        <f t="shared" si="185"/>
        <v>148.0043157869641</v>
      </c>
      <c r="N780" s="12">
        <f t="shared" si="186"/>
        <v>145.51767042534584</v>
      </c>
      <c r="O780" s="12">
        <f t="shared" si="187"/>
        <v>213.89333829147529</v>
      </c>
      <c r="P780" s="12">
        <f t="shared" si="188"/>
        <v>172.53855318964864</v>
      </c>
      <c r="Q780">
        <v>0.68656716417910402</v>
      </c>
      <c r="R780" s="12"/>
      <c r="S780" s="12"/>
      <c r="Z780" s="12"/>
      <c r="AA780" s="12"/>
      <c r="AB780" s="12"/>
      <c r="AC780" s="12"/>
      <c r="AF780">
        <v>0.57438551099611901</v>
      </c>
      <c r="AG780" s="12"/>
      <c r="AH780" s="12"/>
      <c r="AI780" t="str">
        <v>20091225</v>
      </c>
      <c r="AJ780">
        <v>51.1</v>
      </c>
      <c r="AK780">
        <v>15.6</v>
      </c>
      <c r="AL780">
        <f t="shared" si="189"/>
        <v>3.275641025641026</v>
      </c>
      <c r="BI780" t="str">
        <v>26/10/2021</v>
      </c>
      <c r="BJ780">
        <v>54</v>
      </c>
      <c r="BK780">
        <v>24.1</v>
      </c>
      <c r="BL780">
        <f t="shared" si="190"/>
        <v>2.2406639004149378</v>
      </c>
    </row>
    <row r="781" spans="1:64" x14ac:dyDescent="0.3">
      <c r="A781" s="11">
        <v>44454</v>
      </c>
      <c r="B781">
        <v>0.66339869281045705</v>
      </c>
      <c r="C781">
        <v>4443.05</v>
      </c>
      <c r="D781">
        <v>375.26</v>
      </c>
      <c r="E781">
        <v>151.11000000000001</v>
      </c>
      <c r="F781">
        <v>1804.1</v>
      </c>
      <c r="G781">
        <v>86.24</v>
      </c>
      <c r="H781">
        <v>57.63</v>
      </c>
      <c r="I781" s="12">
        <f t="shared" si="181"/>
        <v>107.20699814479487</v>
      </c>
      <c r="J781" s="12">
        <f t="shared" si="182"/>
        <v>105.31278523194123</v>
      </c>
      <c r="K781" s="12">
        <f t="shared" si="183"/>
        <v>156.37902585073479</v>
      </c>
      <c r="L781" s="12">
        <f t="shared" si="184"/>
        <v>126.39078812961566</v>
      </c>
      <c r="M781" s="12">
        <f t="shared" si="185"/>
        <v>146.4023485093947</v>
      </c>
      <c r="N781" s="12">
        <f t="shared" si="186"/>
        <v>143.63764983159595</v>
      </c>
      <c r="O781" s="12">
        <f t="shared" si="187"/>
        <v>212.31481054690917</v>
      </c>
      <c r="P781" s="12">
        <f t="shared" si="188"/>
        <v>171.76817418805339</v>
      </c>
      <c r="Q781">
        <v>0.6875</v>
      </c>
      <c r="R781" s="12"/>
      <c r="S781" s="12"/>
      <c r="Z781" s="12"/>
      <c r="AA781" s="12"/>
      <c r="AB781" s="12"/>
      <c r="AC781" s="12"/>
      <c r="AF781">
        <v>0.57373868046571797</v>
      </c>
      <c r="AG781" s="12"/>
      <c r="AH781" s="12"/>
      <c r="AI781" t="str">
        <v>20091218</v>
      </c>
      <c r="AJ781">
        <v>52.2</v>
      </c>
      <c r="AK781">
        <v>16.7</v>
      </c>
      <c r="AL781">
        <f t="shared" si="189"/>
        <v>3.1257485029940124</v>
      </c>
      <c r="BI781" t="str">
        <v>25/10/2021</v>
      </c>
      <c r="BJ781">
        <v>54</v>
      </c>
      <c r="BK781">
        <v>24.1</v>
      </c>
      <c r="BL781">
        <f t="shared" si="190"/>
        <v>2.2406639004149378</v>
      </c>
    </row>
    <row r="782" spans="1:64" x14ac:dyDescent="0.3">
      <c r="A782" s="11">
        <v>44453</v>
      </c>
      <c r="B782">
        <v>0.65780730897009998</v>
      </c>
      <c r="C782">
        <v>4468.7299999999996</v>
      </c>
      <c r="D782">
        <v>376.33</v>
      </c>
      <c r="E782">
        <v>149.30000000000001</v>
      </c>
      <c r="F782">
        <v>1793.7</v>
      </c>
      <c r="G782">
        <v>86.23</v>
      </c>
      <c r="H782">
        <v>57.96</v>
      </c>
      <c r="I782" s="12">
        <f t="shared" si="181"/>
        <v>109.15762758723885</v>
      </c>
      <c r="J782" s="12">
        <f t="shared" si="182"/>
        <v>106.54278656200414</v>
      </c>
      <c r="K782" s="12">
        <f t="shared" si="183"/>
        <v>157.30121493011885</v>
      </c>
      <c r="L782" s="12">
        <f t="shared" si="184"/>
        <v>126.39748939145593</v>
      </c>
      <c r="M782" s="12">
        <f t="shared" si="185"/>
        <v>148.62676973148436</v>
      </c>
      <c r="N782" s="12">
        <f t="shared" si="186"/>
        <v>144.88968803439738</v>
      </c>
      <c r="O782" s="12">
        <f t="shared" si="187"/>
        <v>212.94496115074207</v>
      </c>
      <c r="P782" s="12">
        <f t="shared" si="188"/>
        <v>171.27996932409573</v>
      </c>
      <c r="Q782">
        <v>0.682539682539683</v>
      </c>
      <c r="R782" s="12"/>
      <c r="S782" s="12"/>
      <c r="Z782" s="12"/>
      <c r="AA782" s="12"/>
      <c r="AB782" s="12"/>
      <c r="AC782" s="12"/>
      <c r="AF782">
        <v>0.57087126137841304</v>
      </c>
      <c r="AG782" s="12"/>
      <c r="AH782" s="12"/>
      <c r="AI782" t="str">
        <v>20091211</v>
      </c>
      <c r="AJ782">
        <v>52.2</v>
      </c>
      <c r="AK782">
        <v>16.7</v>
      </c>
      <c r="AL782">
        <f t="shared" si="189"/>
        <v>3.1257485029940124</v>
      </c>
      <c r="BI782" t="str">
        <v>22/10/2021</v>
      </c>
      <c r="BJ782">
        <v>48.9</v>
      </c>
      <c r="BK782">
        <v>23.8</v>
      </c>
      <c r="BL782">
        <f t="shared" si="190"/>
        <v>2.0546218487394956</v>
      </c>
    </row>
    <row r="783" spans="1:64" x14ac:dyDescent="0.3">
      <c r="A783" s="11">
        <v>44450</v>
      </c>
      <c r="B783">
        <v>0.69659442724458198</v>
      </c>
      <c r="C783">
        <v>4458.58</v>
      </c>
      <c r="D783">
        <v>376.59</v>
      </c>
      <c r="E783">
        <v>148.4</v>
      </c>
      <c r="F783">
        <v>1787.65</v>
      </c>
      <c r="G783">
        <v>86.21</v>
      </c>
      <c r="H783">
        <v>57.62</v>
      </c>
      <c r="I783" s="12">
        <f t="shared" si="181"/>
        <v>109.57270878221205</v>
      </c>
      <c r="J783" s="12">
        <f t="shared" si="182"/>
        <v>106.66094788778287</v>
      </c>
      <c r="K783" s="12">
        <f t="shared" si="183"/>
        <v>156.980265964361</v>
      </c>
      <c r="L783" s="12">
        <f t="shared" si="184"/>
        <v>126.85724788420872</v>
      </c>
      <c r="M783" s="12">
        <f t="shared" si="185"/>
        <v>149.63758599590048</v>
      </c>
      <c r="N783" s="12">
        <f t="shared" si="186"/>
        <v>145.48249098095118</v>
      </c>
      <c r="O783" s="12">
        <f t="shared" si="187"/>
        <v>213.14156242920618</v>
      </c>
      <c r="P783" s="12">
        <f t="shared" si="188"/>
        <v>172.4163890073963</v>
      </c>
      <c r="Q783">
        <v>0.66176470588235303</v>
      </c>
      <c r="R783" s="12"/>
      <c r="S783" s="12"/>
      <c r="Z783" s="12"/>
      <c r="AA783" s="12"/>
      <c r="AB783" s="12"/>
      <c r="AC783" s="12"/>
      <c r="AF783">
        <v>0.58505963590709398</v>
      </c>
      <c r="AG783" s="12"/>
      <c r="AH783" s="12"/>
      <c r="AI783" t="str">
        <v>20091204</v>
      </c>
      <c r="AJ783">
        <v>48.4</v>
      </c>
      <c r="AK783">
        <v>16.5</v>
      </c>
      <c r="AL783">
        <f t="shared" si="189"/>
        <v>2.9333333333333331</v>
      </c>
      <c r="BI783" t="str">
        <v>21/10/2021</v>
      </c>
      <c r="BJ783">
        <v>48.9</v>
      </c>
      <c r="BK783">
        <v>23.8</v>
      </c>
      <c r="BL783">
        <f t="shared" si="190"/>
        <v>2.0546218487394956</v>
      </c>
    </row>
    <row r="784" spans="1:64" x14ac:dyDescent="0.3">
      <c r="A784" s="11">
        <v>44449</v>
      </c>
      <c r="B784">
        <v>0.70093457943925197</v>
      </c>
      <c r="C784">
        <v>4493.28</v>
      </c>
      <c r="D784">
        <v>379.47</v>
      </c>
      <c r="E784">
        <v>149.72</v>
      </c>
      <c r="F784">
        <v>1794.5</v>
      </c>
      <c r="G784">
        <v>86.24</v>
      </c>
      <c r="H784">
        <v>57.75</v>
      </c>
      <c r="I784" s="12">
        <f t="shared" si="181"/>
        <v>109.45298759448669</v>
      </c>
      <c r="J784" s="12">
        <f t="shared" si="182"/>
        <v>107.07913735401385</v>
      </c>
      <c r="K784" s="12">
        <f t="shared" si="183"/>
        <v>158.14656161694847</v>
      </c>
      <c r="L784" s="12">
        <f t="shared" si="184"/>
        <v>127.55517384226472</v>
      </c>
      <c r="M784" s="12">
        <f t="shared" si="185"/>
        <v>149.45421693791528</v>
      </c>
      <c r="N784" s="12">
        <f t="shared" si="186"/>
        <v>146.03337464987791</v>
      </c>
      <c r="O784" s="12">
        <f t="shared" si="187"/>
        <v>214.69632155651092</v>
      </c>
      <c r="P784" s="12">
        <f t="shared" si="188"/>
        <v>173.34176544498027</v>
      </c>
      <c r="Q784">
        <v>0.69117647058823495</v>
      </c>
      <c r="R784" s="12"/>
      <c r="S784" s="12"/>
      <c r="Z784" s="12"/>
      <c r="AA784" s="12"/>
      <c r="AB784" s="12"/>
      <c r="AC784" s="12"/>
      <c r="AF784">
        <v>0.58627204030226698</v>
      </c>
      <c r="AG784" s="12"/>
      <c r="AH784" s="12"/>
      <c r="AI784" t="str">
        <v>20091127</v>
      </c>
      <c r="AJ784">
        <v>50</v>
      </c>
      <c r="AK784">
        <v>16.7</v>
      </c>
      <c r="AL784">
        <f t="shared" si="189"/>
        <v>2.9940119760479043</v>
      </c>
      <c r="BI784" t="str">
        <v>20/10/2021</v>
      </c>
      <c r="BJ784">
        <v>48.9</v>
      </c>
      <c r="BK784">
        <v>23.8</v>
      </c>
      <c r="BL784">
        <f t="shared" si="190"/>
        <v>2.0546218487394956</v>
      </c>
    </row>
    <row r="785" spans="1:64" x14ac:dyDescent="0.3">
      <c r="A785" s="11">
        <v>44448</v>
      </c>
      <c r="B785">
        <v>0.70642201834862395</v>
      </c>
      <c r="C785">
        <v>4514.07</v>
      </c>
      <c r="D785">
        <v>380.78</v>
      </c>
      <c r="E785">
        <v>147.93</v>
      </c>
      <c r="F785">
        <v>1789</v>
      </c>
      <c r="G785">
        <v>86.22</v>
      </c>
      <c r="H785">
        <v>57.85</v>
      </c>
      <c r="I785" s="12">
        <f t="shared" si="181"/>
        <v>111.31256614595257</v>
      </c>
      <c r="J785" s="12">
        <f t="shared" si="182"/>
        <v>107.90786359927385</v>
      </c>
      <c r="K785" s="12">
        <f t="shared" si="183"/>
        <v>158.91532476099201</v>
      </c>
      <c r="L785" s="12">
        <f t="shared" si="184"/>
        <v>127.92320780514302</v>
      </c>
      <c r="M785" s="12">
        <f t="shared" si="185"/>
        <v>151.81349342671012</v>
      </c>
      <c r="N785" s="12">
        <f t="shared" si="186"/>
        <v>146.99096936067636</v>
      </c>
      <c r="O785" s="12">
        <f t="shared" si="187"/>
        <v>215.4876507105416</v>
      </c>
      <c r="P785" s="12">
        <f t="shared" si="188"/>
        <v>173.63898299153141</v>
      </c>
      <c r="Q785">
        <v>0.69014084507042295</v>
      </c>
      <c r="R785" s="12"/>
      <c r="S785" s="12"/>
      <c r="Z785" s="12"/>
      <c r="AA785" s="12"/>
      <c r="AB785" s="12"/>
      <c r="AC785" s="12"/>
      <c r="AF785">
        <v>0.58779106356198896</v>
      </c>
      <c r="AG785" s="12"/>
      <c r="AH785" s="12"/>
      <c r="AI785" t="str">
        <v>20091120</v>
      </c>
      <c r="AJ785">
        <v>50.6</v>
      </c>
      <c r="AK785">
        <v>17.600000000000001</v>
      </c>
      <c r="AL785">
        <f t="shared" si="189"/>
        <v>2.875</v>
      </c>
      <c r="BI785" t="str">
        <v>19/10/2021</v>
      </c>
      <c r="BJ785">
        <v>48.9</v>
      </c>
      <c r="BK785">
        <v>23.8</v>
      </c>
      <c r="BL785">
        <f t="shared" si="190"/>
        <v>2.0546218487394956</v>
      </c>
    </row>
    <row r="786" spans="1:64" x14ac:dyDescent="0.3">
      <c r="A786" s="11">
        <v>44447</v>
      </c>
      <c r="B786">
        <v>0.70987654320987703</v>
      </c>
      <c r="C786">
        <v>4520.03</v>
      </c>
      <c r="D786">
        <v>382.11</v>
      </c>
      <c r="E786">
        <v>146.93</v>
      </c>
      <c r="F786">
        <v>1793.8</v>
      </c>
      <c r="G786">
        <v>86.2</v>
      </c>
      <c r="H786">
        <v>58.44</v>
      </c>
      <c r="I786" s="12">
        <f t="shared" si="181"/>
        <v>112.22433696227503</v>
      </c>
      <c r="J786" s="12">
        <f t="shared" si="182"/>
        <v>107.76159789020511</v>
      </c>
      <c r="K786" s="12">
        <f t="shared" si="183"/>
        <v>159.16212057118497</v>
      </c>
      <c r="L786" s="12">
        <f t="shared" si="184"/>
        <v>126.81016336741197</v>
      </c>
      <c r="M786" s="12">
        <f t="shared" si="185"/>
        <v>153.39137452816178</v>
      </c>
      <c r="N786" s="12">
        <f t="shared" si="186"/>
        <v>147.10936143092266</v>
      </c>
      <c r="O786" s="12">
        <f t="shared" si="187"/>
        <v>216.29067128326764</v>
      </c>
      <c r="P786" s="12">
        <f t="shared" si="188"/>
        <v>172.49788333004105</v>
      </c>
      <c r="Q786">
        <v>0.68493150684931503</v>
      </c>
      <c r="R786" s="12"/>
      <c r="S786" s="12"/>
      <c r="Z786" s="12"/>
      <c r="AA786" s="12"/>
      <c r="AB786" s="12"/>
      <c r="AC786" s="12"/>
      <c r="AF786">
        <v>0.5625</v>
      </c>
      <c r="AG786" s="12"/>
      <c r="AH786" s="12"/>
      <c r="AI786" t="str">
        <v>20091113</v>
      </c>
      <c r="AJ786">
        <v>46.1</v>
      </c>
      <c r="AK786">
        <v>21.3</v>
      </c>
      <c r="AL786">
        <f t="shared" si="189"/>
        <v>2.164319248826291</v>
      </c>
      <c r="BI786" t="str">
        <v>18/10/2021</v>
      </c>
      <c r="BJ786">
        <v>48.9</v>
      </c>
      <c r="BK786">
        <v>23.8</v>
      </c>
      <c r="BL786">
        <f t="shared" si="190"/>
        <v>2.0546218487394956</v>
      </c>
    </row>
    <row r="787" spans="1:64" x14ac:dyDescent="0.3">
      <c r="A787" s="11">
        <v>44443</v>
      </c>
      <c r="B787">
        <v>0.77808219178082205</v>
      </c>
      <c r="C787">
        <v>4535.43</v>
      </c>
      <c r="D787">
        <v>381.57</v>
      </c>
      <c r="E787">
        <v>148.18</v>
      </c>
      <c r="F787">
        <v>1827.1</v>
      </c>
      <c r="G787">
        <v>86.23</v>
      </c>
      <c r="H787">
        <v>58.36</v>
      </c>
      <c r="I787" s="12">
        <f t="shared" si="181"/>
        <v>111.66154069740946</v>
      </c>
      <c r="J787" s="12">
        <f t="shared" si="182"/>
        <v>106.18683491636692</v>
      </c>
      <c r="K787" s="12">
        <f t="shared" si="183"/>
        <v>159.64866290657065</v>
      </c>
      <c r="L787" s="12">
        <f t="shared" si="184"/>
        <v>127.41747203213784</v>
      </c>
      <c r="M787" s="12">
        <f t="shared" si="185"/>
        <v>151.89507258414011</v>
      </c>
      <c r="N787" s="12">
        <f t="shared" si="186"/>
        <v>144.27567054058758</v>
      </c>
      <c r="O787" s="12">
        <f t="shared" si="187"/>
        <v>215.90999769791372</v>
      </c>
      <c r="P787" s="12">
        <f t="shared" si="188"/>
        <v>172.49022412953238</v>
      </c>
      <c r="Q787">
        <v>0.80246913580246904</v>
      </c>
      <c r="R787" s="12"/>
      <c r="S787" s="12"/>
      <c r="Z787" s="12"/>
      <c r="AA787" s="12"/>
      <c r="AB787" s="12"/>
      <c r="AC787" s="12"/>
      <c r="AF787">
        <v>0.60421836228287795</v>
      </c>
      <c r="AG787" s="12"/>
      <c r="AH787" s="12"/>
      <c r="AI787" t="str">
        <v>20091106</v>
      </c>
      <c r="AJ787">
        <v>44.4</v>
      </c>
      <c r="AK787">
        <v>26.7</v>
      </c>
      <c r="AL787">
        <f t="shared" si="189"/>
        <v>1.6629213483146068</v>
      </c>
      <c r="BI787" t="str">
        <v>15/10/2021</v>
      </c>
      <c r="BJ787">
        <v>43.2</v>
      </c>
      <c r="BK787">
        <v>23.9</v>
      </c>
      <c r="BL787">
        <f t="shared" si="190"/>
        <v>1.8075313807531384</v>
      </c>
    </row>
    <row r="788" spans="1:64" x14ac:dyDescent="0.3">
      <c r="A788" s="11">
        <v>44442</v>
      </c>
      <c r="B788">
        <v>0.78016085790884704</v>
      </c>
      <c r="C788">
        <v>4536.95</v>
      </c>
      <c r="D788">
        <v>380.4</v>
      </c>
      <c r="E788">
        <v>149.54</v>
      </c>
      <c r="F788">
        <v>1809.7850000000001</v>
      </c>
      <c r="G788">
        <v>86.23</v>
      </c>
      <c r="H788">
        <v>58.11</v>
      </c>
      <c r="I788" s="12">
        <f t="shared" si="181"/>
        <v>110.69193142490282</v>
      </c>
      <c r="J788" s="12">
        <f t="shared" si="182"/>
        <v>107.24886266494747</v>
      </c>
      <c r="K788" s="12">
        <f t="shared" si="183"/>
        <v>159.70216741829677</v>
      </c>
      <c r="L788" s="12">
        <f t="shared" si="184"/>
        <v>128.01108662338197</v>
      </c>
      <c r="M788" s="12">
        <f t="shared" si="185"/>
        <v>150.06869656570188</v>
      </c>
      <c r="N788" s="12">
        <f t="shared" si="186"/>
        <v>145.21838838680245</v>
      </c>
      <c r="O788" s="12">
        <f t="shared" si="187"/>
        <v>215.24795745023556</v>
      </c>
      <c r="P788" s="12">
        <f t="shared" si="188"/>
        <v>172.70203898905692</v>
      </c>
      <c r="Q788">
        <v>0.81707317073170704</v>
      </c>
      <c r="R788" s="12"/>
      <c r="S788" s="12"/>
      <c r="Z788" s="12"/>
      <c r="AA788" s="12"/>
      <c r="AB788" s="12"/>
      <c r="AC788" s="12"/>
      <c r="AF788">
        <v>0.60615384615384604</v>
      </c>
      <c r="AG788" s="12"/>
      <c r="AH788" s="12"/>
      <c r="AI788" t="str">
        <v>20091030</v>
      </c>
      <c r="AJ788">
        <v>48.3</v>
      </c>
      <c r="AK788">
        <v>24.7</v>
      </c>
      <c r="AL788">
        <f t="shared" si="189"/>
        <v>1.9554655870445343</v>
      </c>
      <c r="BI788" t="str">
        <v>14/10/2021</v>
      </c>
      <c r="BJ788">
        <v>43.2</v>
      </c>
      <c r="BK788">
        <v>23.9</v>
      </c>
      <c r="BL788">
        <f t="shared" si="190"/>
        <v>1.8075313807531384</v>
      </c>
    </row>
    <row r="789" spans="1:64" x14ac:dyDescent="0.3">
      <c r="A789" s="11">
        <v>44441</v>
      </c>
      <c r="B789">
        <v>0.79792746113989599</v>
      </c>
      <c r="C789">
        <v>4524.09</v>
      </c>
      <c r="D789">
        <v>380.58</v>
      </c>
      <c r="E789">
        <v>148.88999999999999</v>
      </c>
      <c r="F789">
        <v>1814.2</v>
      </c>
      <c r="G789">
        <v>86.23</v>
      </c>
      <c r="H789">
        <v>57.95</v>
      </c>
      <c r="I789" s="12">
        <f t="shared" si="181"/>
        <v>110.86078109253803</v>
      </c>
      <c r="J789" s="12">
        <f t="shared" si="182"/>
        <v>106.68597252267482</v>
      </c>
      <c r="K789" s="12">
        <f t="shared" si="183"/>
        <v>159.2494910888245</v>
      </c>
      <c r="L789" s="12">
        <f t="shared" si="184"/>
        <v>128.00064692383054</v>
      </c>
      <c r="M789" s="12">
        <f t="shared" si="185"/>
        <v>150.79834966897391</v>
      </c>
      <c r="N789" s="12">
        <f t="shared" si="186"/>
        <v>144.93422784413801</v>
      </c>
      <c r="O789" s="12">
        <f t="shared" si="187"/>
        <v>215.34980979603222</v>
      </c>
      <c r="P789" s="12">
        <f t="shared" si="188"/>
        <v>173.26236309238064</v>
      </c>
      <c r="Q789">
        <v>0.84523809523809501</v>
      </c>
      <c r="R789" s="12"/>
      <c r="S789" s="12"/>
      <c r="Z789" s="12"/>
      <c r="AA789" s="12"/>
      <c r="AB789" s="12"/>
      <c r="AC789" s="12"/>
      <c r="AF789">
        <v>0.60378510378510397</v>
      </c>
      <c r="AG789" s="12"/>
      <c r="AH789" s="12"/>
      <c r="AI789" t="str">
        <v>20091023</v>
      </c>
      <c r="AJ789">
        <v>48.3</v>
      </c>
      <c r="AK789">
        <v>22.5</v>
      </c>
      <c r="AL789">
        <f t="shared" si="189"/>
        <v>2.1466666666666665</v>
      </c>
      <c r="BI789" t="str">
        <v>13/10/2021</v>
      </c>
      <c r="BJ789">
        <v>43.2</v>
      </c>
      <c r="BK789">
        <v>23.9</v>
      </c>
      <c r="BL789">
        <f t="shared" si="190"/>
        <v>1.8075313807531384</v>
      </c>
    </row>
    <row r="790" spans="1:64" x14ac:dyDescent="0.3">
      <c r="A790" s="11">
        <v>44439</v>
      </c>
      <c r="B790">
        <v>0.79373368146214096</v>
      </c>
      <c r="C790">
        <v>4522.68</v>
      </c>
      <c r="D790">
        <v>379.95</v>
      </c>
      <c r="E790">
        <v>148.83000000000001</v>
      </c>
      <c r="F790">
        <v>1813.7</v>
      </c>
      <c r="G790">
        <v>86.25</v>
      </c>
      <c r="H790">
        <v>57.38</v>
      </c>
      <c r="I790" s="12">
        <f t="shared" si="181"/>
        <v>110.87091275092018</v>
      </c>
      <c r="J790" s="12">
        <f t="shared" si="182"/>
        <v>106.68212316469929</v>
      </c>
      <c r="K790" s="12">
        <f t="shared" si="183"/>
        <v>159.16296276317323</v>
      </c>
      <c r="L790" s="12">
        <f t="shared" si="184"/>
        <v>129.24423662057399</v>
      </c>
      <c r="M790" s="12">
        <f t="shared" si="185"/>
        <v>150.60933970956228</v>
      </c>
      <c r="N790" s="12">
        <f t="shared" si="186"/>
        <v>144.73414253723556</v>
      </c>
      <c r="O790" s="12">
        <f t="shared" si="187"/>
        <v>214.94356710600442</v>
      </c>
      <c r="P790" s="12">
        <f t="shared" si="188"/>
        <v>174.7081890000467</v>
      </c>
      <c r="Q790">
        <v>0.84146341463414598</v>
      </c>
      <c r="R790" s="12"/>
      <c r="S790" s="12"/>
      <c r="Z790" s="12"/>
      <c r="AA790" s="12"/>
      <c r="AB790" s="12"/>
      <c r="AC790" s="12"/>
      <c r="AF790">
        <v>0.60147148988350696</v>
      </c>
      <c r="AG790" s="12"/>
      <c r="AH790" s="12"/>
      <c r="AI790" t="str">
        <v>20091016</v>
      </c>
      <c r="AJ790">
        <v>49.5</v>
      </c>
      <c r="AK790">
        <v>23.1</v>
      </c>
      <c r="AL790">
        <f t="shared" si="189"/>
        <v>2.1428571428571428</v>
      </c>
      <c r="BI790" t="str">
        <v>12/10/2021</v>
      </c>
      <c r="BJ790">
        <v>43.2</v>
      </c>
      <c r="BK790">
        <v>23.9</v>
      </c>
      <c r="BL790">
        <f t="shared" si="190"/>
        <v>1.8075313807531384</v>
      </c>
    </row>
    <row r="791" spans="1:64" x14ac:dyDescent="0.3">
      <c r="A791" s="11">
        <v>44439</v>
      </c>
      <c r="B791">
        <v>0.79419525065963104</v>
      </c>
      <c r="C791">
        <v>4528.79</v>
      </c>
      <c r="D791">
        <v>380.26</v>
      </c>
      <c r="E791">
        <v>149.85</v>
      </c>
      <c r="F791">
        <v>1810</v>
      </c>
      <c r="G791">
        <v>86.26</v>
      </c>
      <c r="H791">
        <v>57.2</v>
      </c>
      <c r="I791" s="12">
        <f t="shared" si="181"/>
        <v>110.2691014243333</v>
      </c>
      <c r="J791" s="12">
        <f t="shared" si="182"/>
        <v>107.04536503335659</v>
      </c>
      <c r="K791" s="12">
        <f t="shared" si="183"/>
        <v>159.35948769640694</v>
      </c>
      <c r="L791" s="12">
        <f t="shared" si="184"/>
        <v>129.82794297256788</v>
      </c>
      <c r="M791" s="12">
        <f t="shared" si="185"/>
        <v>149.71232705513907</v>
      </c>
      <c r="N791" s="12">
        <f t="shared" si="186"/>
        <v>145.14918655974523</v>
      </c>
      <c r="O791" s="12">
        <f t="shared" si="187"/>
        <v>215.09398299415611</v>
      </c>
      <c r="P791" s="12">
        <f t="shared" si="188"/>
        <v>175.40315116448653</v>
      </c>
      <c r="Q791">
        <v>0.85</v>
      </c>
      <c r="R791" s="12"/>
      <c r="S791" s="12"/>
      <c r="Z791" s="12"/>
      <c r="AA791" s="12"/>
      <c r="AB791" s="12"/>
      <c r="AC791" s="12"/>
      <c r="AF791">
        <v>0.60311526479750799</v>
      </c>
      <c r="AG791" s="12"/>
      <c r="AH791" s="12"/>
      <c r="AI791" t="str">
        <v>20091009</v>
      </c>
      <c r="AJ791">
        <v>47.2</v>
      </c>
      <c r="AK791">
        <v>26.4</v>
      </c>
      <c r="AL791">
        <f t="shared" si="189"/>
        <v>1.7878787878787881</v>
      </c>
      <c r="BI791" t="str">
        <v>11/10/2021</v>
      </c>
      <c r="BJ791">
        <v>43.2</v>
      </c>
      <c r="BK791">
        <v>23.9</v>
      </c>
      <c r="BL791">
        <f t="shared" si="190"/>
        <v>1.8075313807531384</v>
      </c>
    </row>
    <row r="792" spans="1:64" x14ac:dyDescent="0.3">
      <c r="A792" s="11">
        <v>44436</v>
      </c>
      <c r="B792">
        <v>0.81455399061032896</v>
      </c>
      <c r="C792">
        <v>4509.37</v>
      </c>
      <c r="D792">
        <v>376.04</v>
      </c>
      <c r="E792">
        <v>149.46</v>
      </c>
      <c r="F792">
        <v>1817.1</v>
      </c>
      <c r="G792">
        <v>86.24</v>
      </c>
      <c r="H792">
        <v>57.18</v>
      </c>
      <c r="I792" s="12">
        <f t="shared" si="181"/>
        <v>110.0822704044195</v>
      </c>
      <c r="J792" s="12">
        <f t="shared" si="182"/>
        <v>106.17326704009666</v>
      </c>
      <c r="K792" s="12">
        <f t="shared" si="183"/>
        <v>158.71278431131373</v>
      </c>
      <c r="L792" s="12">
        <f t="shared" si="184"/>
        <v>129.31626236392177</v>
      </c>
      <c r="M792" s="12">
        <f t="shared" si="185"/>
        <v>148.43389315830899</v>
      </c>
      <c r="N792" s="12">
        <f t="shared" si="186"/>
        <v>142.98587669637956</v>
      </c>
      <c r="O792" s="12">
        <f t="shared" si="187"/>
        <v>212.75573376885291</v>
      </c>
      <c r="P792" s="12">
        <f t="shared" si="188"/>
        <v>173.51660270208492</v>
      </c>
      <c r="Q792">
        <v>0.88372093023255804</v>
      </c>
      <c r="R792" s="12"/>
      <c r="S792" s="12"/>
      <c r="Z792" s="12"/>
      <c r="AA792" s="12"/>
      <c r="AB792" s="12"/>
      <c r="AC792" s="12"/>
      <c r="AF792">
        <v>0.65</v>
      </c>
      <c r="AG792" s="12"/>
      <c r="AH792" s="12"/>
      <c r="AI792" t="str">
        <v>20091002</v>
      </c>
      <c r="AJ792">
        <v>48.9</v>
      </c>
      <c r="AK792">
        <v>24.4</v>
      </c>
      <c r="AL792">
        <f t="shared" si="189"/>
        <v>2.0040983606557377</v>
      </c>
      <c r="BI792" t="str">
        <v>08/10/2021</v>
      </c>
      <c r="BJ792">
        <v>42.1</v>
      </c>
      <c r="BK792">
        <v>22.7</v>
      </c>
      <c r="BL792">
        <f t="shared" si="190"/>
        <v>1.8546255506607932</v>
      </c>
    </row>
    <row r="793" spans="1:64" x14ac:dyDescent="0.3">
      <c r="A793" s="11">
        <v>44435</v>
      </c>
      <c r="B793">
        <v>0.81944444444444398</v>
      </c>
      <c r="C793">
        <v>4470</v>
      </c>
      <c r="D793">
        <v>372.42</v>
      </c>
      <c r="E793">
        <v>148.44999999999999</v>
      </c>
      <c r="F793">
        <v>1791.2</v>
      </c>
      <c r="G793">
        <v>86.18</v>
      </c>
      <c r="H793">
        <v>56.6</v>
      </c>
      <c r="I793" s="12">
        <f t="shared" si="181"/>
        <v>109.86211017699297</v>
      </c>
      <c r="J793" s="12">
        <f t="shared" si="182"/>
        <v>106.7767665383101</v>
      </c>
      <c r="K793" s="12">
        <f t="shared" si="183"/>
        <v>157.43576159950865</v>
      </c>
      <c r="L793" s="12">
        <f t="shared" si="184"/>
        <v>129.50271306096826</v>
      </c>
      <c r="M793" s="12">
        <f t="shared" si="185"/>
        <v>148.00223416698722</v>
      </c>
      <c r="N793" s="12">
        <f t="shared" si="186"/>
        <v>143.66676692052513</v>
      </c>
      <c r="O793" s="12">
        <f t="shared" si="187"/>
        <v>210.85299817993237</v>
      </c>
      <c r="P793" s="12">
        <f t="shared" si="188"/>
        <v>173.60811873864381</v>
      </c>
      <c r="Q793">
        <v>0.87356321839080497</v>
      </c>
      <c r="R793" s="12"/>
      <c r="S793" s="12"/>
      <c r="Z793" s="12"/>
      <c r="AA793" s="12"/>
      <c r="AB793" s="12"/>
      <c r="AC793" s="12"/>
      <c r="AF793">
        <v>0.60587882423515305</v>
      </c>
      <c r="AG793" s="12"/>
      <c r="AH793" s="12"/>
      <c r="AI793" t="str">
        <v>20090925</v>
      </c>
      <c r="AJ793">
        <v>50.6</v>
      </c>
      <c r="AK793">
        <v>23.6</v>
      </c>
      <c r="AL793">
        <f t="shared" si="189"/>
        <v>2.1440677966101696</v>
      </c>
      <c r="BI793" t="str">
        <v>07/10/2021</v>
      </c>
      <c r="BJ793">
        <v>42.1</v>
      </c>
      <c r="BK793">
        <v>22.7</v>
      </c>
      <c r="BL793">
        <f t="shared" si="190"/>
        <v>1.8546255506607932</v>
      </c>
    </row>
    <row r="794" spans="1:64" x14ac:dyDescent="0.3">
      <c r="A794" s="11">
        <v>44434</v>
      </c>
      <c r="B794">
        <v>0.82528735632183903</v>
      </c>
      <c r="C794">
        <v>4496.1899999999996</v>
      </c>
      <c r="D794">
        <v>374.8</v>
      </c>
      <c r="E794">
        <v>148.04</v>
      </c>
      <c r="F794">
        <v>1790.38</v>
      </c>
      <c r="G794">
        <v>86.18</v>
      </c>
      <c r="H794">
        <v>56.98</v>
      </c>
      <c r="I794" s="12">
        <f t="shared" si="181"/>
        <v>110.81450024944337</v>
      </c>
      <c r="J794" s="12">
        <f t="shared" si="182"/>
        <v>107.4518797254788</v>
      </c>
      <c r="K794" s="12">
        <f t="shared" si="183"/>
        <v>158.35818723626281</v>
      </c>
      <c r="L794" s="12">
        <f t="shared" si="184"/>
        <v>129.39349526024509</v>
      </c>
      <c r="M794" s="12">
        <f t="shared" si="185"/>
        <v>149.3643737929491</v>
      </c>
      <c r="N794" s="12">
        <f t="shared" si="186"/>
        <v>144.65156296156511</v>
      </c>
      <c r="O794" s="12">
        <f t="shared" si="187"/>
        <v>212.20048256763508</v>
      </c>
      <c r="P794" s="12">
        <f t="shared" si="188"/>
        <v>173.55276351074599</v>
      </c>
      <c r="Q794">
        <v>0.875</v>
      </c>
      <c r="R794" s="12"/>
      <c r="S794" s="12"/>
      <c r="Z794" s="12"/>
      <c r="AA794" s="12"/>
      <c r="AB794" s="12"/>
      <c r="AC794" s="12"/>
      <c r="AF794">
        <v>0.60562537402752803</v>
      </c>
      <c r="AG794" s="12"/>
      <c r="AH794" s="12"/>
      <c r="AI794" t="str">
        <v>20090918</v>
      </c>
      <c r="AJ794">
        <v>46.7</v>
      </c>
      <c r="AK794">
        <v>24.4</v>
      </c>
      <c r="AL794">
        <f t="shared" si="189"/>
        <v>1.9139344262295084</v>
      </c>
      <c r="BI794" t="str">
        <v>06/10/2021</v>
      </c>
      <c r="BJ794">
        <v>42.1</v>
      </c>
      <c r="BK794">
        <v>22.7</v>
      </c>
      <c r="BL794">
        <f t="shared" si="190"/>
        <v>1.8546255506607932</v>
      </c>
    </row>
    <row r="795" spans="1:64" x14ac:dyDescent="0.3">
      <c r="A795" s="11">
        <v>44433</v>
      </c>
      <c r="B795">
        <v>0.82488479262672798</v>
      </c>
      <c r="C795">
        <v>4486.2299999999996</v>
      </c>
      <c r="D795">
        <v>374.37</v>
      </c>
      <c r="E795">
        <v>149.28</v>
      </c>
      <c r="F795">
        <v>1802.8514</v>
      </c>
      <c r="G795">
        <v>86.185000000000002</v>
      </c>
      <c r="H795">
        <v>56.98</v>
      </c>
      <c r="I795" s="12">
        <f t="shared" si="181"/>
        <v>109.66014464608082</v>
      </c>
      <c r="J795" s="12">
        <f t="shared" si="182"/>
        <v>106.47890485611168</v>
      </c>
      <c r="K795" s="12">
        <f t="shared" si="183"/>
        <v>157.99824485285851</v>
      </c>
      <c r="L795" s="12">
        <f t="shared" si="184"/>
        <v>129.10686164093806</v>
      </c>
      <c r="M795" s="12">
        <f t="shared" si="185"/>
        <v>147.96534160775468</v>
      </c>
      <c r="N795" s="12">
        <f t="shared" si="186"/>
        <v>143.49411167329831</v>
      </c>
      <c r="O795" s="12">
        <f t="shared" si="187"/>
        <v>211.94474769430528</v>
      </c>
      <c r="P795" s="12">
        <f t="shared" si="188"/>
        <v>173.35365014812692</v>
      </c>
      <c r="Q795">
        <v>0.875</v>
      </c>
      <c r="R795" s="12"/>
      <c r="S795" s="12"/>
      <c r="Z795" s="12"/>
      <c r="AA795" s="12"/>
      <c r="AB795" s="12"/>
      <c r="AC795" s="12"/>
      <c r="AF795">
        <v>0.60527894421115802</v>
      </c>
      <c r="AG795" s="12"/>
      <c r="AH795" s="12"/>
      <c r="AI795" t="str">
        <v>20090911</v>
      </c>
      <c r="AJ795">
        <v>47.8</v>
      </c>
      <c r="AK795">
        <v>24.4</v>
      </c>
      <c r="AL795">
        <f t="shared" si="189"/>
        <v>1.959016393442623</v>
      </c>
      <c r="BI795" t="str">
        <v>05/10/2021</v>
      </c>
      <c r="BJ795">
        <v>42.1</v>
      </c>
      <c r="BK795">
        <v>22.7</v>
      </c>
      <c r="BL795">
        <f t="shared" si="190"/>
        <v>1.8546255506607932</v>
      </c>
    </row>
    <row r="796" spans="1:64" x14ac:dyDescent="0.3">
      <c r="A796" s="11">
        <v>44432</v>
      </c>
      <c r="B796">
        <v>0.82175925925925897</v>
      </c>
      <c r="C796">
        <v>4479.53</v>
      </c>
      <c r="D796">
        <v>373.23</v>
      </c>
      <c r="E796">
        <v>150.44999999999999</v>
      </c>
      <c r="F796">
        <v>1805.36</v>
      </c>
      <c r="G796">
        <v>86.2</v>
      </c>
      <c r="H796">
        <v>56.46</v>
      </c>
      <c r="I796" s="12">
        <f t="shared" si="181"/>
        <v>108.65267761972005</v>
      </c>
      <c r="J796" s="12">
        <f t="shared" si="182"/>
        <v>106.17257345526508</v>
      </c>
      <c r="K796" s="12">
        <f t="shared" si="183"/>
        <v>157.73487390080894</v>
      </c>
      <c r="L796" s="12">
        <f t="shared" si="184"/>
        <v>130.1105825018569</v>
      </c>
      <c r="M796" s="12">
        <f t="shared" si="185"/>
        <v>146.37988832602463</v>
      </c>
      <c r="N796" s="12">
        <f t="shared" si="186"/>
        <v>142.85925289558276</v>
      </c>
      <c r="O796" s="12">
        <f t="shared" si="187"/>
        <v>211.26270069112934</v>
      </c>
      <c r="P796" s="12">
        <f t="shared" si="188"/>
        <v>174.42736278778514</v>
      </c>
      <c r="Q796">
        <v>0.87356321839080497</v>
      </c>
      <c r="R796" s="12"/>
      <c r="S796" s="12"/>
      <c r="Z796" s="12"/>
      <c r="AA796" s="12"/>
      <c r="AB796" s="12"/>
      <c r="AC796" s="12"/>
      <c r="AF796">
        <v>0.60675512665862497</v>
      </c>
      <c r="AG796" s="12"/>
      <c r="AH796" s="12"/>
      <c r="AI796" t="str">
        <v>20090904</v>
      </c>
      <c r="AJ796">
        <v>48.3</v>
      </c>
      <c r="AK796">
        <v>23.6</v>
      </c>
      <c r="AL796">
        <f t="shared" si="189"/>
        <v>2.0466101694915251</v>
      </c>
      <c r="BI796" t="str">
        <v>04/10/2021</v>
      </c>
      <c r="BJ796">
        <v>42.1</v>
      </c>
      <c r="BK796">
        <v>22.7</v>
      </c>
      <c r="BL796">
        <f t="shared" si="190"/>
        <v>1.8546255506607932</v>
      </c>
    </row>
    <row r="797" spans="1:64" x14ac:dyDescent="0.3">
      <c r="A797" s="11">
        <v>44429</v>
      </c>
      <c r="B797">
        <v>0.83480176211453705</v>
      </c>
      <c r="C797">
        <v>4441.67</v>
      </c>
      <c r="D797">
        <v>367.73</v>
      </c>
      <c r="E797">
        <v>150.55000000000001</v>
      </c>
      <c r="F797">
        <v>1781.075</v>
      </c>
      <c r="G797">
        <v>86.2</v>
      </c>
      <c r="H797">
        <v>55.83</v>
      </c>
      <c r="I797" s="12">
        <f t="shared" si="181"/>
        <v>107.66346013361088</v>
      </c>
      <c r="J797" s="12">
        <f t="shared" si="182"/>
        <v>106.71803095351751</v>
      </c>
      <c r="K797" s="12">
        <f t="shared" si="183"/>
        <v>156.40173352092876</v>
      </c>
      <c r="L797" s="12">
        <f t="shared" si="184"/>
        <v>130.47073846624903</v>
      </c>
      <c r="M797" s="12">
        <f t="shared" si="185"/>
        <v>144.12847799068879</v>
      </c>
      <c r="N797" s="12">
        <f t="shared" si="186"/>
        <v>142.67069901536257</v>
      </c>
      <c r="O797" s="12">
        <f t="shared" si="187"/>
        <v>208.14948671100657</v>
      </c>
      <c r="P797" s="12">
        <f t="shared" si="188"/>
        <v>173.78914474477662</v>
      </c>
      <c r="Q797">
        <v>0.879120879120879</v>
      </c>
      <c r="R797" s="12"/>
      <c r="S797" s="12"/>
      <c r="Z797" s="12"/>
      <c r="AA797" s="12"/>
      <c r="AB797" s="12"/>
      <c r="AC797" s="12"/>
      <c r="AF797">
        <v>0.60825358851674605</v>
      </c>
      <c r="AG797" s="12"/>
      <c r="AH797" s="12"/>
      <c r="AI797" t="str">
        <v>20090828</v>
      </c>
      <c r="AJ797">
        <v>50.6</v>
      </c>
      <c r="AK797">
        <v>24.1</v>
      </c>
      <c r="AL797">
        <f t="shared" si="189"/>
        <v>2.099585062240664</v>
      </c>
      <c r="BI797" t="str">
        <v>01/10/2021</v>
      </c>
      <c r="BJ797">
        <v>40.4</v>
      </c>
      <c r="BK797">
        <v>22.5</v>
      </c>
      <c r="BL797">
        <f t="shared" si="190"/>
        <v>1.7955555555555556</v>
      </c>
    </row>
    <row r="798" spans="1:64" x14ac:dyDescent="0.3">
      <c r="A798" s="11">
        <v>44428</v>
      </c>
      <c r="B798">
        <v>0.83588621444201305</v>
      </c>
      <c r="C798">
        <v>4405.8</v>
      </c>
      <c r="D798">
        <v>363.96</v>
      </c>
      <c r="E798">
        <v>150.44999999999999</v>
      </c>
      <c r="F798">
        <v>1779.6</v>
      </c>
      <c r="G798">
        <v>86.2</v>
      </c>
      <c r="H798">
        <v>55.68</v>
      </c>
      <c r="I798" s="12">
        <f t="shared" si="181"/>
        <v>106.86444875131416</v>
      </c>
      <c r="J798" s="12">
        <f t="shared" si="182"/>
        <v>105.94329909830171</v>
      </c>
      <c r="K798" s="12">
        <f t="shared" si="183"/>
        <v>155.13866576006501</v>
      </c>
      <c r="L798" s="12">
        <f t="shared" si="184"/>
        <v>129.76384019127659</v>
      </c>
      <c r="M798" s="12">
        <f t="shared" si="185"/>
        <v>142.74476611524514</v>
      </c>
      <c r="N798" s="12">
        <f t="shared" si="186"/>
        <v>141.32396036387519</v>
      </c>
      <c r="O798" s="12">
        <f t="shared" si="187"/>
        <v>206.01552003735878</v>
      </c>
      <c r="P798" s="12">
        <f t="shared" si="188"/>
        <v>172.46730091769817</v>
      </c>
      <c r="Q798">
        <v>0.89130434782608703</v>
      </c>
      <c r="R798" s="12"/>
      <c r="S798" s="12"/>
      <c r="Z798" s="12"/>
      <c r="AA798" s="12"/>
      <c r="AB798" s="12"/>
      <c r="AC798" s="12"/>
      <c r="AF798">
        <v>0.60695026962252896</v>
      </c>
      <c r="AG798" s="12"/>
      <c r="AH798" s="12"/>
      <c r="AI798" t="str">
        <v>20090821</v>
      </c>
      <c r="AJ798">
        <v>51.6</v>
      </c>
      <c r="AK798">
        <v>19.8</v>
      </c>
      <c r="AL798">
        <f t="shared" si="189"/>
        <v>2.606060606060606</v>
      </c>
      <c r="BI798" t="str">
        <v>30/09/2021</v>
      </c>
      <c r="BJ798">
        <v>40.4</v>
      </c>
      <c r="BK798">
        <v>22.5</v>
      </c>
      <c r="BL798">
        <f t="shared" si="190"/>
        <v>1.7955555555555556</v>
      </c>
    </row>
    <row r="799" spans="1:64" x14ac:dyDescent="0.3">
      <c r="A799" s="11">
        <v>44427</v>
      </c>
      <c r="B799">
        <v>0.83443708609271505</v>
      </c>
      <c r="C799">
        <v>4400.2700000000004</v>
      </c>
      <c r="D799">
        <v>362.21</v>
      </c>
      <c r="E799">
        <v>149.35</v>
      </c>
      <c r="F799">
        <v>1787</v>
      </c>
      <c r="G799">
        <v>86.2</v>
      </c>
      <c r="H799">
        <v>56.38</v>
      </c>
      <c r="I799" s="12">
        <f t="shared" si="181"/>
        <v>107.52124316303292</v>
      </c>
      <c r="J799" s="12">
        <f t="shared" si="182"/>
        <v>105.37451281748825</v>
      </c>
      <c r="K799" s="12">
        <f t="shared" si="183"/>
        <v>154.94394134641641</v>
      </c>
      <c r="L799" s="12">
        <f t="shared" si="184"/>
        <v>128.01357568760795</v>
      </c>
      <c r="M799" s="12">
        <f t="shared" si="185"/>
        <v>143.10737129301518</v>
      </c>
      <c r="N799" s="12">
        <f t="shared" si="186"/>
        <v>140.06721153356045</v>
      </c>
      <c r="O799" s="12">
        <f t="shared" si="187"/>
        <v>205.02495195277427</v>
      </c>
      <c r="P799" s="12">
        <f t="shared" si="188"/>
        <v>169.54315592184219</v>
      </c>
      <c r="Q799">
        <v>0.88764044943820197</v>
      </c>
      <c r="R799" s="12"/>
      <c r="S799" s="12"/>
      <c r="Z799" s="12"/>
      <c r="AA799" s="12"/>
      <c r="AB799" s="12"/>
      <c r="AC799" s="12"/>
      <c r="AF799">
        <v>0.68421052631578905</v>
      </c>
      <c r="AG799" s="12"/>
      <c r="AH799" s="12"/>
      <c r="AI799" t="str">
        <v>20090814</v>
      </c>
      <c r="AJ799">
        <v>48.3</v>
      </c>
      <c r="AK799">
        <v>23.1</v>
      </c>
      <c r="AL799">
        <f t="shared" si="189"/>
        <v>2.0909090909090908</v>
      </c>
      <c r="BI799" t="str">
        <v>29/09/2021</v>
      </c>
      <c r="BJ799">
        <v>40.4</v>
      </c>
      <c r="BK799">
        <v>22.5</v>
      </c>
      <c r="BL799">
        <f t="shared" si="190"/>
        <v>1.7955555555555556</v>
      </c>
    </row>
    <row r="800" spans="1:64" x14ac:dyDescent="0.3">
      <c r="A800" s="11">
        <v>44426</v>
      </c>
      <c r="B800">
        <v>0.83111111111111102</v>
      </c>
      <c r="C800">
        <v>4448.08</v>
      </c>
      <c r="D800">
        <v>365.73</v>
      </c>
      <c r="E800">
        <v>148.85</v>
      </c>
      <c r="F800">
        <v>1785.8</v>
      </c>
      <c r="G800">
        <v>86.2</v>
      </c>
      <c r="H800">
        <v>56.52</v>
      </c>
      <c r="I800" s="12">
        <f t="shared" si="181"/>
        <v>109.05980923020259</v>
      </c>
      <c r="J800" s="12">
        <f t="shared" si="182"/>
        <v>106.59183695105261</v>
      </c>
      <c r="K800" s="12">
        <f t="shared" si="183"/>
        <v>156.62744482137865</v>
      </c>
      <c r="L800" s="12">
        <f t="shared" si="184"/>
        <v>129.08126601864129</v>
      </c>
      <c r="M800" s="12">
        <f t="shared" si="185"/>
        <v>144.98987235088325</v>
      </c>
      <c r="N800" s="12">
        <f t="shared" si="186"/>
        <v>141.52442544928016</v>
      </c>
      <c r="O800" s="12">
        <f t="shared" si="187"/>
        <v>207.01740890005286</v>
      </c>
      <c r="P800" s="12">
        <f t="shared" si="188"/>
        <v>170.76370438117959</v>
      </c>
      <c r="Q800">
        <v>0.88636363636363602</v>
      </c>
      <c r="R800" s="12"/>
      <c r="S800" s="12"/>
      <c r="Z800" s="12"/>
      <c r="AA800" s="12"/>
      <c r="AB800" s="12"/>
      <c r="AC800" s="12"/>
      <c r="AF800">
        <v>0.60735826296743101</v>
      </c>
      <c r="AG800" s="12"/>
      <c r="AH800" s="12"/>
      <c r="AI800" t="str">
        <v>20090807</v>
      </c>
      <c r="AJ800">
        <v>49.4</v>
      </c>
      <c r="AK800">
        <v>21.3</v>
      </c>
      <c r="AL800">
        <f t="shared" si="189"/>
        <v>2.3192488262910795</v>
      </c>
      <c r="BI800" t="str">
        <v>28/09/2021</v>
      </c>
      <c r="BJ800">
        <v>40.4</v>
      </c>
      <c r="BK800">
        <v>22.5</v>
      </c>
      <c r="BL800">
        <f t="shared" si="190"/>
        <v>1.7955555555555556</v>
      </c>
    </row>
    <row r="801" spans="1:64" x14ac:dyDescent="0.3">
      <c r="A801" s="11">
        <v>44425</v>
      </c>
      <c r="B801">
        <v>0.83035714285714302</v>
      </c>
      <c r="C801">
        <v>4479.71</v>
      </c>
      <c r="D801">
        <v>368.98</v>
      </c>
      <c r="E801">
        <v>148.91</v>
      </c>
      <c r="F801">
        <v>1787.3416</v>
      </c>
      <c r="G801">
        <v>86.22</v>
      </c>
      <c r="H801">
        <v>57.16</v>
      </c>
      <c r="I801" s="12">
        <f t="shared" si="181"/>
        <v>109.79077391208223</v>
      </c>
      <c r="J801" s="12">
        <f t="shared" si="182"/>
        <v>107.25663663597254</v>
      </c>
      <c r="K801" s="12">
        <f t="shared" si="183"/>
        <v>157.70437014310502</v>
      </c>
      <c r="L801" s="12">
        <f t="shared" si="184"/>
        <v>128.54959567691384</v>
      </c>
      <c r="M801" s="12">
        <f t="shared" si="185"/>
        <v>146.2188619961355</v>
      </c>
      <c r="N801" s="12">
        <f t="shared" si="186"/>
        <v>142.65792188221613</v>
      </c>
      <c r="O801" s="12">
        <f t="shared" si="187"/>
        <v>208.80816879019002</v>
      </c>
      <c r="P801" s="12">
        <f t="shared" si="188"/>
        <v>170.35679431093735</v>
      </c>
      <c r="Q801">
        <v>0.88505747126436796</v>
      </c>
      <c r="R801" s="12"/>
      <c r="S801" s="12"/>
      <c r="Z801" s="12"/>
      <c r="AA801" s="12"/>
      <c r="AB801" s="12"/>
      <c r="AC801" s="12"/>
      <c r="AF801">
        <v>0.61259079903147695</v>
      </c>
      <c r="AG801" s="12"/>
      <c r="AH801" s="12"/>
      <c r="AI801" t="str">
        <v>20090731</v>
      </c>
      <c r="AJ801">
        <v>47.2</v>
      </c>
      <c r="AK801">
        <v>25.8</v>
      </c>
      <c r="AL801">
        <f t="shared" si="189"/>
        <v>1.8294573643410854</v>
      </c>
      <c r="BI801" t="str">
        <v>27/09/2021</v>
      </c>
      <c r="BJ801">
        <v>40.4</v>
      </c>
      <c r="BK801">
        <v>22.5</v>
      </c>
      <c r="BL801">
        <f t="shared" si="190"/>
        <v>1.7955555555555556</v>
      </c>
    </row>
    <row r="802" spans="1:64" x14ac:dyDescent="0.3">
      <c r="A802" s="11">
        <v>44422</v>
      </c>
      <c r="B802">
        <v>0.82456140350877205</v>
      </c>
      <c r="C802">
        <v>4468</v>
      </c>
      <c r="D802">
        <v>368.82</v>
      </c>
      <c r="E802">
        <v>148.55000000000001</v>
      </c>
      <c r="F802">
        <v>1779.76</v>
      </c>
      <c r="G802">
        <v>86.2</v>
      </c>
      <c r="H802">
        <v>57.51</v>
      </c>
      <c r="I802" s="12">
        <f t="shared" si="181"/>
        <v>109.76910187017788</v>
      </c>
      <c r="J802" s="12">
        <f t="shared" si="182"/>
        <v>107.43272324901474</v>
      </c>
      <c r="K802" s="12">
        <f t="shared" si="183"/>
        <v>157.32853730106575</v>
      </c>
      <c r="L802" s="12">
        <f t="shared" si="184"/>
        <v>127.44000643872992</v>
      </c>
      <c r="M802" s="12">
        <f t="shared" si="185"/>
        <v>146.51036054815694</v>
      </c>
      <c r="N802" s="12">
        <f t="shared" si="186"/>
        <v>143.20583949029819</v>
      </c>
      <c r="O802" s="12">
        <f t="shared" si="187"/>
        <v>208.76604034768945</v>
      </c>
      <c r="P802" s="12">
        <f t="shared" si="188"/>
        <v>169.25331111902773</v>
      </c>
      <c r="Q802">
        <v>0.875</v>
      </c>
      <c r="R802" s="12"/>
      <c r="S802" s="12"/>
      <c r="Z802" s="12"/>
      <c r="AA802" s="12"/>
      <c r="AB802" s="12"/>
      <c r="AC802" s="12"/>
      <c r="AF802">
        <v>0.61472915398660999</v>
      </c>
      <c r="AG802" s="12"/>
      <c r="AH802" s="12"/>
      <c r="AI802" t="str">
        <v>20090724</v>
      </c>
      <c r="AJ802">
        <v>42.2</v>
      </c>
      <c r="AK802">
        <v>31.1</v>
      </c>
      <c r="AL802">
        <f t="shared" si="189"/>
        <v>1.3569131832797428</v>
      </c>
      <c r="BI802" t="str">
        <v>24/09/2021</v>
      </c>
      <c r="BJ802">
        <v>46.5</v>
      </c>
      <c r="BK802">
        <v>22.1</v>
      </c>
      <c r="BL802">
        <f t="shared" si="190"/>
        <v>2.1040723981900453</v>
      </c>
    </row>
    <row r="803" spans="1:64" x14ac:dyDescent="0.3">
      <c r="A803" s="11">
        <v>44421</v>
      </c>
      <c r="B803">
        <v>0.81222707423580798</v>
      </c>
      <c r="C803">
        <v>4460.83</v>
      </c>
      <c r="D803">
        <v>367.53</v>
      </c>
      <c r="E803">
        <v>146.24</v>
      </c>
      <c r="F803">
        <v>1752.875</v>
      </c>
      <c r="G803">
        <v>86.185000000000002</v>
      </c>
      <c r="H803">
        <v>57.35</v>
      </c>
      <c r="I803" s="12">
        <f t="shared" si="181"/>
        <v>111.34899124757821</v>
      </c>
      <c r="J803" s="12">
        <f t="shared" si="182"/>
        <v>108.92834596958116</v>
      </c>
      <c r="K803" s="12">
        <f t="shared" si="183"/>
        <v>157.10336419276163</v>
      </c>
      <c r="L803" s="12">
        <f t="shared" si="184"/>
        <v>127.59089063666092</v>
      </c>
      <c r="M803" s="12">
        <f t="shared" si="185"/>
        <v>148.33278219838795</v>
      </c>
      <c r="N803" s="12">
        <f t="shared" si="186"/>
        <v>144.91991485407809</v>
      </c>
      <c r="O803" s="12">
        <f t="shared" si="187"/>
        <v>208.07193871234753</v>
      </c>
      <c r="P803" s="12">
        <f t="shared" si="188"/>
        <v>169.13153119093093</v>
      </c>
      <c r="Q803">
        <v>0.87356321839080497</v>
      </c>
      <c r="R803" s="12"/>
      <c r="S803" s="12"/>
      <c r="Z803" s="12"/>
      <c r="AA803" s="12"/>
      <c r="AB803" s="12"/>
      <c r="AC803" s="12"/>
      <c r="AF803">
        <v>0.61288343558282199</v>
      </c>
      <c r="AG803" s="12"/>
      <c r="AH803" s="12"/>
      <c r="AI803" t="str">
        <v>20090717</v>
      </c>
      <c r="AJ803">
        <v>36.700000000000003</v>
      </c>
      <c r="AK803">
        <v>35.6</v>
      </c>
      <c r="AL803">
        <f t="shared" si="189"/>
        <v>1.0308988764044944</v>
      </c>
      <c r="BI803" t="str">
        <v>23/09/2021</v>
      </c>
      <c r="BJ803">
        <v>46.5</v>
      </c>
      <c r="BK803">
        <v>22.1</v>
      </c>
      <c r="BL803">
        <f t="shared" si="190"/>
        <v>2.1040723981900453</v>
      </c>
    </row>
    <row r="804" spans="1:64" x14ac:dyDescent="0.3">
      <c r="A804" s="11">
        <v>44420</v>
      </c>
      <c r="B804">
        <v>0.81858407079646001</v>
      </c>
      <c r="C804">
        <v>4447.7</v>
      </c>
      <c r="D804">
        <v>366.21</v>
      </c>
      <c r="E804">
        <v>146.47999999999999</v>
      </c>
      <c r="F804">
        <v>1750.9</v>
      </c>
      <c r="G804">
        <v>86.19</v>
      </c>
      <c r="H804">
        <v>57.55</v>
      </c>
      <c r="I804" s="12">
        <f t="shared" si="181"/>
        <v>110.84017537344127</v>
      </c>
      <c r="J804" s="12">
        <f t="shared" si="182"/>
        <v>108.73001195955824</v>
      </c>
      <c r="K804" s="12">
        <f t="shared" si="183"/>
        <v>156.63188671251558</v>
      </c>
      <c r="L804" s="12">
        <f t="shared" si="184"/>
        <v>126.77605950747609</v>
      </c>
      <c r="M804" s="12">
        <f t="shared" si="185"/>
        <v>147.55913875856496</v>
      </c>
      <c r="N804" s="12">
        <f t="shared" si="186"/>
        <v>144.56190759224214</v>
      </c>
      <c r="O804" s="12">
        <f t="shared" si="187"/>
        <v>207.31265598588413</v>
      </c>
      <c r="P804" s="12">
        <f t="shared" si="188"/>
        <v>167.94254363713227</v>
      </c>
      <c r="Q804">
        <v>0.86206896551724099</v>
      </c>
      <c r="R804" s="12"/>
      <c r="S804" s="12"/>
      <c r="Z804" s="12"/>
      <c r="AA804" s="12"/>
      <c r="AB804" s="12"/>
      <c r="AC804" s="12"/>
      <c r="AF804">
        <v>0.60772104607721</v>
      </c>
      <c r="AG804" s="12"/>
      <c r="AH804" s="12"/>
      <c r="AI804" t="str">
        <v>20090710</v>
      </c>
      <c r="AJ804">
        <v>35.6</v>
      </c>
      <c r="AK804">
        <v>35.6</v>
      </c>
      <c r="AL804">
        <f t="shared" si="189"/>
        <v>1</v>
      </c>
      <c r="BI804" t="str">
        <v>22/09/2021</v>
      </c>
      <c r="BJ804">
        <v>46.5</v>
      </c>
      <c r="BK804">
        <v>22.1</v>
      </c>
      <c r="BL804">
        <f t="shared" si="190"/>
        <v>2.1040723981900453</v>
      </c>
    </row>
    <row r="805" spans="1:64" x14ac:dyDescent="0.3">
      <c r="A805" s="11">
        <v>44419</v>
      </c>
      <c r="B805">
        <v>0.82142857142857095</v>
      </c>
      <c r="C805">
        <v>4436.75</v>
      </c>
      <c r="D805">
        <v>366.84</v>
      </c>
      <c r="E805">
        <v>146.57</v>
      </c>
      <c r="F805">
        <v>1729</v>
      </c>
      <c r="G805">
        <v>86.15</v>
      </c>
      <c r="H805">
        <v>57.26</v>
      </c>
      <c r="I805" s="12">
        <f t="shared" si="181"/>
        <v>110.49960852600768</v>
      </c>
      <c r="J805" s="12">
        <f t="shared" si="182"/>
        <v>109.85029363085461</v>
      </c>
      <c r="K805" s="12">
        <f t="shared" si="183"/>
        <v>156.31866844509398</v>
      </c>
      <c r="L805" s="12">
        <f t="shared" si="184"/>
        <v>127.1061025485435</v>
      </c>
      <c r="M805" s="12">
        <f t="shared" si="185"/>
        <v>147.72212484778856</v>
      </c>
      <c r="N805" s="12">
        <f t="shared" si="186"/>
        <v>146.67158042518773</v>
      </c>
      <c r="O805" s="12">
        <f t="shared" si="187"/>
        <v>207.76593402352896</v>
      </c>
      <c r="P805" s="12">
        <f t="shared" si="188"/>
        <v>169.08930519210912</v>
      </c>
      <c r="Q805">
        <v>0.85714285714285698</v>
      </c>
      <c r="R805" s="12"/>
      <c r="S805" s="12"/>
      <c r="Z805" s="12"/>
      <c r="AA805" s="12"/>
      <c r="AB805" s="12"/>
      <c r="AC805" s="12"/>
      <c r="AF805">
        <v>0.60689655172413803</v>
      </c>
      <c r="AG805" s="12"/>
      <c r="AH805" s="12"/>
      <c r="AI805" t="str">
        <v>20090703</v>
      </c>
      <c r="AJ805">
        <v>42.7</v>
      </c>
      <c r="AK805">
        <v>30.3</v>
      </c>
      <c r="AL805">
        <f t="shared" si="189"/>
        <v>1.4092409240924093</v>
      </c>
      <c r="BI805" t="str">
        <v>21/09/2021</v>
      </c>
      <c r="BJ805">
        <v>46.5</v>
      </c>
      <c r="BK805">
        <v>22.1</v>
      </c>
      <c r="BL805">
        <f t="shared" si="190"/>
        <v>2.1040723981900453</v>
      </c>
    </row>
    <row r="806" spans="1:64" x14ac:dyDescent="0.3">
      <c r="A806" s="11">
        <v>44418</v>
      </c>
      <c r="B806">
        <v>0.81919642857142905</v>
      </c>
      <c r="C806">
        <v>4432.3500000000004</v>
      </c>
      <c r="D806">
        <v>368.73</v>
      </c>
      <c r="E806">
        <v>147.25</v>
      </c>
      <c r="F806">
        <v>1729.4</v>
      </c>
      <c r="G806">
        <v>86.18</v>
      </c>
      <c r="H806">
        <v>57.12</v>
      </c>
      <c r="I806" s="12">
        <f t="shared" si="181"/>
        <v>109.88308770634158</v>
      </c>
      <c r="J806" s="12">
        <f t="shared" si="182"/>
        <v>109.71600174074014</v>
      </c>
      <c r="K806" s="12">
        <f t="shared" si="183"/>
        <v>156.10935546042697</v>
      </c>
      <c r="L806" s="12">
        <f t="shared" si="184"/>
        <v>127.29172940485421</v>
      </c>
      <c r="M806" s="12">
        <f t="shared" si="185"/>
        <v>147.797162225037</v>
      </c>
      <c r="N806" s="12">
        <f t="shared" si="186"/>
        <v>147.39298176157826</v>
      </c>
      <c r="O806" s="12">
        <f t="shared" si="187"/>
        <v>208.76332022659679</v>
      </c>
      <c r="P806" s="12">
        <f t="shared" si="188"/>
        <v>170.38022197441879</v>
      </c>
      <c r="Q806">
        <v>0.86585365853658502</v>
      </c>
      <c r="R806" s="12"/>
      <c r="S806" s="12"/>
      <c r="Z806" s="12"/>
      <c r="AA806" s="12"/>
      <c r="AB806" s="12"/>
      <c r="AC806" s="12"/>
      <c r="AF806">
        <v>0.60970996216897899</v>
      </c>
      <c r="AG806" s="12"/>
      <c r="AH806" s="12"/>
      <c r="AI806" t="str">
        <v>20090626</v>
      </c>
      <c r="AJ806">
        <v>41.4</v>
      </c>
      <c r="AK806">
        <v>29.9</v>
      </c>
      <c r="AL806">
        <f t="shared" si="189"/>
        <v>1.3846153846153846</v>
      </c>
      <c r="BI806" t="str">
        <v>20/09/2021</v>
      </c>
      <c r="BJ806">
        <v>46.5</v>
      </c>
      <c r="BK806">
        <v>22.1</v>
      </c>
      <c r="BL806">
        <f t="shared" si="190"/>
        <v>2.1040723981900453</v>
      </c>
    </row>
    <row r="807" spans="1:64" x14ac:dyDescent="0.3">
      <c r="A807" s="11">
        <v>44415</v>
      </c>
      <c r="B807">
        <v>0.82471910112359503</v>
      </c>
      <c r="C807">
        <v>4436.5200000000004</v>
      </c>
      <c r="D807">
        <v>368.05</v>
      </c>
      <c r="E807">
        <v>147.78</v>
      </c>
      <c r="F807">
        <v>1763</v>
      </c>
      <c r="G807">
        <v>86.21</v>
      </c>
      <c r="H807">
        <v>57.09</v>
      </c>
      <c r="I807" s="12">
        <f t="shared" si="181"/>
        <v>109.59305119268402</v>
      </c>
      <c r="J807" s="12">
        <f t="shared" si="182"/>
        <v>107.76348925650933</v>
      </c>
      <c r="K807" s="12">
        <f t="shared" si="183"/>
        <v>156.20181731665312</v>
      </c>
      <c r="L807" s="12">
        <f t="shared" si="184"/>
        <v>127.47853797936826</v>
      </c>
      <c r="M807" s="12">
        <f t="shared" si="185"/>
        <v>146.99837492373629</v>
      </c>
      <c r="N807" s="12">
        <f t="shared" si="186"/>
        <v>144.37468485975901</v>
      </c>
      <c r="O807" s="12">
        <f t="shared" si="187"/>
        <v>208.30597144088688</v>
      </c>
      <c r="P807" s="12">
        <f t="shared" si="188"/>
        <v>170.15526157766743</v>
      </c>
      <c r="Q807">
        <v>0.86585365853658502</v>
      </c>
      <c r="R807" s="12"/>
      <c r="S807" s="12"/>
      <c r="Z807" s="12"/>
      <c r="AA807" s="12"/>
      <c r="AB807" s="12"/>
      <c r="AC807" s="12"/>
      <c r="AF807">
        <v>0.60761072988147202</v>
      </c>
      <c r="AG807" s="12"/>
      <c r="AH807" s="12"/>
      <c r="AI807" t="str">
        <v>20090619</v>
      </c>
      <c r="AJ807">
        <v>43.6</v>
      </c>
      <c r="AK807">
        <v>28.7</v>
      </c>
      <c r="AL807">
        <f t="shared" si="189"/>
        <v>1.5191637630662023</v>
      </c>
      <c r="BI807" t="str">
        <v>17/09/2021</v>
      </c>
      <c r="BJ807">
        <v>47.1</v>
      </c>
      <c r="BK807">
        <v>22.3</v>
      </c>
      <c r="BL807">
        <f t="shared" si="190"/>
        <v>2.1121076233183858</v>
      </c>
    </row>
    <row r="808" spans="1:64" x14ac:dyDescent="0.3">
      <c r="A808" s="11">
        <v>44414</v>
      </c>
      <c r="B808">
        <v>0.81026785714285698</v>
      </c>
      <c r="C808">
        <v>4429.1000000000004</v>
      </c>
      <c r="D808">
        <v>369.67</v>
      </c>
      <c r="E808">
        <v>150.29</v>
      </c>
      <c r="F808">
        <v>1804.5</v>
      </c>
      <c r="G808">
        <v>86.24</v>
      </c>
      <c r="H808">
        <v>57.38</v>
      </c>
      <c r="I808" s="12">
        <f t="shared" si="181"/>
        <v>107.61547388590624</v>
      </c>
      <c r="J808" s="12">
        <f t="shared" si="182"/>
        <v>105.16862749834216</v>
      </c>
      <c r="K808" s="12">
        <f t="shared" si="183"/>
        <v>155.8864356218877</v>
      </c>
      <c r="L808" s="12">
        <f t="shared" si="184"/>
        <v>126.62642951758619</v>
      </c>
      <c r="M808" s="12">
        <f t="shared" si="185"/>
        <v>145.2095733675329</v>
      </c>
      <c r="N808" s="12">
        <f t="shared" si="186"/>
        <v>141.73615667042085</v>
      </c>
      <c r="O808" s="12">
        <f t="shared" si="187"/>
        <v>209.14976955566578</v>
      </c>
      <c r="P808" s="12">
        <f t="shared" si="188"/>
        <v>170.04103839954666</v>
      </c>
      <c r="Q808">
        <v>0.843373493975904</v>
      </c>
      <c r="R808" s="12"/>
      <c r="S808" s="12"/>
      <c r="Z808" s="12"/>
      <c r="AA808" s="12"/>
      <c r="AB808" s="12"/>
      <c r="AC808" s="12"/>
      <c r="AF808">
        <v>0.60587133041848795</v>
      </c>
      <c r="AG808" s="12"/>
      <c r="AH808" s="12"/>
      <c r="AI808" t="str">
        <v>20090612</v>
      </c>
      <c r="AJ808">
        <v>44.8</v>
      </c>
      <c r="AK808">
        <v>26.4</v>
      </c>
      <c r="AL808">
        <f t="shared" si="189"/>
        <v>1.696969696969697</v>
      </c>
      <c r="BI808" t="str">
        <v>16/09/2021</v>
      </c>
      <c r="BJ808">
        <v>47.1</v>
      </c>
      <c r="BK808">
        <v>22.3</v>
      </c>
      <c r="BL808">
        <f t="shared" si="190"/>
        <v>2.1121076233183858</v>
      </c>
    </row>
    <row r="809" spans="1:64" x14ac:dyDescent="0.3">
      <c r="A809" s="11">
        <v>44413</v>
      </c>
      <c r="B809">
        <v>0.80459770114942497</v>
      </c>
      <c r="C809">
        <v>4402.66</v>
      </c>
      <c r="D809">
        <v>367.34</v>
      </c>
      <c r="E809">
        <v>151.06</v>
      </c>
      <c r="F809">
        <v>1812</v>
      </c>
      <c r="G809">
        <v>86.28</v>
      </c>
      <c r="H809">
        <v>57.2</v>
      </c>
      <c r="I809" s="12">
        <f t="shared" si="181"/>
        <v>106.43376400069128</v>
      </c>
      <c r="J809" s="12">
        <f t="shared" si="182"/>
        <v>104.11245524137981</v>
      </c>
      <c r="K809" s="12">
        <f t="shared" si="183"/>
        <v>154.88447752902292</v>
      </c>
      <c r="L809" s="12">
        <f t="shared" si="184"/>
        <v>126.2654860913872</v>
      </c>
      <c r="M809" s="12">
        <f t="shared" si="185"/>
        <v>143.56713520400527</v>
      </c>
      <c r="N809" s="12">
        <f t="shared" si="186"/>
        <v>140.26589371931129</v>
      </c>
      <c r="O809" s="12">
        <f t="shared" si="187"/>
        <v>207.73581480786649</v>
      </c>
      <c r="P809" s="12">
        <f t="shared" si="188"/>
        <v>169.49931106861644</v>
      </c>
      <c r="Q809">
        <v>0.82716049382716095</v>
      </c>
      <c r="R809" s="12"/>
      <c r="S809" s="12"/>
      <c r="Z809" s="12"/>
      <c r="AA809" s="12"/>
      <c r="AB809" s="12"/>
      <c r="AC809" s="12"/>
      <c r="AF809">
        <v>0.60940438871473401</v>
      </c>
      <c r="AG809" s="12"/>
      <c r="AH809" s="12"/>
      <c r="AI809" t="str">
        <v>20090605</v>
      </c>
      <c r="AJ809">
        <v>47.7</v>
      </c>
      <c r="AK809">
        <v>23.3</v>
      </c>
      <c r="AL809">
        <f t="shared" si="189"/>
        <v>2.0472103004291844</v>
      </c>
      <c r="BI809" t="str">
        <v>15/09/2021</v>
      </c>
      <c r="BJ809">
        <v>47.1</v>
      </c>
      <c r="BK809">
        <v>22.3</v>
      </c>
      <c r="BL809">
        <f t="shared" si="190"/>
        <v>2.1121076233183858</v>
      </c>
    </row>
    <row r="810" spans="1:64" x14ac:dyDescent="0.3">
      <c r="A810" s="11">
        <v>44412</v>
      </c>
      <c r="B810">
        <v>0.80327868852458995</v>
      </c>
      <c r="C810">
        <v>4423.1499999999996</v>
      </c>
      <c r="D810">
        <v>366.81</v>
      </c>
      <c r="E810">
        <v>150.75</v>
      </c>
      <c r="F810">
        <v>1810.635</v>
      </c>
      <c r="G810">
        <v>86.31</v>
      </c>
      <c r="H810">
        <v>57.25</v>
      </c>
      <c r="I810" s="12">
        <f t="shared" si="181"/>
        <v>107.15047530866737</v>
      </c>
      <c r="J810" s="12">
        <f t="shared" si="182"/>
        <v>104.67627561537569</v>
      </c>
      <c r="K810" s="12">
        <f t="shared" si="183"/>
        <v>155.55099189430751</v>
      </c>
      <c r="L810" s="12">
        <f t="shared" si="184"/>
        <v>126.7419194554856</v>
      </c>
      <c r="M810" s="12">
        <f t="shared" si="185"/>
        <v>143.65497950828924</v>
      </c>
      <c r="N810" s="12">
        <f t="shared" si="186"/>
        <v>140.16903543550214</v>
      </c>
      <c r="O810" s="12">
        <f t="shared" si="187"/>
        <v>207.36412001128625</v>
      </c>
      <c r="P810" s="12">
        <f t="shared" si="188"/>
        <v>169.1072777549407</v>
      </c>
      <c r="Q810">
        <v>0.82051282051282004</v>
      </c>
      <c r="R810" s="12"/>
      <c r="S810" s="12"/>
      <c r="Z810" s="12"/>
      <c r="AA810" s="12"/>
      <c r="AB810" s="12"/>
      <c r="AC810" s="12"/>
      <c r="AF810">
        <v>0.60825396825396805</v>
      </c>
      <c r="AG810" s="12"/>
      <c r="AH810" s="12"/>
      <c r="AI810" t="str">
        <v>20090529</v>
      </c>
      <c r="AJ810">
        <v>42.5</v>
      </c>
      <c r="AK810">
        <v>25.3</v>
      </c>
      <c r="AL810">
        <f t="shared" si="189"/>
        <v>1.6798418972332014</v>
      </c>
      <c r="BI810" t="str">
        <v>14/09/2021</v>
      </c>
      <c r="BJ810">
        <v>47.1</v>
      </c>
      <c r="BK810">
        <v>22.3</v>
      </c>
      <c r="BL810">
        <f t="shared" si="190"/>
        <v>2.1121076233183858</v>
      </c>
    </row>
    <row r="811" spans="1:64" x14ac:dyDescent="0.3">
      <c r="A811" s="11">
        <v>44411</v>
      </c>
      <c r="B811">
        <v>0.797619047619048</v>
      </c>
      <c r="C811">
        <v>4387.16</v>
      </c>
      <c r="D811">
        <v>364.6</v>
      </c>
      <c r="E811">
        <v>150.66999999999999</v>
      </c>
      <c r="F811">
        <v>1812.7</v>
      </c>
      <c r="G811">
        <v>86.31</v>
      </c>
      <c r="H811">
        <v>56.87</v>
      </c>
      <c r="I811" s="12">
        <f t="shared" si="181"/>
        <v>106.33462048621685</v>
      </c>
      <c r="J811" s="12">
        <f t="shared" si="182"/>
        <v>103.70737192963874</v>
      </c>
      <c r="K811" s="12">
        <f t="shared" si="183"/>
        <v>154.28531467371221</v>
      </c>
      <c r="L811" s="12">
        <f t="shared" si="184"/>
        <v>126.54936464876634</v>
      </c>
      <c r="M811" s="12">
        <f t="shared" si="185"/>
        <v>142.86486885313556</v>
      </c>
      <c r="N811" s="12">
        <f t="shared" si="186"/>
        <v>139.1669468793516</v>
      </c>
      <c r="O811" s="12">
        <f t="shared" si="187"/>
        <v>206.11476828907325</v>
      </c>
      <c r="P811" s="12">
        <f t="shared" si="188"/>
        <v>169.21226870689651</v>
      </c>
      <c r="Q811">
        <v>0.82051282051282004</v>
      </c>
      <c r="R811" s="12"/>
      <c r="S811" s="12"/>
      <c r="Z811" s="12"/>
      <c r="AA811" s="12"/>
      <c r="AB811" s="12"/>
      <c r="AC811" s="12"/>
      <c r="AF811">
        <v>0.60334835801674203</v>
      </c>
      <c r="AG811" s="12"/>
      <c r="AH811" s="12"/>
      <c r="AI811" t="str">
        <v>20090522</v>
      </c>
      <c r="AJ811">
        <v>40.9</v>
      </c>
      <c r="AK811">
        <v>28.4</v>
      </c>
      <c r="AL811">
        <f t="shared" si="189"/>
        <v>1.4401408450704225</v>
      </c>
      <c r="BI811" t="str">
        <v>13/09/2021</v>
      </c>
      <c r="BJ811">
        <v>47.1</v>
      </c>
      <c r="BK811">
        <v>22.3</v>
      </c>
      <c r="BL811">
        <f t="shared" si="190"/>
        <v>2.1121076233183858</v>
      </c>
    </row>
    <row r="812" spans="1:64" x14ac:dyDescent="0.3">
      <c r="A812" s="11">
        <v>44408</v>
      </c>
      <c r="B812">
        <v>0.81190476190476202</v>
      </c>
      <c r="C812">
        <v>4395.26</v>
      </c>
      <c r="D812">
        <v>364.57</v>
      </c>
      <c r="E812">
        <v>149.52000000000001</v>
      </c>
      <c r="F812">
        <v>1814.01</v>
      </c>
      <c r="G812">
        <v>86.284999999999997</v>
      </c>
      <c r="H812">
        <v>56.56</v>
      </c>
      <c r="I812" s="12">
        <f t="shared" si="181"/>
        <v>107.35819207850737</v>
      </c>
      <c r="J812" s="12">
        <f t="shared" si="182"/>
        <v>103.82373106821679</v>
      </c>
      <c r="K812" s="12">
        <f t="shared" si="183"/>
        <v>154.6150516633474</v>
      </c>
      <c r="L812" s="12">
        <f t="shared" si="184"/>
        <v>127.48302477771968</v>
      </c>
      <c r="M812" s="12">
        <f t="shared" si="185"/>
        <v>143.9602610448608</v>
      </c>
      <c r="N812" s="12">
        <f t="shared" si="186"/>
        <v>139.05508461267607</v>
      </c>
      <c r="O812" s="12">
        <f t="shared" si="187"/>
        <v>206.15753541707215</v>
      </c>
      <c r="P812" s="12">
        <f t="shared" si="188"/>
        <v>170.13073932502036</v>
      </c>
      <c r="Q812">
        <v>0.835443037974684</v>
      </c>
      <c r="R812" s="12"/>
      <c r="S812" s="12"/>
      <c r="Z812" s="12"/>
      <c r="AA812" s="12"/>
      <c r="AB812" s="12"/>
      <c r="AC812" s="12"/>
      <c r="AF812">
        <v>0.61292386436340396</v>
      </c>
      <c r="AG812" s="12"/>
      <c r="AH812" s="12"/>
      <c r="AI812" t="str">
        <v>20090515</v>
      </c>
      <c r="AJ812">
        <v>40.700000000000003</v>
      </c>
      <c r="AK812">
        <v>29.1</v>
      </c>
      <c r="AL812">
        <f t="shared" si="189"/>
        <v>1.3986254295532647</v>
      </c>
      <c r="BI812" t="str">
        <v>10/09/2021</v>
      </c>
      <c r="BJ812">
        <v>50</v>
      </c>
      <c r="BK812">
        <v>22.1</v>
      </c>
      <c r="BL812">
        <f t="shared" si="190"/>
        <v>2.2624434389140271</v>
      </c>
    </row>
    <row r="813" spans="1:64" x14ac:dyDescent="0.3">
      <c r="A813" s="11">
        <v>44407</v>
      </c>
      <c r="B813">
        <v>0.81445783132530103</v>
      </c>
      <c r="C813">
        <v>4419.1499999999996</v>
      </c>
      <c r="D813">
        <v>366.48</v>
      </c>
      <c r="E813">
        <v>148.82</v>
      </c>
      <c r="F813">
        <v>1828.1</v>
      </c>
      <c r="G813">
        <v>86.27</v>
      </c>
      <c r="H813">
        <v>57.02</v>
      </c>
      <c r="I813" s="12">
        <f t="shared" si="181"/>
        <v>108.45463436152214</v>
      </c>
      <c r="J813" s="12">
        <f t="shared" si="182"/>
        <v>103.58533575385533</v>
      </c>
      <c r="K813" s="12">
        <f t="shared" si="183"/>
        <v>155.48262757851546</v>
      </c>
      <c r="L813" s="12">
        <f t="shared" si="184"/>
        <v>127.1446511832752</v>
      </c>
      <c r="M813" s="12">
        <f t="shared" si="185"/>
        <v>145.40198174816581</v>
      </c>
      <c r="N813" s="12">
        <f t="shared" si="186"/>
        <v>138.70890717461373</v>
      </c>
      <c r="O813" s="12">
        <f t="shared" si="187"/>
        <v>207.27383287137471</v>
      </c>
      <c r="P813" s="12">
        <f t="shared" si="188"/>
        <v>169.64629725160336</v>
      </c>
      <c r="Q813">
        <v>0.77777777777777801</v>
      </c>
      <c r="R813" s="12"/>
      <c r="S813" s="12"/>
      <c r="Z813" s="12"/>
      <c r="AA813" s="12"/>
      <c r="AB813" s="12"/>
      <c r="AC813" s="12"/>
      <c r="AF813">
        <v>0.60897435897435903</v>
      </c>
      <c r="AG813" s="12"/>
      <c r="AH813" s="12"/>
      <c r="AI813" t="str">
        <v>20090508</v>
      </c>
      <c r="AJ813">
        <v>41</v>
      </c>
      <c r="AK813">
        <v>33.700000000000003</v>
      </c>
      <c r="AL813">
        <f t="shared" si="189"/>
        <v>1.2166172106824924</v>
      </c>
      <c r="BI813" t="str">
        <v>09/09/2021</v>
      </c>
      <c r="BJ813">
        <v>50</v>
      </c>
      <c r="BK813">
        <v>22.1</v>
      </c>
      <c r="BL813">
        <f t="shared" si="190"/>
        <v>2.2624434389140271</v>
      </c>
    </row>
    <row r="814" spans="1:64" x14ac:dyDescent="0.3">
      <c r="A814" s="11">
        <v>44406</v>
      </c>
      <c r="B814">
        <v>0.79448621553884702</v>
      </c>
      <c r="C814">
        <v>4400.6400000000003</v>
      </c>
      <c r="D814">
        <v>365.83</v>
      </c>
      <c r="E814">
        <v>149.65</v>
      </c>
      <c r="F814">
        <v>1806.5</v>
      </c>
      <c r="G814">
        <v>86.27</v>
      </c>
      <c r="H814">
        <v>56.61</v>
      </c>
      <c r="I814" s="12">
        <f t="shared" si="181"/>
        <v>107.40714818838951</v>
      </c>
      <c r="J814" s="12">
        <f t="shared" si="182"/>
        <v>104.39445712602567</v>
      </c>
      <c r="K814" s="12">
        <f t="shared" si="183"/>
        <v>154.83137486329235</v>
      </c>
      <c r="L814" s="12">
        <f t="shared" si="184"/>
        <v>127.53188009301778</v>
      </c>
      <c r="M814" s="12">
        <f t="shared" si="185"/>
        <v>144.34493567118895</v>
      </c>
      <c r="N814" s="12">
        <f t="shared" si="186"/>
        <v>140.13549223389887</v>
      </c>
      <c r="O814" s="12">
        <f t="shared" si="187"/>
        <v>206.90620573929002</v>
      </c>
      <c r="P814" s="12">
        <f t="shared" si="188"/>
        <v>170.57863831204807</v>
      </c>
      <c r="Q814">
        <v>0.78205128205128205</v>
      </c>
      <c r="R814" s="12"/>
      <c r="S814" s="12"/>
      <c r="Z814" s="12"/>
      <c r="AA814" s="12"/>
      <c r="AB814" s="12"/>
      <c r="AC814" s="12"/>
      <c r="AF814">
        <v>0.60089686098654704</v>
      </c>
      <c r="AG814" s="12"/>
      <c r="AH814" s="12"/>
      <c r="AI814" t="str">
        <v>20090501</v>
      </c>
      <c r="AJ814">
        <v>40.4</v>
      </c>
      <c r="AK814">
        <v>31.5</v>
      </c>
      <c r="AL814">
        <f t="shared" si="189"/>
        <v>1.2825396825396824</v>
      </c>
      <c r="BI814" t="str">
        <v>08/09/2021</v>
      </c>
      <c r="BJ814">
        <v>50</v>
      </c>
      <c r="BK814">
        <v>22.1</v>
      </c>
      <c r="BL814">
        <f t="shared" si="190"/>
        <v>2.2624434389140271</v>
      </c>
    </row>
    <row r="815" spans="1:64" x14ac:dyDescent="0.3">
      <c r="A815" s="11">
        <v>44405</v>
      </c>
      <c r="B815">
        <v>0.77329974811083102</v>
      </c>
      <c r="C815">
        <v>4401.46</v>
      </c>
      <c r="D815">
        <v>364.43</v>
      </c>
      <c r="E815">
        <v>149.63999999999999</v>
      </c>
      <c r="F815">
        <v>1798.6</v>
      </c>
      <c r="G815">
        <v>86.26</v>
      </c>
      <c r="H815">
        <v>55.96</v>
      </c>
      <c r="I815" s="12">
        <f t="shared" si="181"/>
        <v>107.43434292217216</v>
      </c>
      <c r="J815" s="12">
        <f t="shared" si="182"/>
        <v>104.87463686665825</v>
      </c>
      <c r="K815" s="12">
        <f t="shared" si="183"/>
        <v>154.87818375965409</v>
      </c>
      <c r="L815" s="12">
        <f t="shared" si="184"/>
        <v>129.05495328031145</v>
      </c>
      <c r="M815" s="12">
        <f t="shared" si="185"/>
        <v>143.80211309084513</v>
      </c>
      <c r="N815" s="12">
        <f t="shared" si="186"/>
        <v>140.21270589212858</v>
      </c>
      <c r="O815" s="12">
        <f t="shared" si="187"/>
        <v>206.13819931222196</v>
      </c>
      <c r="P815" s="12">
        <f t="shared" si="188"/>
        <v>171.91507584185419</v>
      </c>
      <c r="Q815">
        <v>0.78205128205128205</v>
      </c>
      <c r="R815" s="12"/>
      <c r="S815" s="12"/>
      <c r="Z815" s="12"/>
      <c r="AA815" s="12"/>
      <c r="AB815" s="12"/>
      <c r="AC815" s="12"/>
      <c r="AF815">
        <v>0.59909909909909898</v>
      </c>
      <c r="AG815" s="12"/>
      <c r="AH815" s="12"/>
      <c r="AI815" t="str">
        <v>20090424</v>
      </c>
      <c r="AJ815">
        <v>36</v>
      </c>
      <c r="AK815">
        <v>37.200000000000003</v>
      </c>
      <c r="AL815">
        <f t="shared" si="189"/>
        <v>0.96774193548387089</v>
      </c>
      <c r="BI815" t="str">
        <v>07/09/2021</v>
      </c>
      <c r="BJ815">
        <v>50</v>
      </c>
      <c r="BK815">
        <v>22.1</v>
      </c>
      <c r="BL815">
        <f t="shared" si="190"/>
        <v>2.2624434389140271</v>
      </c>
    </row>
    <row r="816" spans="1:64" x14ac:dyDescent="0.3">
      <c r="A816" s="11">
        <v>44404</v>
      </c>
      <c r="B816">
        <v>0.77377892030848305</v>
      </c>
      <c r="C816">
        <v>4422.3</v>
      </c>
      <c r="D816">
        <v>368.49</v>
      </c>
      <c r="E816">
        <v>148.06</v>
      </c>
      <c r="F816">
        <v>1797.6</v>
      </c>
      <c r="G816">
        <v>86.24</v>
      </c>
      <c r="H816">
        <v>56.47</v>
      </c>
      <c r="I816" s="12">
        <f t="shared" si="181"/>
        <v>109.11291742748696</v>
      </c>
      <c r="J816" s="12">
        <f t="shared" si="182"/>
        <v>105.43012470564292</v>
      </c>
      <c r="K816" s="12">
        <f t="shared" si="183"/>
        <v>155.64776715969464</v>
      </c>
      <c r="L816" s="12">
        <f t="shared" si="184"/>
        <v>128.49997932693188</v>
      </c>
      <c r="M816" s="12">
        <f t="shared" si="185"/>
        <v>146.9902263739634</v>
      </c>
      <c r="N816" s="12">
        <f t="shared" si="186"/>
        <v>141.85456400233622</v>
      </c>
      <c r="O816" s="12">
        <f t="shared" si="187"/>
        <v>208.4836084297398</v>
      </c>
      <c r="P816" s="12">
        <f t="shared" si="188"/>
        <v>172.25728112214173</v>
      </c>
      <c r="Q816">
        <v>0.77333333333333298</v>
      </c>
      <c r="R816" s="12"/>
      <c r="S816" s="12"/>
      <c r="Z816" s="12"/>
      <c r="AA816" s="12"/>
      <c r="AB816" s="12"/>
      <c r="AC816" s="12"/>
      <c r="AF816">
        <v>0.599609375</v>
      </c>
      <c r="AG816" s="12"/>
      <c r="AH816" s="12"/>
      <c r="AI816" t="str">
        <v>20090417</v>
      </c>
      <c r="AJ816">
        <v>39.1</v>
      </c>
      <c r="AK816">
        <v>34.5</v>
      </c>
      <c r="AL816">
        <f t="shared" si="189"/>
        <v>1.1333333333333333</v>
      </c>
      <c r="BI816" t="str">
        <v>06/09/2021</v>
      </c>
      <c r="BJ816">
        <v>50</v>
      </c>
      <c r="BK816">
        <v>22.1</v>
      </c>
      <c r="BL816">
        <f t="shared" si="190"/>
        <v>2.2624434389140271</v>
      </c>
    </row>
    <row r="817" spans="1:64" x14ac:dyDescent="0.3">
      <c r="A817" s="11">
        <v>44401</v>
      </c>
      <c r="B817">
        <v>0.768041237113402</v>
      </c>
      <c r="C817">
        <v>4411.79</v>
      </c>
      <c r="D817">
        <v>368.2</v>
      </c>
      <c r="E817">
        <v>148.5</v>
      </c>
      <c r="F817">
        <v>1802.175</v>
      </c>
      <c r="G817">
        <v>86.26</v>
      </c>
      <c r="H817">
        <v>56.76</v>
      </c>
      <c r="I817" s="12">
        <f t="shared" si="181"/>
        <v>108.53278624503174</v>
      </c>
      <c r="J817" s="12">
        <f t="shared" si="182"/>
        <v>104.91385911111446</v>
      </c>
      <c r="K817" s="12">
        <f t="shared" si="183"/>
        <v>155.24194760341911</v>
      </c>
      <c r="L817" s="12">
        <f t="shared" si="184"/>
        <v>127.54448177252253</v>
      </c>
      <c r="M817" s="12">
        <f t="shared" si="185"/>
        <v>146.44098796916941</v>
      </c>
      <c r="N817" s="12">
        <f t="shared" si="186"/>
        <v>141.3842895116598</v>
      </c>
      <c r="O817" s="12">
        <f t="shared" si="187"/>
        <v>208.27128156432272</v>
      </c>
      <c r="P817" s="12">
        <f t="shared" si="188"/>
        <v>171.24746099758258</v>
      </c>
      <c r="Q817">
        <v>0.78082191780821897</v>
      </c>
      <c r="R817" s="12"/>
      <c r="S817" s="12"/>
      <c r="Z817" s="12"/>
      <c r="AA817" s="12"/>
      <c r="AB817" s="12"/>
      <c r="AC817" s="12"/>
      <c r="AF817">
        <v>0.59628918746001303</v>
      </c>
      <c r="AG817" s="12"/>
      <c r="AH817" s="12"/>
      <c r="AI817" t="str">
        <v>20090410</v>
      </c>
      <c r="AJ817">
        <v>43.2</v>
      </c>
      <c r="AK817">
        <v>34.1</v>
      </c>
      <c r="AL817">
        <f t="shared" si="189"/>
        <v>1.2668621700879765</v>
      </c>
      <c r="BI817" t="str">
        <v>03/09/2021</v>
      </c>
      <c r="BJ817">
        <v>52.6</v>
      </c>
      <c r="BK817">
        <v>21.1</v>
      </c>
      <c r="BL817">
        <f t="shared" si="190"/>
        <v>2.4928909952606633</v>
      </c>
    </row>
    <row r="818" spans="1:64" x14ac:dyDescent="0.3">
      <c r="A818" s="11">
        <v>44400</v>
      </c>
      <c r="B818">
        <v>0.76178010471204205</v>
      </c>
      <c r="C818">
        <v>4367.4799999999996</v>
      </c>
      <c r="D818">
        <v>363.95</v>
      </c>
      <c r="E818">
        <v>149.5</v>
      </c>
      <c r="F818">
        <v>1806.9</v>
      </c>
      <c r="G818">
        <v>86.25</v>
      </c>
      <c r="H818">
        <v>56.74</v>
      </c>
      <c r="I818" s="12">
        <f t="shared" si="181"/>
        <v>106.73595037312242</v>
      </c>
      <c r="J818" s="12">
        <f t="shared" si="182"/>
        <v>103.59198247736445</v>
      </c>
      <c r="K818" s="12">
        <f t="shared" si="183"/>
        <v>153.70040987582539</v>
      </c>
      <c r="L818" s="12">
        <f t="shared" si="184"/>
        <v>126.30755772792328</v>
      </c>
      <c r="M818" s="12">
        <f t="shared" si="185"/>
        <v>143.79990266931227</v>
      </c>
      <c r="N818" s="12">
        <f t="shared" si="186"/>
        <v>139.39204211137715</v>
      </c>
      <c r="O818" s="12">
        <f t="shared" si="187"/>
        <v>205.890877033028</v>
      </c>
      <c r="P818" s="12">
        <f t="shared" si="188"/>
        <v>169.32981051167846</v>
      </c>
      <c r="Q818">
        <v>0.74324324324324298</v>
      </c>
      <c r="R818" s="12"/>
      <c r="S818" s="12"/>
      <c r="Z818" s="12"/>
      <c r="AA818" s="12"/>
      <c r="AB818" s="12"/>
      <c r="AC818" s="12"/>
      <c r="AF818">
        <v>0.59523809523809501</v>
      </c>
      <c r="AG818" s="12"/>
      <c r="AH818" s="12"/>
      <c r="AI818" t="str">
        <v>20090403</v>
      </c>
      <c r="AJ818">
        <v>36</v>
      </c>
      <c r="AK818">
        <v>37.1</v>
      </c>
      <c r="AL818">
        <f t="shared" si="189"/>
        <v>0.97035040431266839</v>
      </c>
      <c r="BI818" t="str">
        <v>02/09/2021</v>
      </c>
      <c r="BJ818">
        <v>52.6</v>
      </c>
      <c r="BK818">
        <v>21.1</v>
      </c>
      <c r="BL818">
        <f t="shared" si="190"/>
        <v>2.4928909952606633</v>
      </c>
    </row>
    <row r="819" spans="1:64" x14ac:dyDescent="0.3">
      <c r="A819" s="11">
        <v>44399</v>
      </c>
      <c r="B819">
        <v>0.75328083989501304</v>
      </c>
      <c r="C819">
        <v>4358.6899999999996</v>
      </c>
      <c r="D819">
        <v>361.56</v>
      </c>
      <c r="E819">
        <v>148.1</v>
      </c>
      <c r="F819">
        <v>1804</v>
      </c>
      <c r="G819">
        <v>86.24</v>
      </c>
      <c r="H819">
        <v>56.67</v>
      </c>
      <c r="I819" s="12">
        <f t="shared" si="181"/>
        <v>107.53562954156597</v>
      </c>
      <c r="J819" s="12">
        <f t="shared" si="182"/>
        <v>103.54961803328662</v>
      </c>
      <c r="K819" s="12">
        <f t="shared" si="183"/>
        <v>153.40882487922138</v>
      </c>
      <c r="L819" s="12">
        <f t="shared" si="184"/>
        <v>126.20893308088753</v>
      </c>
      <c r="M819" s="12">
        <f t="shared" si="185"/>
        <v>144.20986647991245</v>
      </c>
      <c r="N819" s="12">
        <f t="shared" si="186"/>
        <v>138.698175956852</v>
      </c>
      <c r="O819" s="12">
        <f t="shared" si="187"/>
        <v>204.5623897507563</v>
      </c>
      <c r="P819" s="12">
        <f t="shared" si="188"/>
        <v>168.42452481057134</v>
      </c>
      <c r="Q819">
        <v>0.72602739726027399</v>
      </c>
      <c r="R819" s="12"/>
      <c r="S819" s="12"/>
      <c r="Z819" s="12"/>
      <c r="AA819" s="12"/>
      <c r="AB819" s="12"/>
      <c r="AC819" s="12"/>
      <c r="AF819">
        <v>0.59589480436177</v>
      </c>
      <c r="AG819" s="12"/>
      <c r="AH819" s="12"/>
      <c r="AI819" t="str">
        <v>20090327</v>
      </c>
      <c r="AJ819">
        <v>31</v>
      </c>
      <c r="AK819">
        <v>38</v>
      </c>
      <c r="AL819">
        <f t="shared" si="189"/>
        <v>0.81578947368421051</v>
      </c>
      <c r="BI819" t="str">
        <v>01/09/2021</v>
      </c>
      <c r="BJ819">
        <v>52.6</v>
      </c>
      <c r="BK819">
        <v>21.1</v>
      </c>
      <c r="BL819">
        <f t="shared" si="190"/>
        <v>2.4928909952606633</v>
      </c>
    </row>
    <row r="820" spans="1:64" x14ac:dyDescent="0.3">
      <c r="A820" s="11">
        <v>44398</v>
      </c>
      <c r="B820">
        <v>0.75862068965517204</v>
      </c>
      <c r="C820">
        <v>4323.0600000000004</v>
      </c>
      <c r="D820">
        <v>358.79</v>
      </c>
      <c r="E820">
        <v>150</v>
      </c>
      <c r="F820">
        <v>1810.2</v>
      </c>
      <c r="G820">
        <v>86.27</v>
      </c>
      <c r="H820">
        <v>55.97</v>
      </c>
      <c r="I820" s="12">
        <f t="shared" si="181"/>
        <v>105.33326745725313</v>
      </c>
      <c r="J820" s="12">
        <f t="shared" si="182"/>
        <v>102.35544897365008</v>
      </c>
      <c r="K820" s="12">
        <f t="shared" si="183"/>
        <v>152.10232784037274</v>
      </c>
      <c r="L820" s="12">
        <f t="shared" si="184"/>
        <v>126.74950104631073</v>
      </c>
      <c r="M820" s="12">
        <f t="shared" si="185"/>
        <v>141.32859196587816</v>
      </c>
      <c r="N820" s="12">
        <f t="shared" si="186"/>
        <v>137.16936448195966</v>
      </c>
      <c r="O820" s="12">
        <f t="shared" si="187"/>
        <v>202.92516134339397</v>
      </c>
      <c r="P820" s="12">
        <f t="shared" si="188"/>
        <v>169.23453315203449</v>
      </c>
      <c r="Q820">
        <v>0.68918918918918903</v>
      </c>
      <c r="R820" s="12"/>
      <c r="S820" s="12"/>
      <c r="Z820" s="12"/>
      <c r="AA820" s="12"/>
      <c r="AB820" s="12"/>
      <c r="AC820" s="12"/>
      <c r="AF820">
        <v>0.59961563100576598</v>
      </c>
      <c r="AG820" s="12"/>
      <c r="AH820" s="12"/>
      <c r="AI820" t="str">
        <v>20090320</v>
      </c>
      <c r="AJ820">
        <v>28.9</v>
      </c>
      <c r="AK820">
        <v>43.3</v>
      </c>
      <c r="AL820">
        <f t="shared" si="189"/>
        <v>0.66743648960739033</v>
      </c>
      <c r="BI820" t="str">
        <v>31/08/2021</v>
      </c>
      <c r="BJ820">
        <v>52.6</v>
      </c>
      <c r="BK820">
        <v>21.1</v>
      </c>
      <c r="BL820">
        <f t="shared" si="190"/>
        <v>2.4928909952606633</v>
      </c>
    </row>
    <row r="821" spans="1:64" x14ac:dyDescent="0.3">
      <c r="A821" s="11">
        <v>44397</v>
      </c>
      <c r="B821">
        <v>0.75537634408602194</v>
      </c>
      <c r="C821">
        <v>4258.49</v>
      </c>
      <c r="D821">
        <v>354.67</v>
      </c>
      <c r="E821">
        <v>151.46</v>
      </c>
      <c r="F821">
        <v>1813.4</v>
      </c>
      <c r="G821">
        <v>86.23</v>
      </c>
      <c r="H821">
        <v>55.61</v>
      </c>
      <c r="I821" s="12">
        <f t="shared" si="181"/>
        <v>102.78400215627096</v>
      </c>
      <c r="J821" s="12">
        <f t="shared" si="182"/>
        <v>100.65168839787951</v>
      </c>
      <c r="K821" s="12">
        <f t="shared" si="183"/>
        <v>149.89899609381953</v>
      </c>
      <c r="L821" s="12">
        <f t="shared" si="184"/>
        <v>125.65766215603098</v>
      </c>
      <c r="M821" s="12">
        <f t="shared" si="185"/>
        <v>138.3870451058142</v>
      </c>
      <c r="N821" s="12">
        <f t="shared" si="186"/>
        <v>135.35812747244066</v>
      </c>
      <c r="O821" s="12">
        <f t="shared" si="187"/>
        <v>200.68698836779626</v>
      </c>
      <c r="P821" s="12">
        <f t="shared" si="188"/>
        <v>168.36865083490878</v>
      </c>
      <c r="Q821">
        <v>0.66197183098591506</v>
      </c>
      <c r="R821" s="12"/>
      <c r="S821" s="12"/>
      <c r="Z821" s="12"/>
      <c r="AA821" s="12"/>
      <c r="AB821" s="12"/>
      <c r="AC821" s="12"/>
      <c r="AF821">
        <v>0.59496124031007702</v>
      </c>
      <c r="AG821" s="12"/>
      <c r="AH821" s="12"/>
      <c r="AI821" t="str">
        <v>20090313</v>
      </c>
      <c r="AJ821">
        <v>28.4</v>
      </c>
      <c r="AK821">
        <v>44.3</v>
      </c>
      <c r="AL821">
        <f t="shared" si="189"/>
        <v>0.64108352144469527</v>
      </c>
      <c r="BI821" t="str">
        <v>30/08/2021</v>
      </c>
      <c r="BJ821">
        <v>52.6</v>
      </c>
      <c r="BK821">
        <v>21.1</v>
      </c>
      <c r="BL821">
        <f t="shared" si="190"/>
        <v>2.4928909952606633</v>
      </c>
    </row>
    <row r="822" spans="1:64" x14ac:dyDescent="0.3">
      <c r="A822" s="11">
        <v>44394</v>
      </c>
      <c r="B822">
        <v>0.74123989218328801</v>
      </c>
      <c r="C822">
        <v>4327.16</v>
      </c>
      <c r="D822">
        <v>357.6</v>
      </c>
      <c r="E822">
        <v>148.21</v>
      </c>
      <c r="F822">
        <v>1811.8</v>
      </c>
      <c r="G822">
        <v>86.19</v>
      </c>
      <c r="H822">
        <v>56.59</v>
      </c>
      <c r="I822" s="12">
        <f t="shared" si="181"/>
        <v>106.82163299108868</v>
      </c>
      <c r="J822" s="12">
        <f t="shared" si="182"/>
        <v>102.36659821740221</v>
      </c>
      <c r="K822" s="12">
        <f t="shared" si="183"/>
        <v>152.38804481775793</v>
      </c>
      <c r="L822" s="12">
        <f t="shared" si="184"/>
        <v>125.47597091557432</v>
      </c>
      <c r="M822" s="12">
        <f t="shared" si="185"/>
        <v>142.68498175367199</v>
      </c>
      <c r="N822" s="12">
        <f t="shared" si="186"/>
        <v>136.59797428282363</v>
      </c>
      <c r="O822" s="12">
        <f t="shared" si="187"/>
        <v>202.43963037289649</v>
      </c>
      <c r="P822" s="12">
        <f t="shared" si="188"/>
        <v>166.84633900395681</v>
      </c>
      <c r="Q822">
        <v>0.63235294117647101</v>
      </c>
      <c r="R822" s="12"/>
      <c r="S822" s="12"/>
      <c r="Z822" s="12"/>
      <c r="AA822" s="12"/>
      <c r="AB822" s="12"/>
      <c r="AC822" s="12"/>
      <c r="AF822">
        <v>0.598965071151358</v>
      </c>
      <c r="AG822" s="12"/>
      <c r="AH822" s="12"/>
      <c r="AI822" t="str">
        <v>20090306</v>
      </c>
      <c r="AJ822">
        <v>26.4</v>
      </c>
      <c r="AK822">
        <v>47.2</v>
      </c>
      <c r="AL822">
        <f t="shared" si="189"/>
        <v>0.55932203389830504</v>
      </c>
      <c r="BI822" t="str">
        <v>27/08/2021</v>
      </c>
      <c r="BJ822">
        <v>52.1</v>
      </c>
      <c r="BK822">
        <v>21.3</v>
      </c>
      <c r="BL822">
        <f t="shared" si="190"/>
        <v>2.4460093896713615</v>
      </c>
    </row>
    <row r="823" spans="1:64" x14ac:dyDescent="0.3">
      <c r="A823" s="11">
        <v>44393</v>
      </c>
      <c r="B823">
        <v>0.75338753387533897</v>
      </c>
      <c r="C823">
        <v>4360.03</v>
      </c>
      <c r="D823">
        <v>360.52</v>
      </c>
      <c r="E823">
        <v>148.49</v>
      </c>
      <c r="F823">
        <v>1829.4</v>
      </c>
      <c r="G823">
        <v>86.2</v>
      </c>
      <c r="H823">
        <v>57.11</v>
      </c>
      <c r="I823" s="12">
        <f t="shared" si="181"/>
        <v>107.42896006608824</v>
      </c>
      <c r="J823" s="12">
        <f t="shared" si="182"/>
        <v>102.15394417865947</v>
      </c>
      <c r="K823" s="12">
        <f t="shared" si="183"/>
        <v>153.52766991416192</v>
      </c>
      <c r="L823" s="12">
        <f t="shared" si="184"/>
        <v>125.27974568110641</v>
      </c>
      <c r="M823" s="12">
        <f t="shared" si="185"/>
        <v>143.57713606306348</v>
      </c>
      <c r="N823" s="12">
        <f t="shared" si="186"/>
        <v>136.39049315204684</v>
      </c>
      <c r="O823" s="12">
        <f t="shared" si="187"/>
        <v>204.06879372759653</v>
      </c>
      <c r="P823" s="12">
        <f t="shared" si="188"/>
        <v>166.67868965263489</v>
      </c>
      <c r="Q823">
        <v>0.65151515151515105</v>
      </c>
      <c r="R823" s="12"/>
      <c r="S823" s="12"/>
      <c r="Z823" s="12"/>
      <c r="AA823" s="12"/>
      <c r="AB823" s="12"/>
      <c r="AC823" s="12"/>
      <c r="AF823">
        <v>0.59636599610642405</v>
      </c>
      <c r="AG823" s="12"/>
      <c r="AH823" s="12"/>
      <c r="AI823" t="str">
        <v>20090227</v>
      </c>
      <c r="AJ823">
        <v>29.7</v>
      </c>
      <c r="AK823">
        <v>44</v>
      </c>
      <c r="AL823">
        <f t="shared" si="189"/>
        <v>0.67499999999999993</v>
      </c>
      <c r="BI823" t="str">
        <v>26/08/2021</v>
      </c>
      <c r="BJ823">
        <v>52.1</v>
      </c>
      <c r="BK823">
        <v>21.3</v>
      </c>
      <c r="BL823">
        <f t="shared" si="190"/>
        <v>2.4460093896713615</v>
      </c>
    </row>
    <row r="824" spans="1:64" x14ac:dyDescent="0.3">
      <c r="A824" s="11">
        <v>44392</v>
      </c>
      <c r="B824">
        <v>0.74184782608695699</v>
      </c>
      <c r="C824">
        <v>4374.3</v>
      </c>
      <c r="D824">
        <v>363.07</v>
      </c>
      <c r="E824">
        <v>146.87</v>
      </c>
      <c r="F824">
        <v>1827.5</v>
      </c>
      <c r="G824">
        <v>86.19</v>
      </c>
      <c r="H824">
        <v>57.42</v>
      </c>
      <c r="I824" s="12">
        <f t="shared" si="181"/>
        <v>108.98664061644631</v>
      </c>
      <c r="J824" s="12">
        <f t="shared" si="182"/>
        <v>102.59529971167382</v>
      </c>
      <c r="K824" s="12">
        <f t="shared" si="183"/>
        <v>154.04808423870477</v>
      </c>
      <c r="L824" s="12">
        <f t="shared" si="184"/>
        <v>125.01264622392736</v>
      </c>
      <c r="M824" s="12">
        <f t="shared" si="185"/>
        <v>146.2168773334048</v>
      </c>
      <c r="N824" s="12">
        <f t="shared" si="186"/>
        <v>137.49916413207205</v>
      </c>
      <c r="O824" s="12">
        <f t="shared" si="187"/>
        <v>205.5362116482226</v>
      </c>
      <c r="P824" s="12">
        <f t="shared" si="188"/>
        <v>166.94992037697003</v>
      </c>
      <c r="Q824">
        <v>0.634920634920635</v>
      </c>
      <c r="R824" s="12"/>
      <c r="S824" s="12"/>
      <c r="Z824" s="12"/>
      <c r="AA824" s="12"/>
      <c r="AB824" s="12"/>
      <c r="AC824" s="12"/>
      <c r="AF824">
        <v>0.58846657929226698</v>
      </c>
      <c r="AG824" s="12"/>
      <c r="AH824" s="12"/>
      <c r="AI824" t="str">
        <v>20090220</v>
      </c>
      <c r="AJ824">
        <v>28.6</v>
      </c>
      <c r="AK824">
        <v>45.1</v>
      </c>
      <c r="AL824">
        <f t="shared" si="189"/>
        <v>0.63414634146341464</v>
      </c>
      <c r="BI824" t="str">
        <v>25/08/2021</v>
      </c>
      <c r="BJ824">
        <v>52.1</v>
      </c>
      <c r="BK824">
        <v>21.3</v>
      </c>
      <c r="BL824">
        <f t="shared" si="190"/>
        <v>2.4460093896713615</v>
      </c>
    </row>
    <row r="825" spans="1:64" x14ac:dyDescent="0.3">
      <c r="A825" s="11">
        <v>44391</v>
      </c>
      <c r="B825">
        <v>0.73278236914600503</v>
      </c>
      <c r="C825">
        <v>4369.21</v>
      </c>
      <c r="D825">
        <v>362.42</v>
      </c>
      <c r="E825">
        <v>145.22</v>
      </c>
      <c r="F825">
        <v>1808.2</v>
      </c>
      <c r="G825">
        <v>86.13</v>
      </c>
      <c r="H825">
        <v>57.28</v>
      </c>
      <c r="I825" s="12">
        <f t="shared" si="181"/>
        <v>110.10943767496779</v>
      </c>
      <c r="J825" s="12">
        <f t="shared" si="182"/>
        <v>103.58020532397212</v>
      </c>
      <c r="K825" s="12">
        <f t="shared" si="183"/>
        <v>153.97596975645817</v>
      </c>
      <c r="L825" s="12">
        <f t="shared" si="184"/>
        <v>125.17276268466232</v>
      </c>
      <c r="M825" s="12">
        <f t="shared" si="185"/>
        <v>147.62948066098465</v>
      </c>
      <c r="N825" s="12">
        <f t="shared" si="186"/>
        <v>138.73111009612413</v>
      </c>
      <c r="O825" s="12">
        <f t="shared" si="187"/>
        <v>205.31101054454945</v>
      </c>
      <c r="P825" s="12">
        <f t="shared" si="188"/>
        <v>167.05861452909892</v>
      </c>
      <c r="Q825">
        <v>0.609375</v>
      </c>
      <c r="R825" s="12"/>
      <c r="S825" s="12"/>
      <c r="Z825" s="12"/>
      <c r="AA825" s="12"/>
      <c r="AB825" s="12"/>
      <c r="AC825" s="12"/>
      <c r="AF825">
        <v>0.59358638743455505</v>
      </c>
      <c r="AG825" s="12"/>
      <c r="AH825" s="12"/>
      <c r="AI825" t="str">
        <v>20090213</v>
      </c>
      <c r="AJ825">
        <v>31.1</v>
      </c>
      <c r="AK825">
        <v>41.1</v>
      </c>
      <c r="AL825">
        <f t="shared" si="189"/>
        <v>0.75669099756690994</v>
      </c>
      <c r="BI825" t="str">
        <v>24/08/2021</v>
      </c>
      <c r="BJ825">
        <v>52.1</v>
      </c>
      <c r="BK825">
        <v>21.3</v>
      </c>
      <c r="BL825">
        <f t="shared" si="190"/>
        <v>2.4460093896713615</v>
      </c>
    </row>
    <row r="826" spans="1:64" x14ac:dyDescent="0.3">
      <c r="A826" s="11">
        <v>44390</v>
      </c>
      <c r="B826">
        <v>0.74229691876750703</v>
      </c>
      <c r="C826">
        <v>4384.63</v>
      </c>
      <c r="D826">
        <v>362.42</v>
      </c>
      <c r="E826">
        <v>146.34</v>
      </c>
      <c r="F826">
        <v>1806.6</v>
      </c>
      <c r="G826">
        <v>86.2</v>
      </c>
      <c r="H826">
        <v>57.5</v>
      </c>
      <c r="I826" s="12">
        <f t="shared" si="181"/>
        <v>109.65583758680266</v>
      </c>
      <c r="J826" s="12">
        <f t="shared" si="182"/>
        <v>104.03823071319809</v>
      </c>
      <c r="K826" s="12">
        <f t="shared" si="183"/>
        <v>154.39356814021707</v>
      </c>
      <c r="L826" s="12">
        <f t="shared" si="184"/>
        <v>125.13406415268844</v>
      </c>
      <c r="M826" s="12">
        <f t="shared" si="185"/>
        <v>146.50819340789704</v>
      </c>
      <c r="N826" s="12">
        <f t="shared" si="186"/>
        <v>138.85408504136169</v>
      </c>
      <c r="O826" s="12">
        <f t="shared" si="187"/>
        <v>205.14441994830372</v>
      </c>
      <c r="P826" s="12">
        <f t="shared" si="188"/>
        <v>166.42186998307673</v>
      </c>
      <c r="Q826">
        <v>0.6</v>
      </c>
      <c r="R826" s="12"/>
      <c r="S826" s="12"/>
      <c r="Z826" s="12"/>
      <c r="AA826" s="12"/>
      <c r="AB826" s="12"/>
      <c r="AC826" s="12"/>
      <c r="AF826">
        <v>0.59244532803180905</v>
      </c>
      <c r="AG826" s="12"/>
      <c r="AH826" s="12"/>
      <c r="AI826" t="str">
        <v>20090206</v>
      </c>
      <c r="AJ826">
        <v>32.299999999999997</v>
      </c>
      <c r="AK826">
        <v>38.700000000000003</v>
      </c>
      <c r="AL826">
        <f t="shared" si="189"/>
        <v>0.83462532299741587</v>
      </c>
      <c r="BI826" t="str">
        <v>23/08/2021</v>
      </c>
      <c r="BJ826">
        <v>52.1</v>
      </c>
      <c r="BK826">
        <v>21.3</v>
      </c>
      <c r="BL826">
        <f t="shared" si="190"/>
        <v>2.4460093896713615</v>
      </c>
    </row>
    <row r="827" spans="1:64" x14ac:dyDescent="0.3">
      <c r="A827" s="11">
        <v>44387</v>
      </c>
      <c r="B827">
        <v>0.73314606741572996</v>
      </c>
      <c r="C827">
        <v>4369.55</v>
      </c>
      <c r="D827">
        <v>361.01</v>
      </c>
      <c r="E827">
        <v>146.53</v>
      </c>
      <c r="F827">
        <v>1808.6</v>
      </c>
      <c r="G827">
        <v>86.22</v>
      </c>
      <c r="H827">
        <v>57.32</v>
      </c>
      <c r="I827" s="12">
        <f t="shared" si="181"/>
        <v>109.13767166507067</v>
      </c>
      <c r="J827" s="12">
        <f t="shared" si="182"/>
        <v>103.56628082753309</v>
      </c>
      <c r="K827" s="12">
        <f t="shared" si="183"/>
        <v>153.827004662989</v>
      </c>
      <c r="L827" s="12">
        <f t="shared" si="184"/>
        <v>125.09517317424239</v>
      </c>
      <c r="M827" s="12">
        <f t="shared" si="185"/>
        <v>145.74994799115865</v>
      </c>
      <c r="N827" s="12">
        <f t="shared" si="186"/>
        <v>138.16168269865051</v>
      </c>
      <c r="O827" s="12">
        <f t="shared" si="187"/>
        <v>204.29909694294585</v>
      </c>
      <c r="P827" s="12">
        <f t="shared" si="188"/>
        <v>166.29458082634781</v>
      </c>
      <c r="Q827">
        <v>0.59016393442622905</v>
      </c>
      <c r="R827" s="12"/>
      <c r="S827" s="12"/>
      <c r="Z827" s="12"/>
      <c r="AA827" s="12"/>
      <c r="AB827" s="12"/>
      <c r="AC827" s="12"/>
      <c r="AF827">
        <v>0.59533333333333305</v>
      </c>
      <c r="AG827" s="12"/>
      <c r="AH827" s="12"/>
      <c r="AI827" t="str">
        <v>20090130</v>
      </c>
      <c r="AJ827">
        <v>35.200000000000003</v>
      </c>
      <c r="AK827">
        <v>36.299999999999997</v>
      </c>
      <c r="AL827">
        <f t="shared" si="189"/>
        <v>0.96969696969696983</v>
      </c>
      <c r="BI827" t="str">
        <v>20/08/2021</v>
      </c>
      <c r="BJ827">
        <v>50</v>
      </c>
      <c r="BK827">
        <v>18.5</v>
      </c>
      <c r="BL827">
        <f t="shared" si="190"/>
        <v>2.7027027027027026</v>
      </c>
    </row>
    <row r="828" spans="1:64" x14ac:dyDescent="0.3">
      <c r="A828" s="11">
        <v>44386</v>
      </c>
      <c r="B828">
        <v>0.73198847262247801</v>
      </c>
      <c r="C828">
        <v>4320.82</v>
      </c>
      <c r="D828">
        <v>358.77</v>
      </c>
      <c r="E828">
        <v>148.62</v>
      </c>
      <c r="F828">
        <v>1802.835</v>
      </c>
      <c r="G828">
        <v>86.25</v>
      </c>
      <c r="H828">
        <v>56.34</v>
      </c>
      <c r="I828" s="12">
        <f t="shared" si="181"/>
        <v>106.44040141497598</v>
      </c>
      <c r="J828" s="12">
        <f t="shared" si="182"/>
        <v>102.73615109710548</v>
      </c>
      <c r="K828" s="12">
        <f t="shared" si="183"/>
        <v>152.0591981884991</v>
      </c>
      <c r="L828" s="12">
        <f t="shared" si="184"/>
        <v>125.86501892577543</v>
      </c>
      <c r="M828" s="12">
        <f t="shared" si="185"/>
        <v>142.84921404792766</v>
      </c>
      <c r="N828" s="12">
        <f t="shared" si="186"/>
        <v>137.74214587580585</v>
      </c>
      <c r="O828" s="12">
        <f t="shared" si="187"/>
        <v>202.96130178558741</v>
      </c>
      <c r="P828" s="12">
        <f t="shared" si="188"/>
        <v>168.16981499306698</v>
      </c>
      <c r="Q828">
        <v>0.59649122807017496</v>
      </c>
      <c r="R828" s="12"/>
      <c r="S828" s="12"/>
      <c r="Z828" s="12"/>
      <c r="AA828" s="12"/>
      <c r="AB828" s="12"/>
      <c r="AC828" s="12"/>
      <c r="AF828">
        <v>0.59269282814614299</v>
      </c>
      <c r="AG828" s="12"/>
      <c r="AH828" s="12"/>
      <c r="AI828" t="str">
        <v>20090123</v>
      </c>
      <c r="AJ828">
        <v>34.799999999999997</v>
      </c>
      <c r="AK828">
        <v>38</v>
      </c>
      <c r="AL828">
        <f t="shared" si="189"/>
        <v>0.91578947368421049</v>
      </c>
      <c r="BI828" t="str">
        <v>19/08/2021</v>
      </c>
      <c r="BJ828">
        <v>50</v>
      </c>
      <c r="BK828">
        <v>18.5</v>
      </c>
      <c r="BL828">
        <f t="shared" si="190"/>
        <v>2.7027027027027026</v>
      </c>
    </row>
    <row r="829" spans="1:64" x14ac:dyDescent="0.3">
      <c r="A829" s="11">
        <v>44385</v>
      </c>
      <c r="B829">
        <v>0.72781065088757402</v>
      </c>
      <c r="C829">
        <v>4358.13</v>
      </c>
      <c r="D829">
        <v>360.95</v>
      </c>
      <c r="E829">
        <v>148.04</v>
      </c>
      <c r="F829">
        <v>1803.8</v>
      </c>
      <c r="G829">
        <v>86.21</v>
      </c>
      <c r="H829">
        <v>57.25</v>
      </c>
      <c r="I829" s="12">
        <f t="shared" si="181"/>
        <v>107.78544207433822</v>
      </c>
      <c r="J829" s="12">
        <f t="shared" si="182"/>
        <v>103.56738599796893</v>
      </c>
      <c r="K829" s="12">
        <f t="shared" si="183"/>
        <v>153.44402972138806</v>
      </c>
      <c r="L829" s="12">
        <f t="shared" si="184"/>
        <v>124.94862258138932</v>
      </c>
      <c r="M829" s="12">
        <f t="shared" si="185"/>
        <v>144.28593806052322</v>
      </c>
      <c r="N829" s="12">
        <f t="shared" si="186"/>
        <v>138.50456307576192</v>
      </c>
      <c r="O829" s="12">
        <f t="shared" si="187"/>
        <v>204.28992192039541</v>
      </c>
      <c r="P829" s="12">
        <f t="shared" si="188"/>
        <v>166.52857945068104</v>
      </c>
      <c r="Q829">
        <v>0.63333333333333297</v>
      </c>
      <c r="R829" s="12"/>
      <c r="S829" s="12"/>
      <c r="Z829" s="12"/>
      <c r="AA829" s="12"/>
      <c r="AB829" s="12"/>
      <c r="AC829" s="12"/>
      <c r="AF829">
        <v>0.59743762643290599</v>
      </c>
      <c r="AG829" s="12"/>
      <c r="AH829" s="12"/>
      <c r="AI829" t="str">
        <v>20090116</v>
      </c>
      <c r="AJ829">
        <v>38.700000000000003</v>
      </c>
      <c r="AK829">
        <v>37.6</v>
      </c>
      <c r="AL829">
        <f t="shared" si="189"/>
        <v>1.0292553191489362</v>
      </c>
      <c r="BI829" t="str">
        <v>18/08/2021</v>
      </c>
      <c r="BJ829">
        <v>50</v>
      </c>
      <c r="BK829">
        <v>18.5</v>
      </c>
      <c r="BL829">
        <f t="shared" si="190"/>
        <v>2.7027027027027026</v>
      </c>
    </row>
    <row r="830" spans="1:64" x14ac:dyDescent="0.3">
      <c r="A830" s="11">
        <v>44384</v>
      </c>
      <c r="B830">
        <v>0.74486803519061595</v>
      </c>
      <c r="C830">
        <v>4343.54</v>
      </c>
      <c r="D830">
        <v>360.19</v>
      </c>
      <c r="E830">
        <v>146.74</v>
      </c>
      <c r="F830">
        <v>1797.6</v>
      </c>
      <c r="G830">
        <v>86.2</v>
      </c>
      <c r="H830">
        <v>57.06</v>
      </c>
      <c r="I830" s="12">
        <f t="shared" si="181"/>
        <v>108.38156184733923</v>
      </c>
      <c r="J830" s="12">
        <f t="shared" si="182"/>
        <v>103.57671120144597</v>
      </c>
      <c r="K830" s="12">
        <f t="shared" si="183"/>
        <v>152.94801898493617</v>
      </c>
      <c r="L830" s="12">
        <f t="shared" si="184"/>
        <v>124.94497630435065</v>
      </c>
      <c r="M830" s="12">
        <f t="shared" si="185"/>
        <v>145.26637119802518</v>
      </c>
      <c r="N830" s="12">
        <f t="shared" si="186"/>
        <v>138.6902756885263</v>
      </c>
      <c r="O830" s="12">
        <f t="shared" si="187"/>
        <v>203.88338086058812</v>
      </c>
      <c r="P830" s="12">
        <f t="shared" si="188"/>
        <v>166.7319642275946</v>
      </c>
      <c r="Q830">
        <v>0.68852459016393397</v>
      </c>
      <c r="R830" s="12"/>
      <c r="S830" s="12"/>
      <c r="Z830" s="12"/>
      <c r="AA830" s="12"/>
      <c r="AB830" s="12"/>
      <c r="AC830" s="12"/>
      <c r="AF830">
        <v>0.59345156889495199</v>
      </c>
      <c r="AG830" s="12"/>
      <c r="AH830" s="12"/>
      <c r="AI830" t="str">
        <v>20090109</v>
      </c>
      <c r="AJ830">
        <v>43</v>
      </c>
      <c r="AK830">
        <v>34.4</v>
      </c>
      <c r="AL830">
        <f t="shared" si="189"/>
        <v>1.25</v>
      </c>
      <c r="BI830" t="str">
        <v>17/08/2021</v>
      </c>
      <c r="BJ830">
        <v>50</v>
      </c>
      <c r="BK830">
        <v>18.5</v>
      </c>
      <c r="BL830">
        <f t="shared" si="190"/>
        <v>2.7027027027027026</v>
      </c>
    </row>
    <row r="831" spans="1:64" x14ac:dyDescent="0.3">
      <c r="A831" s="11">
        <v>44380</v>
      </c>
      <c r="B831">
        <v>0.75</v>
      </c>
      <c r="C831">
        <v>4352.34</v>
      </c>
      <c r="D831">
        <v>358.64</v>
      </c>
      <c r="E831">
        <v>145.04</v>
      </c>
      <c r="F831">
        <v>1787.35</v>
      </c>
      <c r="G831">
        <v>86.17</v>
      </c>
      <c r="H831">
        <v>57.56</v>
      </c>
      <c r="I831" s="12">
        <f t="shared" si="181"/>
        <v>109.89178324397874</v>
      </c>
      <c r="J831" s="12">
        <f t="shared" si="182"/>
        <v>104.38639974294227</v>
      </c>
      <c r="K831" s="12">
        <f t="shared" si="183"/>
        <v>153.31137458839487</v>
      </c>
      <c r="L831" s="12">
        <f t="shared" si="184"/>
        <v>124.11777020909136</v>
      </c>
      <c r="M831" s="12">
        <f t="shared" si="185"/>
        <v>146.34921222582327</v>
      </c>
      <c r="N831" s="12">
        <f t="shared" si="186"/>
        <v>138.88650347157721</v>
      </c>
      <c r="O831" s="12">
        <f t="shared" si="187"/>
        <v>203.07640929739466</v>
      </c>
      <c r="P831" s="12">
        <f t="shared" si="188"/>
        <v>164.59088849747675</v>
      </c>
      <c r="Q831">
        <v>0.69491525423728795</v>
      </c>
      <c r="R831" s="12"/>
      <c r="S831" s="12"/>
      <c r="Z831" s="12"/>
      <c r="AA831" s="12"/>
      <c r="AB831" s="12"/>
      <c r="AC831" s="12"/>
      <c r="AF831">
        <v>0.591032608695652</v>
      </c>
      <c r="AG831" s="12"/>
      <c r="AH831" s="12"/>
      <c r="AI831" t="str">
        <v>20090102</v>
      </c>
      <c r="AJ831">
        <v>41.8</v>
      </c>
      <c r="AK831">
        <v>34.1</v>
      </c>
      <c r="AL831">
        <f t="shared" si="189"/>
        <v>1.225806451612903</v>
      </c>
      <c r="BI831" t="str">
        <v>16/08/2021</v>
      </c>
      <c r="BJ831">
        <v>50</v>
      </c>
      <c r="BK831">
        <v>18.5</v>
      </c>
      <c r="BL831">
        <f t="shared" si="190"/>
        <v>2.7027027027027026</v>
      </c>
    </row>
    <row r="832" spans="1:64" x14ac:dyDescent="0.3">
      <c r="A832" s="11">
        <v>44379</v>
      </c>
      <c r="B832">
        <v>0.75522388059701495</v>
      </c>
      <c r="C832">
        <v>4319.9399999999996</v>
      </c>
      <c r="D832">
        <v>354.57</v>
      </c>
      <c r="E832">
        <v>144.16999999999999</v>
      </c>
      <c r="F832">
        <v>1776.4</v>
      </c>
      <c r="G832">
        <v>86.13</v>
      </c>
      <c r="H832">
        <v>57.53</v>
      </c>
      <c r="I832" s="12">
        <f t="shared" si="181"/>
        <v>109.73096575268426</v>
      </c>
      <c r="J832" s="12">
        <f t="shared" si="182"/>
        <v>104.24713058553952</v>
      </c>
      <c r="K832" s="12">
        <f t="shared" si="183"/>
        <v>152.24025933182747</v>
      </c>
      <c r="L832" s="12">
        <f t="shared" si="184"/>
        <v>123.2576001469308</v>
      </c>
      <c r="M832" s="12">
        <f t="shared" si="185"/>
        <v>145.55677929356909</v>
      </c>
      <c r="N832" s="12">
        <f t="shared" si="186"/>
        <v>138.15228757410273</v>
      </c>
      <c r="O832" s="12">
        <f t="shared" si="187"/>
        <v>200.86403690584967</v>
      </c>
      <c r="P832" s="12">
        <f t="shared" si="188"/>
        <v>162.80697576084242</v>
      </c>
      <c r="Q832">
        <v>0.72881355932203395</v>
      </c>
      <c r="R832" s="12"/>
      <c r="S832" s="12"/>
      <c r="Z832" s="12"/>
      <c r="AA832" s="12"/>
      <c r="AB832" s="12"/>
      <c r="AC832" s="12"/>
      <c r="AF832">
        <v>0.58923705722070796</v>
      </c>
      <c r="AG832" s="12"/>
      <c r="AH832" s="12"/>
      <c r="AI832" t="str">
        <v>20081226</v>
      </c>
      <c r="AJ832">
        <v>38.5</v>
      </c>
      <c r="AK832">
        <v>38.5</v>
      </c>
      <c r="AL832">
        <f t="shared" si="189"/>
        <v>1</v>
      </c>
      <c r="BI832" t="str">
        <v>13/08/2021</v>
      </c>
      <c r="BJ832">
        <v>51.1</v>
      </c>
      <c r="BK832">
        <v>18.5</v>
      </c>
      <c r="BL832">
        <f t="shared" si="190"/>
        <v>2.7621621621621624</v>
      </c>
    </row>
    <row r="833" spans="1:64" x14ac:dyDescent="0.3">
      <c r="A833" s="11">
        <v>44377</v>
      </c>
      <c r="B833">
        <v>0.75375375375375397</v>
      </c>
      <c r="C833">
        <v>4297.5</v>
      </c>
      <c r="D833">
        <v>354.43</v>
      </c>
      <c r="E833">
        <v>144.35</v>
      </c>
      <c r="F833">
        <v>1770.3</v>
      </c>
      <c r="G833">
        <v>86.16</v>
      </c>
      <c r="H833">
        <v>57.51</v>
      </c>
      <c r="I833" s="12">
        <f t="shared" si="181"/>
        <v>109.02572092105784</v>
      </c>
      <c r="J833" s="12">
        <f t="shared" si="182"/>
        <v>104.06232662961914</v>
      </c>
      <c r="K833" s="12">
        <f t="shared" si="183"/>
        <v>151.39700377288304</v>
      </c>
      <c r="L833" s="12">
        <f t="shared" si="184"/>
        <v>122.65977176620491</v>
      </c>
      <c r="M833" s="12">
        <f t="shared" si="185"/>
        <v>145.3181712746819</v>
      </c>
      <c r="N833" s="12">
        <f t="shared" si="186"/>
        <v>138.57504445365535</v>
      </c>
      <c r="O833" s="12">
        <f t="shared" si="187"/>
        <v>200.71486765582085</v>
      </c>
      <c r="P833" s="12">
        <f t="shared" si="188"/>
        <v>162.79928596632411</v>
      </c>
      <c r="Q833">
        <v>0.69354838709677402</v>
      </c>
      <c r="R833" s="12"/>
      <c r="S833" s="12"/>
      <c r="Z833" s="12"/>
      <c r="AA833" s="12"/>
      <c r="AB833" s="12"/>
      <c r="AC833" s="12"/>
      <c r="AF833">
        <v>0.58180583842498301</v>
      </c>
      <c r="AG833" s="12"/>
      <c r="AH833" s="12"/>
      <c r="AI833" t="str">
        <v>20081219</v>
      </c>
      <c r="AJ833">
        <v>35.1</v>
      </c>
      <c r="AK833">
        <v>38.299999999999997</v>
      </c>
      <c r="AL833">
        <f t="shared" si="189"/>
        <v>0.91644908616188003</v>
      </c>
      <c r="BI833" t="str">
        <v>12/08/2021</v>
      </c>
      <c r="BJ833">
        <v>51.1</v>
      </c>
      <c r="BK833">
        <v>18.5</v>
      </c>
      <c r="BL833">
        <f t="shared" si="190"/>
        <v>2.7621621621621624</v>
      </c>
    </row>
    <row r="834" spans="1:64" x14ac:dyDescent="0.3">
      <c r="A834" s="11">
        <v>44377</v>
      </c>
      <c r="B834">
        <v>0.74850299401197595</v>
      </c>
      <c r="C834">
        <v>4291.8</v>
      </c>
      <c r="D834">
        <v>354.99</v>
      </c>
      <c r="E834">
        <v>143.71</v>
      </c>
      <c r="F834">
        <v>1761</v>
      </c>
      <c r="G834">
        <v>86.14</v>
      </c>
      <c r="H834">
        <v>57.89</v>
      </c>
      <c r="I834" s="12">
        <f t="shared" ref="I834:I897" si="191">I835*(1+((C834/C835)-(E834/E835)))</f>
        <v>109.36752714928177</v>
      </c>
      <c r="J834" s="12">
        <f t="shared" ref="J834:J897" si="192">J835*(1+((C834/C835)-(F834/F835)))</f>
        <v>104.47531506476946</v>
      </c>
      <c r="K834" s="12">
        <f t="shared" si="183"/>
        <v>151.23126430265688</v>
      </c>
      <c r="L834" s="12">
        <f t="shared" si="184"/>
        <v>121.69928601119645</v>
      </c>
      <c r="M834" s="12">
        <f t="shared" si="185"/>
        <v>146.19989146759374</v>
      </c>
      <c r="N834" s="12">
        <f t="shared" si="186"/>
        <v>139.53203882751541</v>
      </c>
      <c r="O834" s="12">
        <f t="shared" si="187"/>
        <v>201.07875775177166</v>
      </c>
      <c r="P834" s="12">
        <f t="shared" si="188"/>
        <v>161.99148880728904</v>
      </c>
      <c r="Q834">
        <v>0.69354838709677402</v>
      </c>
      <c r="R834" s="12"/>
      <c r="S834" s="12"/>
      <c r="Z834" s="12"/>
      <c r="AA834" s="12"/>
      <c r="AB834" s="12"/>
      <c r="AC834" s="12"/>
      <c r="AF834">
        <v>0.58282208588957096</v>
      </c>
      <c r="AG834" s="12"/>
      <c r="AH834" s="12"/>
      <c r="AI834" t="str">
        <v>20081212</v>
      </c>
      <c r="AJ834">
        <v>26.9</v>
      </c>
      <c r="AK834">
        <v>47.3</v>
      </c>
      <c r="AL834">
        <f t="shared" si="189"/>
        <v>0.56871035940803383</v>
      </c>
      <c r="BI834" t="str">
        <v>11/08/2021</v>
      </c>
      <c r="BJ834">
        <v>51.1</v>
      </c>
      <c r="BK834">
        <v>18.5</v>
      </c>
      <c r="BL834">
        <f t="shared" si="190"/>
        <v>2.7621621621621624</v>
      </c>
    </row>
    <row r="835" spans="1:64" x14ac:dyDescent="0.3">
      <c r="A835" s="11">
        <v>44376</v>
      </c>
      <c r="B835">
        <v>0.745398773006135</v>
      </c>
      <c r="C835">
        <v>4290.6099999999997</v>
      </c>
      <c r="D835">
        <v>353.71</v>
      </c>
      <c r="E835">
        <v>143.47</v>
      </c>
      <c r="F835">
        <v>1778.36</v>
      </c>
      <c r="G835">
        <v>86.15</v>
      </c>
      <c r="H835">
        <v>57.91</v>
      </c>
      <c r="I835" s="12">
        <f t="shared" si="191"/>
        <v>109.52035993623774</v>
      </c>
      <c r="J835" s="12">
        <f t="shared" si="192"/>
        <v>103.43689625293462</v>
      </c>
      <c r="K835" s="12">
        <f t="shared" ref="K835:K898" si="193">K836*(1+((C835/C836)-(G835/G836)))</f>
        <v>151.17178932205303</v>
      </c>
      <c r="L835" s="12">
        <f t="shared" ref="L835:L898" si="194">L836*(1+((C835/C836)-(H835/H836)))</f>
        <v>121.62354940503737</v>
      </c>
      <c r="M835" s="12">
        <f t="shared" ref="M835:M898" si="195">M836*(1+((D835/D836)-(E835/E836)))</f>
        <v>145.91594485182591</v>
      </c>
      <c r="N835" s="12">
        <f t="shared" ref="N835:N898" si="196">N836*(1+((D835/D836)-(F835/F836)))</f>
        <v>137.6896702489432</v>
      </c>
      <c r="O835" s="12">
        <f t="shared" ref="O835:O898" si="197">O836*(1+((D835/D836)-(G835/G836)))</f>
        <v>200.33055111751347</v>
      </c>
      <c r="P835" s="12">
        <f t="shared" ref="P835:P898" si="198">P836*(1+((D835/D836)-(H835/H836)))</f>
        <v>161.35186625129762</v>
      </c>
      <c r="Q835">
        <v>0.677966101694915</v>
      </c>
      <c r="R835" s="12"/>
      <c r="S835" s="12"/>
      <c r="Z835" s="12"/>
      <c r="AA835" s="12"/>
      <c r="AB835" s="12"/>
      <c r="AC835" s="12"/>
      <c r="AF835">
        <v>0.58144329896907199</v>
      </c>
      <c r="AG835" s="12"/>
      <c r="AH835" s="12"/>
      <c r="AI835" t="str">
        <v>20081205</v>
      </c>
      <c r="AJ835">
        <v>25.3</v>
      </c>
      <c r="AK835">
        <v>46.2</v>
      </c>
      <c r="AL835">
        <f t="shared" si="189"/>
        <v>0.54761904761904756</v>
      </c>
      <c r="BI835" t="str">
        <v>10/08/2021</v>
      </c>
      <c r="BJ835">
        <v>51.1</v>
      </c>
      <c r="BK835">
        <v>18.5</v>
      </c>
      <c r="BL835">
        <f t="shared" si="190"/>
        <v>2.7621621621621624</v>
      </c>
    </row>
    <row r="836" spans="1:64" x14ac:dyDescent="0.3">
      <c r="A836" s="11">
        <v>44373</v>
      </c>
      <c r="B836">
        <v>0.75216138328530302</v>
      </c>
      <c r="C836">
        <v>4280.7</v>
      </c>
      <c r="D836">
        <v>349.46</v>
      </c>
      <c r="E836">
        <v>142.01</v>
      </c>
      <c r="F836">
        <v>1781.3</v>
      </c>
      <c r="G836">
        <v>86.12</v>
      </c>
      <c r="H836">
        <v>58.14</v>
      </c>
      <c r="I836" s="12">
        <f t="shared" si="191"/>
        <v>110.3997963452609</v>
      </c>
      <c r="J836" s="12">
        <f t="shared" si="192"/>
        <v>103.02833513169992</v>
      </c>
      <c r="K836" s="12">
        <f t="shared" si="193"/>
        <v>150.8750647211543</v>
      </c>
      <c r="L836" s="12">
        <f t="shared" si="194"/>
        <v>120.86559998447464</v>
      </c>
      <c r="M836" s="12">
        <f t="shared" si="195"/>
        <v>145.6420424663759</v>
      </c>
      <c r="N836" s="12">
        <f t="shared" si="196"/>
        <v>135.81379640662706</v>
      </c>
      <c r="O836" s="12">
        <f t="shared" si="197"/>
        <v>197.99162269054398</v>
      </c>
      <c r="P836" s="12">
        <f t="shared" si="198"/>
        <v>158.79251375628681</v>
      </c>
      <c r="Q836">
        <v>0.676056338028169</v>
      </c>
      <c r="R836" s="12"/>
      <c r="S836" s="12"/>
      <c r="Z836" s="12"/>
      <c r="AA836" s="12"/>
      <c r="AB836" s="12"/>
      <c r="AC836" s="12"/>
      <c r="AF836">
        <v>0.57862491490810097</v>
      </c>
      <c r="AG836" s="12"/>
      <c r="AH836" s="12"/>
      <c r="AI836" t="str">
        <v>20081128</v>
      </c>
      <c r="AJ836">
        <v>23.1</v>
      </c>
      <c r="AK836">
        <v>49.5</v>
      </c>
      <c r="AL836">
        <f t="shared" si="189"/>
        <v>0.46666666666666667</v>
      </c>
      <c r="BI836" t="str">
        <v>09/08/2021</v>
      </c>
      <c r="BJ836">
        <v>51.1</v>
      </c>
      <c r="BK836">
        <v>18.5</v>
      </c>
      <c r="BL836">
        <f t="shared" si="190"/>
        <v>2.7621621621621624</v>
      </c>
    </row>
    <row r="837" spans="1:64" x14ac:dyDescent="0.3">
      <c r="A837" s="11">
        <v>44372</v>
      </c>
      <c r="B837">
        <v>0.75144508670520205</v>
      </c>
      <c r="C837">
        <v>4266.49</v>
      </c>
      <c r="D837">
        <v>349.89</v>
      </c>
      <c r="E837">
        <v>143.5</v>
      </c>
      <c r="F837">
        <v>1775.105</v>
      </c>
      <c r="G837">
        <v>86.13</v>
      </c>
      <c r="H837">
        <v>57.91</v>
      </c>
      <c r="I837" s="12">
        <f t="shared" si="191"/>
        <v>108.90626863690758</v>
      </c>
      <c r="J837" s="12">
        <f t="shared" si="192"/>
        <v>103.0447530193498</v>
      </c>
      <c r="K837" s="12">
        <f t="shared" si="193"/>
        <v>150.35682830404446</v>
      </c>
      <c r="L837" s="12">
        <f t="shared" si="194"/>
        <v>120.94313342661145</v>
      </c>
      <c r="M837" s="12">
        <f t="shared" si="195"/>
        <v>144.32088326624432</v>
      </c>
      <c r="N837" s="12">
        <f t="shared" si="196"/>
        <v>136.45772568634843</v>
      </c>
      <c r="O837" s="12">
        <f t="shared" si="197"/>
        <v>198.21220395597848</v>
      </c>
      <c r="P837" s="12">
        <f t="shared" si="198"/>
        <v>159.62265337165329</v>
      </c>
      <c r="Q837">
        <v>0.69014084507042295</v>
      </c>
      <c r="R837" s="12"/>
      <c r="S837" s="12"/>
      <c r="Z837" s="12"/>
      <c r="AA837" s="12"/>
      <c r="AB837" s="12"/>
      <c r="AC837" s="12"/>
      <c r="AF837">
        <v>0.57191547375596496</v>
      </c>
      <c r="AG837" s="12"/>
      <c r="AH837" s="12"/>
      <c r="AI837" t="str">
        <v>20081121</v>
      </c>
      <c r="AJ837">
        <v>29</v>
      </c>
      <c r="AK837">
        <v>44.1</v>
      </c>
      <c r="AL837">
        <f t="shared" si="189"/>
        <v>0.65759637188208619</v>
      </c>
      <c r="BI837" t="str">
        <v>06/08/2021</v>
      </c>
      <c r="BJ837">
        <v>56.4</v>
      </c>
      <c r="BK837">
        <v>15.9</v>
      </c>
      <c r="BL837">
        <f t="shared" si="190"/>
        <v>3.5471698113207544</v>
      </c>
    </row>
    <row r="838" spans="1:64" x14ac:dyDescent="0.3">
      <c r="A838" s="11">
        <v>44371</v>
      </c>
      <c r="B838">
        <v>0.75811209439528005</v>
      </c>
      <c r="C838">
        <v>4241.84</v>
      </c>
      <c r="D838">
        <v>347.74</v>
      </c>
      <c r="E838">
        <v>143.27000000000001</v>
      </c>
      <c r="F838">
        <v>1778.9</v>
      </c>
      <c r="G838">
        <v>86.12</v>
      </c>
      <c r="H838">
        <v>57.41</v>
      </c>
      <c r="I838" s="12">
        <f t="shared" si="191"/>
        <v>108.45014933350497</v>
      </c>
      <c r="J838" s="12">
        <f t="shared" si="192"/>
        <v>102.2325665730302</v>
      </c>
      <c r="K838" s="12">
        <f t="shared" si="193"/>
        <v>149.50538907678248</v>
      </c>
      <c r="L838" s="12">
        <f t="shared" si="194"/>
        <v>121.29466071832539</v>
      </c>
      <c r="M838" s="12">
        <f t="shared" si="195"/>
        <v>143.66327615151516</v>
      </c>
      <c r="N838" s="12">
        <f t="shared" si="196"/>
        <v>135.33228601164089</v>
      </c>
      <c r="O838" s="12">
        <f t="shared" si="197"/>
        <v>197.01696836576949</v>
      </c>
      <c r="P838" s="12">
        <f t="shared" si="198"/>
        <v>160.02696210892364</v>
      </c>
      <c r="Q838">
        <v>0.70422535211267601</v>
      </c>
      <c r="R838" s="12"/>
      <c r="S838" s="12"/>
      <c r="Z838" s="12"/>
      <c r="AA838" s="12"/>
      <c r="AB838" s="12"/>
      <c r="AC838" s="12"/>
      <c r="AF838">
        <v>0.56917808219178101</v>
      </c>
      <c r="AG838" s="12"/>
      <c r="AH838" s="12"/>
      <c r="AI838" t="str">
        <v>20081114</v>
      </c>
      <c r="AJ838">
        <v>30.9</v>
      </c>
      <c r="AK838">
        <v>43.6</v>
      </c>
      <c r="AL838">
        <f t="shared" si="189"/>
        <v>0.70871559633027514</v>
      </c>
      <c r="BI838" t="str">
        <v>05/08/2021</v>
      </c>
      <c r="BJ838">
        <v>56.4</v>
      </c>
      <c r="BK838">
        <v>15.9</v>
      </c>
      <c r="BL838">
        <f t="shared" si="190"/>
        <v>3.5471698113207544</v>
      </c>
    </row>
    <row r="839" spans="1:64" x14ac:dyDescent="0.3">
      <c r="A839" s="11">
        <v>44370</v>
      </c>
      <c r="B839">
        <v>0.76758409785932702</v>
      </c>
      <c r="C839">
        <v>4246.4399999999996</v>
      </c>
      <c r="D839">
        <v>347.57</v>
      </c>
      <c r="E839">
        <v>143.63999999999999</v>
      </c>
      <c r="F839">
        <v>1778.6</v>
      </c>
      <c r="G839">
        <v>86.18</v>
      </c>
      <c r="H839">
        <v>57.55</v>
      </c>
      <c r="I839" s="12">
        <f t="shared" si="191"/>
        <v>108.28851531569813</v>
      </c>
      <c r="J839" s="12">
        <f t="shared" si="192"/>
        <v>102.36071526078516</v>
      </c>
      <c r="K839" s="12">
        <f t="shared" si="193"/>
        <v>149.56327651265028</v>
      </c>
      <c r="L839" s="12">
        <f t="shared" si="194"/>
        <v>121.13120543210918</v>
      </c>
      <c r="M839" s="12">
        <f t="shared" si="195"/>
        <v>143.22429451063988</v>
      </c>
      <c r="N839" s="12">
        <f t="shared" si="196"/>
        <v>135.28893428013885</v>
      </c>
      <c r="O839" s="12">
        <f t="shared" si="197"/>
        <v>196.78371525055687</v>
      </c>
      <c r="P839" s="12">
        <f t="shared" si="198"/>
        <v>159.56076109071108</v>
      </c>
      <c r="Q839">
        <v>0.73913043478260898</v>
      </c>
      <c r="R839" s="12"/>
      <c r="S839" s="12"/>
      <c r="Z839" s="12"/>
      <c r="AA839" s="12"/>
      <c r="AB839" s="12"/>
      <c r="AC839" s="12"/>
      <c r="AF839">
        <v>0.56935817805383004</v>
      </c>
      <c r="AG839" s="12"/>
      <c r="AH839" s="12"/>
      <c r="AI839" t="str">
        <v>20081107</v>
      </c>
      <c r="AJ839">
        <v>31.9</v>
      </c>
      <c r="AK839">
        <v>46.1</v>
      </c>
      <c r="AL839">
        <f t="shared" si="189"/>
        <v>0.69197396963123636</v>
      </c>
      <c r="BI839" t="str">
        <v>04/08/2021</v>
      </c>
      <c r="BJ839">
        <v>56.4</v>
      </c>
      <c r="BK839">
        <v>15.9</v>
      </c>
      <c r="BL839">
        <f t="shared" si="190"/>
        <v>3.5471698113207544</v>
      </c>
    </row>
    <row r="840" spans="1:64" x14ac:dyDescent="0.3">
      <c r="A840" s="11">
        <v>44369</v>
      </c>
      <c r="B840">
        <v>0.76947040498442398</v>
      </c>
      <c r="C840">
        <v>4224.79</v>
      </c>
      <c r="D840">
        <v>344.36</v>
      </c>
      <c r="E840">
        <v>143.29</v>
      </c>
      <c r="F840">
        <v>1783.2</v>
      </c>
      <c r="G840">
        <v>86.13</v>
      </c>
      <c r="H840">
        <v>57.56</v>
      </c>
      <c r="I840" s="12">
        <f t="shared" si="191"/>
        <v>107.99887139945521</v>
      </c>
      <c r="J840" s="12">
        <f t="shared" si="192"/>
        <v>101.57814230154435</v>
      </c>
      <c r="K840" s="12">
        <f t="shared" si="193"/>
        <v>148.88673559661621</v>
      </c>
      <c r="L840" s="12">
        <f t="shared" si="194"/>
        <v>120.49280481184225</v>
      </c>
      <c r="M840" s="12">
        <f t="shared" si="195"/>
        <v>142.24577992732247</v>
      </c>
      <c r="N840" s="12">
        <f t="shared" si="196"/>
        <v>133.69776082717169</v>
      </c>
      <c r="O840" s="12">
        <f t="shared" si="197"/>
        <v>195.07851013108063</v>
      </c>
      <c r="P840" s="12">
        <f t="shared" si="198"/>
        <v>158.05992333580426</v>
      </c>
      <c r="Q840">
        <v>0.73529411764705899</v>
      </c>
      <c r="R840" s="12"/>
      <c r="S840" s="12"/>
      <c r="Z840" s="12"/>
      <c r="AA840" s="12"/>
      <c r="AB840" s="12"/>
      <c r="AC840" s="12"/>
      <c r="AF840">
        <v>0.56743535988819005</v>
      </c>
      <c r="AG840" s="12"/>
      <c r="AH840" s="12"/>
      <c r="AI840" t="str">
        <v>20081031</v>
      </c>
      <c r="AJ840">
        <v>30.3</v>
      </c>
      <c r="AK840">
        <v>48.3</v>
      </c>
      <c r="AL840">
        <f t="shared" ref="AL840:AL903" si="199">IFERROR(AJ840/AK840,"")</f>
        <v>0.62732919254658392</v>
      </c>
      <c r="BI840" t="str">
        <v>03/08/2021</v>
      </c>
      <c r="BJ840">
        <v>56.4</v>
      </c>
      <c r="BK840">
        <v>15.9</v>
      </c>
      <c r="BL840">
        <f t="shared" ref="BL840:BL903" si="200">IFERROR(BJ840/BK840,"")</f>
        <v>3.5471698113207544</v>
      </c>
    </row>
    <row r="841" spans="1:64" x14ac:dyDescent="0.3">
      <c r="A841" s="11">
        <v>44366</v>
      </c>
      <c r="B841">
        <v>0.77485380116959102</v>
      </c>
      <c r="C841">
        <v>4166.45</v>
      </c>
      <c r="D841">
        <v>342.63</v>
      </c>
      <c r="E841">
        <v>145.72999999999999</v>
      </c>
      <c r="F841">
        <v>1764.3</v>
      </c>
      <c r="G841">
        <v>86.11</v>
      </c>
      <c r="H841">
        <v>56.95</v>
      </c>
      <c r="I841" s="12">
        <f t="shared" si="191"/>
        <v>104.77742446861292</v>
      </c>
      <c r="J841" s="12">
        <f t="shared" si="192"/>
        <v>101.24505979838179</v>
      </c>
      <c r="K841" s="12">
        <f t="shared" si="193"/>
        <v>146.86440291973895</v>
      </c>
      <c r="L841" s="12">
        <f t="shared" si="194"/>
        <v>120.09754242364039</v>
      </c>
      <c r="M841" s="12">
        <f t="shared" si="195"/>
        <v>139.21200634350575</v>
      </c>
      <c r="N841" s="12">
        <f t="shared" si="196"/>
        <v>134.45924189577528</v>
      </c>
      <c r="O841" s="12">
        <f t="shared" si="197"/>
        <v>194.14333771873163</v>
      </c>
      <c r="P841" s="12">
        <f t="shared" si="198"/>
        <v>158.95995007738333</v>
      </c>
      <c r="Q841">
        <v>0.70422535211267601</v>
      </c>
      <c r="R841" s="12"/>
      <c r="S841" s="12"/>
      <c r="Z841" s="12"/>
      <c r="AA841" s="12"/>
      <c r="AB841" s="12"/>
      <c r="AC841" s="12"/>
      <c r="AF841">
        <v>0.57008718980549999</v>
      </c>
      <c r="AG841" s="12"/>
      <c r="AH841" s="12"/>
      <c r="AI841" t="str">
        <v>20081024</v>
      </c>
      <c r="AJ841">
        <v>23.1</v>
      </c>
      <c r="AK841">
        <v>52.7</v>
      </c>
      <c r="AL841">
        <f t="shared" si="199"/>
        <v>0.43833017077798864</v>
      </c>
      <c r="BI841" t="str">
        <v>02/08/2021</v>
      </c>
      <c r="BJ841">
        <v>56.4</v>
      </c>
      <c r="BK841">
        <v>15.9</v>
      </c>
      <c r="BL841">
        <f t="shared" si="200"/>
        <v>3.5471698113207544</v>
      </c>
    </row>
    <row r="842" spans="1:64" x14ac:dyDescent="0.3">
      <c r="A842" s="11">
        <v>44365</v>
      </c>
      <c r="B842">
        <v>0.77485380116959102</v>
      </c>
      <c r="C842">
        <v>4221.8599999999997</v>
      </c>
      <c r="D842">
        <v>345.34</v>
      </c>
      <c r="E842">
        <v>143.04</v>
      </c>
      <c r="F842">
        <v>1773.4</v>
      </c>
      <c r="G842">
        <v>86.174999999999997</v>
      </c>
      <c r="H842">
        <v>57.93</v>
      </c>
      <c r="I842" s="12">
        <f t="shared" si="191"/>
        <v>108.23336734335429</v>
      </c>
      <c r="J842" s="12">
        <f t="shared" si="192"/>
        <v>102.06084858912318</v>
      </c>
      <c r="K842" s="12">
        <f t="shared" si="193"/>
        <v>148.70391012838465</v>
      </c>
      <c r="L842" s="12">
        <f t="shared" si="194"/>
        <v>119.64380266359397</v>
      </c>
      <c r="M842" s="12">
        <f t="shared" si="195"/>
        <v>143.02406497270667</v>
      </c>
      <c r="N842" s="12">
        <f t="shared" si="196"/>
        <v>134.82542137868339</v>
      </c>
      <c r="O842" s="12">
        <f t="shared" si="197"/>
        <v>195.53024543669179</v>
      </c>
      <c r="P842" s="12">
        <f t="shared" si="198"/>
        <v>157.5312003919785</v>
      </c>
      <c r="Q842">
        <v>0.72857142857142898</v>
      </c>
      <c r="R842" s="12"/>
      <c r="S842" s="12"/>
      <c r="Z842" s="12"/>
      <c r="AA842" s="12"/>
      <c r="AB842" s="12"/>
      <c r="AC842" s="12"/>
      <c r="AF842">
        <v>0.56094276094276097</v>
      </c>
      <c r="AG842" s="12"/>
      <c r="AH842" s="12"/>
      <c r="AI842" t="str">
        <v>20081017</v>
      </c>
      <c r="AJ842">
        <v>22.2</v>
      </c>
      <c r="AK842">
        <v>54.4</v>
      </c>
      <c r="AL842">
        <f t="shared" si="199"/>
        <v>0.40808823529411764</v>
      </c>
      <c r="BI842" t="str">
        <v>30/07/2021</v>
      </c>
      <c r="BJ842">
        <v>54.1</v>
      </c>
      <c r="BK842">
        <v>16.3</v>
      </c>
      <c r="BL842">
        <f t="shared" si="200"/>
        <v>3.3190184049079754</v>
      </c>
    </row>
    <row r="843" spans="1:64" x14ac:dyDescent="0.3">
      <c r="A843" s="11">
        <v>44364</v>
      </c>
      <c r="B843">
        <v>0.78632478632478597</v>
      </c>
      <c r="C843">
        <v>4223.7</v>
      </c>
      <c r="D843">
        <v>341.01</v>
      </c>
      <c r="E843">
        <v>140.93</v>
      </c>
      <c r="F843">
        <v>1812.3</v>
      </c>
      <c r="G843">
        <v>86.18</v>
      </c>
      <c r="H843">
        <v>58.13</v>
      </c>
      <c r="I843" s="12">
        <f t="shared" si="191"/>
        <v>109.92708081221195</v>
      </c>
      <c r="J843" s="12">
        <f t="shared" si="192"/>
        <v>99.958834210845538</v>
      </c>
      <c r="K843" s="12">
        <f t="shared" si="193"/>
        <v>148.76008474781509</v>
      </c>
      <c r="L843" s="12">
        <f t="shared" si="194"/>
        <v>119.28535883808026</v>
      </c>
      <c r="M843" s="12">
        <f t="shared" si="195"/>
        <v>143.35010001726965</v>
      </c>
      <c r="N843" s="12">
        <f t="shared" si="196"/>
        <v>130.37166302212302</v>
      </c>
      <c r="O843" s="12">
        <f t="shared" si="197"/>
        <v>193.06755430162283</v>
      </c>
      <c r="P843" s="12">
        <f t="shared" si="198"/>
        <v>155.02931572958082</v>
      </c>
      <c r="Q843">
        <v>0.72602739726027399</v>
      </c>
      <c r="R843" s="12"/>
      <c r="S843" s="12"/>
      <c r="Z843" s="12"/>
      <c r="AA843" s="12"/>
      <c r="AB843" s="12"/>
      <c r="AC843" s="12"/>
      <c r="AF843">
        <v>0.56043214044564504</v>
      </c>
      <c r="AG843" s="12"/>
      <c r="AH843" s="12"/>
      <c r="AI843" t="str">
        <v>20081010</v>
      </c>
      <c r="AJ843">
        <v>22.4</v>
      </c>
      <c r="AK843">
        <v>52.9</v>
      </c>
      <c r="AL843">
        <f t="shared" si="199"/>
        <v>0.42344045368620037</v>
      </c>
      <c r="BI843" t="str">
        <v>29/07/2021</v>
      </c>
      <c r="BJ843">
        <v>54.1</v>
      </c>
      <c r="BK843">
        <v>16.3</v>
      </c>
      <c r="BL843">
        <f t="shared" si="200"/>
        <v>3.3190184049079754</v>
      </c>
    </row>
    <row r="844" spans="1:64" x14ac:dyDescent="0.3">
      <c r="A844" s="11">
        <v>44363</v>
      </c>
      <c r="B844">
        <v>0.78612716763005797</v>
      </c>
      <c r="C844">
        <v>4246.59</v>
      </c>
      <c r="D844">
        <v>342.26</v>
      </c>
      <c r="E844">
        <v>141.05000000000001</v>
      </c>
      <c r="F844">
        <v>1858.2</v>
      </c>
      <c r="G844">
        <v>86.26</v>
      </c>
      <c r="H844">
        <v>58.63</v>
      </c>
      <c r="I844" s="12">
        <f t="shared" si="191"/>
        <v>110.42836430509118</v>
      </c>
      <c r="J844" s="12">
        <f t="shared" si="192"/>
        <v>98.065087858903709</v>
      </c>
      <c r="K844" s="12">
        <f t="shared" si="193"/>
        <v>149.4269441009144</v>
      </c>
      <c r="L844" s="12">
        <f t="shared" si="194"/>
        <v>118.9122300841867</v>
      </c>
      <c r="M844" s="12">
        <f t="shared" si="195"/>
        <v>143.75281376381236</v>
      </c>
      <c r="N844" s="12">
        <f t="shared" si="196"/>
        <v>127.68402542020245</v>
      </c>
      <c r="O844" s="12">
        <f t="shared" si="197"/>
        <v>193.59505543630203</v>
      </c>
      <c r="P844" s="12">
        <f t="shared" si="198"/>
        <v>154.27708180382808</v>
      </c>
      <c r="Q844">
        <v>0.72602739726027399</v>
      </c>
      <c r="R844" s="12"/>
      <c r="S844" s="12"/>
      <c r="Z844" s="12"/>
      <c r="AA844" s="12"/>
      <c r="AB844" s="12"/>
      <c r="AC844" s="12"/>
      <c r="AF844">
        <v>0.55751014884979699</v>
      </c>
      <c r="AG844" s="12"/>
      <c r="AH844" s="12"/>
      <c r="AI844" t="str">
        <v>20081003</v>
      </c>
      <c r="AJ844">
        <v>25.3</v>
      </c>
      <c r="AK844">
        <v>53</v>
      </c>
      <c r="AL844">
        <f t="shared" si="199"/>
        <v>0.47735849056603774</v>
      </c>
      <c r="BI844" t="str">
        <v>28/07/2021</v>
      </c>
      <c r="BJ844">
        <v>54.1</v>
      </c>
      <c r="BK844">
        <v>16.3</v>
      </c>
      <c r="BL844">
        <f t="shared" si="200"/>
        <v>3.3190184049079754</v>
      </c>
    </row>
    <row r="845" spans="1:64" x14ac:dyDescent="0.3">
      <c r="A845" s="11">
        <v>44362</v>
      </c>
      <c r="B845">
        <v>0.78885630498533699</v>
      </c>
      <c r="C845">
        <v>4255.1499999999996</v>
      </c>
      <c r="D845">
        <v>344.51</v>
      </c>
      <c r="E845">
        <v>141.22</v>
      </c>
      <c r="F845">
        <v>1866.25</v>
      </c>
      <c r="G845">
        <v>86.27</v>
      </c>
      <c r="H845">
        <v>58.68</v>
      </c>
      <c r="I845" s="12">
        <f t="shared" si="191"/>
        <v>110.51764979779051</v>
      </c>
      <c r="J845" s="12">
        <f t="shared" si="192"/>
        <v>97.839881695971812</v>
      </c>
      <c r="K845" s="12">
        <f t="shared" si="193"/>
        <v>149.71076049295934</v>
      </c>
      <c r="L845" s="12">
        <f t="shared" si="194"/>
        <v>119.05028089602807</v>
      </c>
      <c r="M845" s="12">
        <f t="shared" si="195"/>
        <v>144.52271801531435</v>
      </c>
      <c r="N845" s="12">
        <f t="shared" si="196"/>
        <v>127.96780070308843</v>
      </c>
      <c r="O845" s="12">
        <f t="shared" si="197"/>
        <v>194.84500561521654</v>
      </c>
      <c r="P845" s="12">
        <f t="shared" si="198"/>
        <v>155.15821537758052</v>
      </c>
      <c r="Q845">
        <v>0.71621621621621601</v>
      </c>
      <c r="R845" s="12"/>
      <c r="S845" s="12"/>
      <c r="Z845" s="12"/>
      <c r="AA845" s="12"/>
      <c r="AB845" s="12"/>
      <c r="AC845" s="12"/>
      <c r="AF845">
        <v>0.56130790190735702</v>
      </c>
      <c r="AG845" s="12"/>
      <c r="AH845" s="12"/>
      <c r="AI845" t="str">
        <v>20080926</v>
      </c>
      <c r="AJ845">
        <v>33.700000000000003</v>
      </c>
      <c r="AK845">
        <v>47.2</v>
      </c>
      <c r="AL845">
        <f t="shared" si="199"/>
        <v>0.71398305084745761</v>
      </c>
      <c r="BI845" t="str">
        <v>27/07/2021</v>
      </c>
      <c r="BJ845">
        <v>54.1</v>
      </c>
      <c r="BK845">
        <v>16.3</v>
      </c>
      <c r="BL845">
        <f t="shared" si="200"/>
        <v>3.3190184049079754</v>
      </c>
    </row>
    <row r="846" spans="1:64" x14ac:dyDescent="0.3">
      <c r="A846" s="11">
        <v>44359</v>
      </c>
      <c r="B846">
        <v>0.78089887640449396</v>
      </c>
      <c r="C846">
        <v>4247.4399999999996</v>
      </c>
      <c r="D846">
        <v>341.24</v>
      </c>
      <c r="E846">
        <v>142.31</v>
      </c>
      <c r="F846">
        <v>1877.6</v>
      </c>
      <c r="G846">
        <v>86.3</v>
      </c>
      <c r="H846">
        <v>58.58</v>
      </c>
      <c r="I846" s="12">
        <f t="shared" si="191"/>
        <v>109.48037293560299</v>
      </c>
      <c r="J846" s="12">
        <f t="shared" si="192"/>
        <v>97.076841987035067</v>
      </c>
      <c r="K846" s="12">
        <f t="shared" si="193"/>
        <v>149.38765954316898</v>
      </c>
      <c r="L846" s="12">
        <f t="shared" si="194"/>
        <v>119.0374077400413</v>
      </c>
      <c r="M846" s="12">
        <f t="shared" si="195"/>
        <v>142.07308903370361</v>
      </c>
      <c r="N846" s="12">
        <f t="shared" si="196"/>
        <v>125.99873662288637</v>
      </c>
      <c r="O846" s="12">
        <f t="shared" si="197"/>
        <v>192.92915678007452</v>
      </c>
      <c r="P846" s="12">
        <f t="shared" si="198"/>
        <v>153.94579508064226</v>
      </c>
      <c r="Q846">
        <v>0.71428571428571397</v>
      </c>
      <c r="R846" s="12"/>
      <c r="S846" s="12"/>
      <c r="Z846" s="12"/>
      <c r="AA846" s="12"/>
      <c r="AB846" s="12"/>
      <c r="AC846" s="12"/>
      <c r="AF846">
        <v>0.57462195923734405</v>
      </c>
      <c r="AG846" s="12"/>
      <c r="AH846" s="12"/>
      <c r="AI846" t="str">
        <v>20080919</v>
      </c>
      <c r="AJ846">
        <v>37.5</v>
      </c>
      <c r="AK846">
        <v>40.9</v>
      </c>
      <c r="AL846">
        <f t="shared" si="199"/>
        <v>0.91687041564792182</v>
      </c>
      <c r="BI846" t="str">
        <v>26/07/2021</v>
      </c>
      <c r="BJ846">
        <v>54.1</v>
      </c>
      <c r="BK846">
        <v>16.3</v>
      </c>
      <c r="BL846">
        <f t="shared" si="200"/>
        <v>3.3190184049079754</v>
      </c>
    </row>
    <row r="847" spans="1:64" x14ac:dyDescent="0.3">
      <c r="A847" s="11">
        <v>44358</v>
      </c>
      <c r="B847">
        <v>0.77285318559556804</v>
      </c>
      <c r="C847">
        <v>4239.18</v>
      </c>
      <c r="D847">
        <v>340.35</v>
      </c>
      <c r="E847">
        <v>142.54</v>
      </c>
      <c r="F847">
        <v>1897.8</v>
      </c>
      <c r="G847">
        <v>86.32</v>
      </c>
      <c r="H847">
        <v>58.54</v>
      </c>
      <c r="I847" s="12">
        <f t="shared" si="191"/>
        <v>109.09178013935146</v>
      </c>
      <c r="J847" s="12">
        <f t="shared" si="192"/>
        <v>95.869614081318005</v>
      </c>
      <c r="K847" s="12">
        <f t="shared" si="193"/>
        <v>149.0626751777242</v>
      </c>
      <c r="L847" s="12">
        <f t="shared" si="194"/>
        <v>118.88699232589143</v>
      </c>
      <c r="M847" s="12">
        <f t="shared" si="195"/>
        <v>141.47485731608452</v>
      </c>
      <c r="N847" s="12">
        <f t="shared" si="196"/>
        <v>124.34999758055022</v>
      </c>
      <c r="O847" s="12">
        <f t="shared" si="197"/>
        <v>192.38151371166802</v>
      </c>
      <c r="P847" s="12">
        <f t="shared" si="198"/>
        <v>153.6489971946545</v>
      </c>
      <c r="Q847">
        <v>0.74025974025973995</v>
      </c>
      <c r="R847" s="12"/>
      <c r="S847" s="12"/>
      <c r="Z847" s="12"/>
      <c r="AA847" s="12"/>
      <c r="AB847" s="12"/>
      <c r="AC847" s="12"/>
      <c r="AF847">
        <v>0.571241830065359</v>
      </c>
      <c r="AG847" s="12"/>
      <c r="AH847" s="12"/>
      <c r="AI847" t="str">
        <v>20080912</v>
      </c>
      <c r="AJ847">
        <v>37.9</v>
      </c>
      <c r="AK847">
        <v>43.7</v>
      </c>
      <c r="AL847">
        <f t="shared" si="199"/>
        <v>0.86727688787185342</v>
      </c>
      <c r="BI847" t="str">
        <v>23/07/2021</v>
      </c>
      <c r="BJ847">
        <v>52.6</v>
      </c>
      <c r="BK847">
        <v>16.5</v>
      </c>
      <c r="BL847">
        <f t="shared" si="200"/>
        <v>3.187878787878788</v>
      </c>
    </row>
    <row r="848" spans="1:64" x14ac:dyDescent="0.3">
      <c r="A848" s="11">
        <v>44357</v>
      </c>
      <c r="B848">
        <v>0.78021978021978</v>
      </c>
      <c r="C848">
        <v>4219.55</v>
      </c>
      <c r="D848">
        <v>336.84</v>
      </c>
      <c r="E848">
        <v>141.69</v>
      </c>
      <c r="F848">
        <v>1888.8</v>
      </c>
      <c r="G848">
        <v>86.29</v>
      </c>
      <c r="H848">
        <v>58.85</v>
      </c>
      <c r="I848" s="12">
        <f t="shared" si="191"/>
        <v>109.23890933745577</v>
      </c>
      <c r="J848" s="12">
        <f t="shared" si="192"/>
        <v>95.880427021761221</v>
      </c>
      <c r="K848" s="12">
        <f t="shared" si="193"/>
        <v>148.42378647315482</v>
      </c>
      <c r="L848" s="12">
        <f t="shared" si="194"/>
        <v>117.71924281539134</v>
      </c>
      <c r="M848" s="12">
        <f t="shared" si="195"/>
        <v>140.8520986782278</v>
      </c>
      <c r="N848" s="12">
        <f t="shared" si="196"/>
        <v>123.65069755060669</v>
      </c>
      <c r="O848" s="12">
        <f t="shared" si="197"/>
        <v>190.4630342729385</v>
      </c>
      <c r="P848" s="12">
        <f t="shared" si="198"/>
        <v>151.27578164393802</v>
      </c>
      <c r="Q848">
        <v>0.71621621621621601</v>
      </c>
      <c r="R848" s="12"/>
      <c r="S848" s="12"/>
      <c r="Z848" s="12"/>
      <c r="AA848" s="12"/>
      <c r="AB848" s="12"/>
      <c r="AC848" s="12"/>
      <c r="AF848">
        <v>0.57887874837027398</v>
      </c>
      <c r="AG848" s="12"/>
      <c r="AH848" s="12"/>
      <c r="AI848" t="str">
        <v>20080905</v>
      </c>
      <c r="AJ848">
        <v>38.200000000000003</v>
      </c>
      <c r="AK848">
        <v>41.6</v>
      </c>
      <c r="AL848">
        <f t="shared" si="199"/>
        <v>0.91826923076923084</v>
      </c>
      <c r="BI848" t="str">
        <v>22/07/2021</v>
      </c>
      <c r="BJ848">
        <v>52.6</v>
      </c>
      <c r="BK848">
        <v>16.5</v>
      </c>
      <c r="BL848">
        <f t="shared" si="200"/>
        <v>3.187878787878788</v>
      </c>
    </row>
    <row r="849" spans="1:64" x14ac:dyDescent="0.3">
      <c r="A849" s="11">
        <v>44356</v>
      </c>
      <c r="B849">
        <v>0.77994428969359297</v>
      </c>
      <c r="C849">
        <v>4227.26</v>
      </c>
      <c r="D849">
        <v>336.76</v>
      </c>
      <c r="E849">
        <v>140.44999999999999</v>
      </c>
      <c r="F849">
        <v>1892.9065000000001</v>
      </c>
      <c r="G849">
        <v>86.31</v>
      </c>
      <c r="H849">
        <v>59.04</v>
      </c>
      <c r="I849" s="12">
        <f t="shared" si="191"/>
        <v>110.41512200908112</v>
      </c>
      <c r="J849" s="12">
        <f t="shared" si="192"/>
        <v>95.847308070349285</v>
      </c>
      <c r="K849" s="12">
        <f t="shared" si="193"/>
        <v>148.66047678637702</v>
      </c>
      <c r="L849" s="12">
        <f t="shared" si="194"/>
        <v>117.55533767423471</v>
      </c>
      <c r="M849" s="12">
        <f t="shared" si="195"/>
        <v>142.07267440183026</v>
      </c>
      <c r="N849" s="12">
        <f t="shared" si="196"/>
        <v>123.35378830846581</v>
      </c>
      <c r="O849" s="12">
        <f t="shared" si="197"/>
        <v>190.37369555960285</v>
      </c>
      <c r="P849" s="12">
        <f t="shared" si="198"/>
        <v>150.75481595211821</v>
      </c>
      <c r="Q849">
        <v>0.68918918918918903</v>
      </c>
      <c r="R849" s="12"/>
      <c r="S849" s="12"/>
      <c r="Z849" s="12"/>
      <c r="AA849" s="12"/>
      <c r="AB849" s="12"/>
      <c r="AC849" s="12"/>
      <c r="AF849">
        <v>0.57825802226588097</v>
      </c>
      <c r="AG849" s="12"/>
      <c r="AH849" s="12"/>
      <c r="AI849" t="str">
        <v>20080829</v>
      </c>
      <c r="AJ849">
        <v>37.799999999999997</v>
      </c>
      <c r="AK849">
        <v>40</v>
      </c>
      <c r="AL849">
        <f t="shared" si="199"/>
        <v>0.94499999999999995</v>
      </c>
      <c r="BI849" t="str">
        <v>21/07/2021</v>
      </c>
      <c r="BJ849">
        <v>52.6</v>
      </c>
      <c r="BK849">
        <v>16.5</v>
      </c>
      <c r="BL849">
        <f t="shared" si="200"/>
        <v>3.187878787878788</v>
      </c>
    </row>
    <row r="850" spans="1:64" x14ac:dyDescent="0.3">
      <c r="A850" s="11">
        <v>44355</v>
      </c>
      <c r="B850">
        <v>0.787114845938375</v>
      </c>
      <c r="C850">
        <v>4226.5200000000004</v>
      </c>
      <c r="D850">
        <v>336.6</v>
      </c>
      <c r="E850">
        <v>139.47</v>
      </c>
      <c r="F850">
        <v>1898.98</v>
      </c>
      <c r="G850">
        <v>86.29</v>
      </c>
      <c r="H850">
        <v>59.14</v>
      </c>
      <c r="I850" s="12">
        <f t="shared" si="191"/>
        <v>111.17685196276294</v>
      </c>
      <c r="J850" s="12">
        <f t="shared" si="192"/>
        <v>95.525065641581392</v>
      </c>
      <c r="K850" s="12">
        <f t="shared" si="193"/>
        <v>148.6689050685689</v>
      </c>
      <c r="L850" s="12">
        <f t="shared" si="194"/>
        <v>117.33638939350564</v>
      </c>
      <c r="M850" s="12">
        <f t="shared" si="195"/>
        <v>143.00956712280134</v>
      </c>
      <c r="N850" s="12">
        <f t="shared" si="196"/>
        <v>122.90228983795973</v>
      </c>
      <c r="O850" s="12">
        <f t="shared" si="197"/>
        <v>190.32733846534148</v>
      </c>
      <c r="P850" s="12">
        <f t="shared" si="198"/>
        <v>150.42895005228888</v>
      </c>
      <c r="Q850">
        <v>0.68918918918918903</v>
      </c>
      <c r="R850" s="12"/>
      <c r="S850" s="12"/>
      <c r="Z850" s="12"/>
      <c r="AA850" s="12"/>
      <c r="AB850" s="12"/>
      <c r="AC850" s="12"/>
      <c r="AF850">
        <v>0.58107213765718102</v>
      </c>
      <c r="AG850" s="12"/>
      <c r="AH850" s="12"/>
      <c r="AI850" t="str">
        <v>20080822</v>
      </c>
      <c r="AJ850">
        <v>39.299999999999997</v>
      </c>
      <c r="AK850">
        <v>39.299999999999997</v>
      </c>
      <c r="AL850">
        <f t="shared" si="199"/>
        <v>1</v>
      </c>
      <c r="BI850" t="str">
        <v>20/07/2021</v>
      </c>
      <c r="BJ850">
        <v>52.6</v>
      </c>
      <c r="BK850">
        <v>16.5</v>
      </c>
      <c r="BL850">
        <f t="shared" si="200"/>
        <v>3.187878787878788</v>
      </c>
    </row>
    <row r="851" spans="1:64" x14ac:dyDescent="0.3">
      <c r="A851" s="11">
        <v>44352</v>
      </c>
      <c r="B851">
        <v>0.79949238578680204</v>
      </c>
      <c r="C851">
        <v>4229.8900000000003</v>
      </c>
      <c r="D851">
        <v>335.6</v>
      </c>
      <c r="E851">
        <v>139.9</v>
      </c>
      <c r="F851">
        <v>1891.4849999999999</v>
      </c>
      <c r="G851">
        <v>86.3</v>
      </c>
      <c r="H851">
        <v>59.14</v>
      </c>
      <c r="I851" s="12">
        <f t="shared" si="191"/>
        <v>110.92428701258302</v>
      </c>
      <c r="J851" s="12">
        <f t="shared" si="192"/>
        <v>95.981863110196144</v>
      </c>
      <c r="K851" s="12">
        <f t="shared" si="193"/>
        <v>148.7701931971788</v>
      </c>
      <c r="L851" s="12">
        <f t="shared" si="194"/>
        <v>117.42994712711535</v>
      </c>
      <c r="M851" s="12">
        <f t="shared" si="195"/>
        <v>142.14908726799567</v>
      </c>
      <c r="N851" s="12">
        <f t="shared" si="196"/>
        <v>123.02319177695367</v>
      </c>
      <c r="O851" s="12">
        <f t="shared" si="197"/>
        <v>189.73997699457934</v>
      </c>
      <c r="P851" s="12">
        <f t="shared" si="198"/>
        <v>149.98204289229989</v>
      </c>
      <c r="Q851">
        <v>0.686746987951807</v>
      </c>
      <c r="R851" s="12"/>
      <c r="S851" s="12"/>
      <c r="Z851" s="12"/>
      <c r="AA851" s="12"/>
      <c r="AB851" s="12"/>
      <c r="AC851" s="12"/>
      <c r="AF851">
        <v>0.57982120051085595</v>
      </c>
      <c r="AG851" s="12"/>
      <c r="AH851" s="12"/>
      <c r="AI851" t="str">
        <v>20080815</v>
      </c>
      <c r="AJ851">
        <v>40.700000000000003</v>
      </c>
      <c r="AK851">
        <v>38.4</v>
      </c>
      <c r="AL851">
        <f t="shared" si="199"/>
        <v>1.0598958333333335</v>
      </c>
      <c r="BI851" t="str">
        <v>19/07/2021</v>
      </c>
      <c r="BJ851">
        <v>52.6</v>
      </c>
      <c r="BK851">
        <v>16.5</v>
      </c>
      <c r="BL851">
        <f t="shared" si="200"/>
        <v>3.187878787878788</v>
      </c>
    </row>
    <row r="852" spans="1:64" x14ac:dyDescent="0.3">
      <c r="A852" s="11">
        <v>44351</v>
      </c>
      <c r="B852">
        <v>0.79749999999999999</v>
      </c>
      <c r="C852">
        <v>4192.8500000000004</v>
      </c>
      <c r="D852">
        <v>330</v>
      </c>
      <c r="E852">
        <v>138.01</v>
      </c>
      <c r="F852">
        <v>1870.3</v>
      </c>
      <c r="G852">
        <v>86.27</v>
      </c>
      <c r="H852">
        <v>58.6</v>
      </c>
      <c r="I852" s="12">
        <f t="shared" si="191"/>
        <v>111.46607603530019</v>
      </c>
      <c r="J852" s="12">
        <f t="shared" si="192"/>
        <v>96.221741335505598</v>
      </c>
      <c r="K852" s="12">
        <f t="shared" si="193"/>
        <v>147.51830255589778</v>
      </c>
      <c r="L852" s="12">
        <f t="shared" si="194"/>
        <v>117.47469681800462</v>
      </c>
      <c r="M852" s="12">
        <f t="shared" si="195"/>
        <v>141.68506341993319</v>
      </c>
      <c r="N852" s="12">
        <f t="shared" si="196"/>
        <v>122.33291154684892</v>
      </c>
      <c r="O852" s="12">
        <f t="shared" si="197"/>
        <v>186.63769428843068</v>
      </c>
      <c r="P852" s="12">
        <f t="shared" si="198"/>
        <v>148.82792993475431</v>
      </c>
      <c r="Q852">
        <v>0.67857142857142905</v>
      </c>
      <c r="R852" s="12"/>
      <c r="S852" s="12"/>
      <c r="Z852" s="12"/>
      <c r="AA852" s="12"/>
      <c r="AB852" s="12"/>
      <c r="AC852" s="12"/>
      <c r="AF852">
        <v>0.579626047711154</v>
      </c>
      <c r="AG852" s="12"/>
      <c r="AH852" s="12"/>
      <c r="AI852" t="str">
        <v>20080808</v>
      </c>
      <c r="AJ852">
        <v>31.8</v>
      </c>
      <c r="AK852">
        <v>45.5</v>
      </c>
      <c r="AL852">
        <f t="shared" si="199"/>
        <v>0.69890109890109897</v>
      </c>
      <c r="BI852" t="str">
        <v>16/07/2021</v>
      </c>
      <c r="BJ852">
        <v>53.1</v>
      </c>
      <c r="BK852">
        <v>16.7</v>
      </c>
      <c r="BL852">
        <f t="shared" si="200"/>
        <v>3.1796407185628746</v>
      </c>
    </row>
    <row r="853" spans="1:64" x14ac:dyDescent="0.3">
      <c r="A853" s="11">
        <v>44350</v>
      </c>
      <c r="B853">
        <v>0.80500000000000005</v>
      </c>
      <c r="C853">
        <v>4208.12</v>
      </c>
      <c r="D853">
        <v>333.47</v>
      </c>
      <c r="E853">
        <v>138.53</v>
      </c>
      <c r="F853">
        <v>1907.7</v>
      </c>
      <c r="G853">
        <v>86.3</v>
      </c>
      <c r="H853">
        <v>59.03</v>
      </c>
      <c r="I853" s="12">
        <f t="shared" si="191"/>
        <v>111.45214443273223</v>
      </c>
      <c r="J853" s="12">
        <f t="shared" si="192"/>
        <v>94.70866986211594</v>
      </c>
      <c r="K853" s="12">
        <f t="shared" si="193"/>
        <v>148.00391438620204</v>
      </c>
      <c r="L853" s="12">
        <f t="shared" si="194"/>
        <v>117.04680496884606</v>
      </c>
      <c r="M853" s="12">
        <f t="shared" si="195"/>
        <v>142.63386877736343</v>
      </c>
      <c r="N853" s="12">
        <f t="shared" si="196"/>
        <v>121.21782561624779</v>
      </c>
      <c r="O853" s="12">
        <f t="shared" si="197"/>
        <v>188.53398972305689</v>
      </c>
      <c r="P853" s="12">
        <f t="shared" si="198"/>
        <v>149.2939213506927</v>
      </c>
      <c r="Q853">
        <v>0.662790697674419</v>
      </c>
      <c r="R853" s="12"/>
      <c r="S853" s="12"/>
      <c r="Z853" s="12"/>
      <c r="AA853" s="12"/>
      <c r="AB853" s="12"/>
      <c r="AC853" s="12"/>
      <c r="AF853">
        <v>0.57934990439770595</v>
      </c>
      <c r="AG853" s="12"/>
      <c r="AH853" s="12"/>
      <c r="AI853" t="str">
        <v>20080801</v>
      </c>
      <c r="AJ853">
        <v>34</v>
      </c>
      <c r="AK853">
        <v>43.6</v>
      </c>
      <c r="AL853">
        <f t="shared" si="199"/>
        <v>0.77981651376146788</v>
      </c>
      <c r="BI853" t="str">
        <v>15/07/2021</v>
      </c>
      <c r="BJ853">
        <v>53.1</v>
      </c>
      <c r="BK853">
        <v>16.7</v>
      </c>
      <c r="BL853">
        <f t="shared" si="200"/>
        <v>3.1796407185628746</v>
      </c>
    </row>
    <row r="854" spans="1:64" x14ac:dyDescent="0.3">
      <c r="A854" s="11">
        <v>44349</v>
      </c>
      <c r="B854">
        <v>0.80710659898477199</v>
      </c>
      <c r="C854">
        <v>4202.04</v>
      </c>
      <c r="D854">
        <v>332.82</v>
      </c>
      <c r="E854">
        <v>138.21</v>
      </c>
      <c r="F854">
        <v>1900.4</v>
      </c>
      <c r="G854">
        <v>86.29</v>
      </c>
      <c r="H854">
        <v>58.9</v>
      </c>
      <c r="I854" s="12">
        <f t="shared" si="191"/>
        <v>111.54901370902415</v>
      </c>
      <c r="J854" s="12">
        <f t="shared" si="192"/>
        <v>94.935982709771821</v>
      </c>
      <c r="K854" s="12">
        <f t="shared" si="193"/>
        <v>147.80717889603378</v>
      </c>
      <c r="L854" s="12">
        <f t="shared" si="194"/>
        <v>117.13585333954919</v>
      </c>
      <c r="M854" s="12">
        <f t="shared" si="195"/>
        <v>142.68556513296676</v>
      </c>
      <c r="N854" s="12">
        <f t="shared" si="196"/>
        <v>121.44715293160607</v>
      </c>
      <c r="O854" s="12">
        <f t="shared" si="197"/>
        <v>188.18826541957699</v>
      </c>
      <c r="P854" s="12">
        <f t="shared" si="198"/>
        <v>149.33187002817888</v>
      </c>
      <c r="Q854">
        <v>0.65882352941176503</v>
      </c>
      <c r="R854" s="12"/>
      <c r="S854" s="12"/>
      <c r="Z854" s="12"/>
      <c r="AA854" s="12"/>
      <c r="AB854" s="12"/>
      <c r="AC854" s="12"/>
      <c r="AF854">
        <v>0.58050032071840896</v>
      </c>
      <c r="AG854" s="12"/>
      <c r="AH854" s="12"/>
      <c r="AI854" t="str">
        <v>20080725</v>
      </c>
      <c r="AJ854">
        <v>30</v>
      </c>
      <c r="AK854">
        <v>50</v>
      </c>
      <c r="AL854">
        <f t="shared" si="199"/>
        <v>0.6</v>
      </c>
      <c r="BI854" t="str">
        <v>14/07/2021</v>
      </c>
      <c r="BJ854">
        <v>53.1</v>
      </c>
      <c r="BK854">
        <v>16.7</v>
      </c>
      <c r="BL854">
        <f t="shared" si="200"/>
        <v>3.1796407185628746</v>
      </c>
    </row>
    <row r="855" spans="1:64" x14ac:dyDescent="0.3">
      <c r="A855" s="11">
        <v>44345</v>
      </c>
      <c r="B855">
        <v>0.80335731414868095</v>
      </c>
      <c r="C855">
        <v>4204.1099999999997</v>
      </c>
      <c r="D855">
        <v>333.93</v>
      </c>
      <c r="E855">
        <v>138.44</v>
      </c>
      <c r="F855">
        <v>1903.4449999999999</v>
      </c>
      <c r="G855">
        <v>86.32</v>
      </c>
      <c r="H855">
        <v>58.34</v>
      </c>
      <c r="I855" s="12">
        <f t="shared" si="191"/>
        <v>111.41876581490283</v>
      </c>
      <c r="J855" s="12">
        <f t="shared" si="192"/>
        <v>94.830971093812622</v>
      </c>
      <c r="K855" s="12">
        <f t="shared" si="193"/>
        <v>147.82858910220821</v>
      </c>
      <c r="L855" s="12">
        <f t="shared" si="194"/>
        <v>118.32995383503766</v>
      </c>
      <c r="M855" s="12">
        <f t="shared" si="195"/>
        <v>142.9232007381417</v>
      </c>
      <c r="N855" s="12">
        <f t="shared" si="196"/>
        <v>121.65692827679732</v>
      </c>
      <c r="O855" s="12">
        <f t="shared" si="197"/>
        <v>188.75008115511093</v>
      </c>
      <c r="P855" s="12">
        <f t="shared" si="198"/>
        <v>151.28694408599546</v>
      </c>
      <c r="Q855">
        <v>0.65517241379310298</v>
      </c>
      <c r="R855" s="12"/>
      <c r="S855" s="12"/>
      <c r="Z855" s="12"/>
      <c r="AA855" s="12"/>
      <c r="AB855" s="12"/>
      <c r="AC855" s="12"/>
      <c r="AF855">
        <v>0.58395989974937301</v>
      </c>
      <c r="AG855" s="12"/>
      <c r="AH855" s="12"/>
      <c r="AI855" t="str">
        <v>20080718</v>
      </c>
      <c r="AJ855">
        <v>29.2</v>
      </c>
      <c r="AK855">
        <v>49.4</v>
      </c>
      <c r="AL855">
        <f t="shared" si="199"/>
        <v>0.59109311740890691</v>
      </c>
      <c r="BI855" t="str">
        <v>13/07/2021</v>
      </c>
      <c r="BJ855">
        <v>53.1</v>
      </c>
      <c r="BK855">
        <v>16.7</v>
      </c>
      <c r="BL855">
        <f t="shared" si="200"/>
        <v>3.1796407185628746</v>
      </c>
    </row>
    <row r="856" spans="1:64" x14ac:dyDescent="0.3">
      <c r="A856" s="11">
        <v>44344</v>
      </c>
      <c r="B856">
        <v>0.81670533642691401</v>
      </c>
      <c r="C856">
        <v>4200.88</v>
      </c>
      <c r="D856">
        <v>332.88</v>
      </c>
      <c r="E856">
        <v>138.655</v>
      </c>
      <c r="F856">
        <v>1896.7</v>
      </c>
      <c r="G856">
        <v>86.32</v>
      </c>
      <c r="H856">
        <v>58.13</v>
      </c>
      <c r="I856" s="12">
        <f t="shared" si="191"/>
        <v>111.16092829202773</v>
      </c>
      <c r="J856" s="12">
        <f t="shared" si="192"/>
        <v>95.096031310743456</v>
      </c>
      <c r="K856" s="12">
        <f t="shared" si="193"/>
        <v>147.71501302004097</v>
      </c>
      <c r="L856" s="12">
        <f t="shared" si="194"/>
        <v>118.66740905177231</v>
      </c>
      <c r="M856" s="12">
        <f t="shared" si="195"/>
        <v>142.2539101649219</v>
      </c>
      <c r="N856" s="12">
        <f t="shared" si="196"/>
        <v>121.70584023322235</v>
      </c>
      <c r="O856" s="12">
        <f t="shared" si="197"/>
        <v>188.1565807651703</v>
      </c>
      <c r="P856" s="12">
        <f t="shared" si="198"/>
        <v>151.35631108158103</v>
      </c>
      <c r="Q856">
        <v>0.68131868131868101</v>
      </c>
      <c r="R856" s="12"/>
      <c r="S856" s="12"/>
      <c r="Z856" s="12"/>
      <c r="AA856" s="12"/>
      <c r="AB856" s="12"/>
      <c r="AC856" s="12"/>
      <c r="AF856">
        <v>0.58369632856253895</v>
      </c>
      <c r="AG856" s="12"/>
      <c r="AH856" s="12"/>
      <c r="AI856" t="str">
        <v>20080711</v>
      </c>
      <c r="AJ856">
        <v>27.8</v>
      </c>
      <c r="AK856">
        <v>48.9</v>
      </c>
      <c r="AL856">
        <f t="shared" si="199"/>
        <v>0.56850715746421276</v>
      </c>
      <c r="BI856" t="str">
        <v>12/07/2021</v>
      </c>
      <c r="BJ856">
        <v>53.1</v>
      </c>
      <c r="BK856">
        <v>16.7</v>
      </c>
      <c r="BL856">
        <f t="shared" si="200"/>
        <v>3.1796407185628746</v>
      </c>
    </row>
    <row r="857" spans="1:64" x14ac:dyDescent="0.3">
      <c r="A857" s="11">
        <v>44343</v>
      </c>
      <c r="B857">
        <v>0.81235697940503404</v>
      </c>
      <c r="C857">
        <v>4195.99</v>
      </c>
      <c r="D857">
        <v>334.13</v>
      </c>
      <c r="E857">
        <v>139.22</v>
      </c>
      <c r="F857">
        <v>1896.51</v>
      </c>
      <c r="G857">
        <v>86.32</v>
      </c>
      <c r="H857">
        <v>58.07</v>
      </c>
      <c r="I857" s="12">
        <f t="shared" si="191"/>
        <v>110.58327187311289</v>
      </c>
      <c r="J857" s="12">
        <f t="shared" si="192"/>
        <v>94.99484144056089</v>
      </c>
      <c r="K857" s="12">
        <f t="shared" si="193"/>
        <v>147.54306656747198</v>
      </c>
      <c r="L857" s="12">
        <f t="shared" si="194"/>
        <v>118.65172772592049</v>
      </c>
      <c r="M857" s="12">
        <f t="shared" si="195"/>
        <v>142.20879213832853</v>
      </c>
      <c r="N857" s="12">
        <f t="shared" si="196"/>
        <v>122.17514463908923</v>
      </c>
      <c r="O857" s="12">
        <f t="shared" si="197"/>
        <v>188.86312884843292</v>
      </c>
      <c r="P857" s="12">
        <f t="shared" si="198"/>
        <v>152.08239725246753</v>
      </c>
      <c r="Q857">
        <v>0.69565217391304301</v>
      </c>
      <c r="R857" s="12"/>
      <c r="S857" s="12"/>
      <c r="Z857" s="12"/>
      <c r="AA857" s="12"/>
      <c r="AB857" s="12"/>
      <c r="AC857" s="12"/>
      <c r="AF857">
        <v>0.58779576587795801</v>
      </c>
      <c r="AG857" s="12"/>
      <c r="AH857" s="12"/>
      <c r="AI857" t="str">
        <v>20080704</v>
      </c>
      <c r="AJ857">
        <v>27.4</v>
      </c>
      <c r="AK857">
        <v>47.3</v>
      </c>
      <c r="AL857">
        <f t="shared" si="199"/>
        <v>0.57928118393234673</v>
      </c>
      <c r="BI857" t="str">
        <v>09/07/2021</v>
      </c>
      <c r="BJ857">
        <v>61.2</v>
      </c>
      <c r="BK857">
        <v>15.3</v>
      </c>
      <c r="BL857">
        <f t="shared" si="200"/>
        <v>4</v>
      </c>
    </row>
    <row r="858" spans="1:64" x14ac:dyDescent="0.3">
      <c r="A858" s="11">
        <v>44342</v>
      </c>
      <c r="B858">
        <v>0.81674208144796401</v>
      </c>
      <c r="C858">
        <v>4188.13</v>
      </c>
      <c r="D858">
        <v>332.97</v>
      </c>
      <c r="E858">
        <v>139.46</v>
      </c>
      <c r="F858">
        <v>1899.1</v>
      </c>
      <c r="G858">
        <v>86.3</v>
      </c>
      <c r="H858">
        <v>57.95</v>
      </c>
      <c r="I858" s="12">
        <f t="shared" si="191"/>
        <v>110.18685744914238</v>
      </c>
      <c r="J858" s="12">
        <f t="shared" si="192"/>
        <v>94.688001517210878</v>
      </c>
      <c r="K858" s="12">
        <f t="shared" si="193"/>
        <v>147.30075934237499</v>
      </c>
      <c r="L858" s="12">
        <f t="shared" si="194"/>
        <v>118.67475277264269</v>
      </c>
      <c r="M858" s="12">
        <f t="shared" si="195"/>
        <v>141.47246743012073</v>
      </c>
      <c r="N858" s="12">
        <f t="shared" si="196"/>
        <v>121.58574542803051</v>
      </c>
      <c r="O858" s="12">
        <f t="shared" si="197"/>
        <v>188.25092786485314</v>
      </c>
      <c r="P858" s="12">
        <f t="shared" si="198"/>
        <v>151.86780095870304</v>
      </c>
      <c r="Q858">
        <v>0.69565217391304301</v>
      </c>
      <c r="R858" s="12"/>
      <c r="S858" s="12"/>
      <c r="Z858" s="12"/>
      <c r="AA858" s="12"/>
      <c r="AB858" s="12"/>
      <c r="AC858" s="12"/>
      <c r="AF858">
        <v>0.59429280397022299</v>
      </c>
      <c r="AG858" s="12"/>
      <c r="AH858" s="12"/>
      <c r="AI858" t="str">
        <v>20080627</v>
      </c>
      <c r="AJ858">
        <v>31.9</v>
      </c>
      <c r="AK858">
        <v>44.7</v>
      </c>
      <c r="AL858">
        <f t="shared" si="199"/>
        <v>0.71364653243847864</v>
      </c>
      <c r="BI858" t="str">
        <v>08/07/2021</v>
      </c>
      <c r="BJ858">
        <v>61.2</v>
      </c>
      <c r="BK858">
        <v>15.3</v>
      </c>
      <c r="BL858">
        <f t="shared" si="200"/>
        <v>4</v>
      </c>
    </row>
    <row r="859" spans="1:64" x14ac:dyDescent="0.3">
      <c r="A859" s="11">
        <v>44341</v>
      </c>
      <c r="B859">
        <v>0.81363636363636405</v>
      </c>
      <c r="C859">
        <v>4197.05</v>
      </c>
      <c r="D859">
        <v>332.51</v>
      </c>
      <c r="E859">
        <v>138.18</v>
      </c>
      <c r="F859">
        <v>1880.2</v>
      </c>
      <c r="G859">
        <v>86.3</v>
      </c>
      <c r="H859">
        <v>57.78</v>
      </c>
      <c r="I859" s="12">
        <f t="shared" si="191"/>
        <v>111.45618536399996</v>
      </c>
      <c r="J859" s="12">
        <f t="shared" si="192"/>
        <v>95.855271844427904</v>
      </c>
      <c r="K859" s="12">
        <f t="shared" si="193"/>
        <v>147.61448474567766</v>
      </c>
      <c r="L859" s="12">
        <f t="shared" si="194"/>
        <v>119.2791997388032</v>
      </c>
      <c r="M859" s="12">
        <f t="shared" si="195"/>
        <v>142.59610516607492</v>
      </c>
      <c r="N859" s="12">
        <f t="shared" si="196"/>
        <v>122.64895302954963</v>
      </c>
      <c r="O859" s="12">
        <f t="shared" si="197"/>
        <v>187.99085810836507</v>
      </c>
      <c r="P859" s="12">
        <f t="shared" si="198"/>
        <v>152.10489865097438</v>
      </c>
      <c r="Q859">
        <v>0.69565217391304301</v>
      </c>
      <c r="R859" s="12"/>
      <c r="S859" s="12"/>
      <c r="Z859" s="12"/>
      <c r="AA859" s="12"/>
      <c r="AB859" s="12"/>
      <c r="AC859" s="12"/>
      <c r="AF859">
        <v>0.59850374064837897</v>
      </c>
      <c r="AG859" s="12"/>
      <c r="AH859" s="12"/>
      <c r="AI859" t="str">
        <v>20080620</v>
      </c>
      <c r="AJ859">
        <v>33.700000000000003</v>
      </c>
      <c r="AK859">
        <v>39.299999999999997</v>
      </c>
      <c r="AL859">
        <f t="shared" si="199"/>
        <v>0.85750636132315539</v>
      </c>
      <c r="BI859" t="str">
        <v>07/07/2021</v>
      </c>
      <c r="BJ859">
        <v>61.2</v>
      </c>
      <c r="BK859">
        <v>15.3</v>
      </c>
      <c r="BL859">
        <f t="shared" si="200"/>
        <v>4</v>
      </c>
    </row>
    <row r="860" spans="1:64" x14ac:dyDescent="0.3">
      <c r="A860" s="11">
        <v>44338</v>
      </c>
      <c r="B860">
        <v>0.81898454746136895</v>
      </c>
      <c r="C860">
        <v>4155.8599999999997</v>
      </c>
      <c r="D860">
        <v>327.01</v>
      </c>
      <c r="E860">
        <v>137.66999999999999</v>
      </c>
      <c r="F860">
        <v>1881.3</v>
      </c>
      <c r="G860">
        <v>86.28</v>
      </c>
      <c r="H860">
        <v>57.4</v>
      </c>
      <c r="I860" s="12">
        <f t="shared" si="191"/>
        <v>110.76866693635404</v>
      </c>
      <c r="J860" s="12">
        <f t="shared" si="192"/>
        <v>94.859624464246323</v>
      </c>
      <c r="K860" s="12">
        <f t="shared" si="193"/>
        <v>146.19934778851538</v>
      </c>
      <c r="L860" s="12">
        <f t="shared" si="194"/>
        <v>118.88792804689548</v>
      </c>
      <c r="M860" s="12">
        <f t="shared" si="195"/>
        <v>140.75022970077077</v>
      </c>
      <c r="N860" s="12">
        <f t="shared" si="196"/>
        <v>120.55091390571295</v>
      </c>
      <c r="O860" s="12">
        <f t="shared" si="197"/>
        <v>184.92348527087879</v>
      </c>
      <c r="P860" s="12">
        <f t="shared" si="198"/>
        <v>150.56926552881987</v>
      </c>
      <c r="Q860">
        <v>0.69565217391304301</v>
      </c>
      <c r="R860" s="12"/>
      <c r="S860" s="12"/>
      <c r="Z860" s="12"/>
      <c r="AA860" s="12"/>
      <c r="AB860" s="12"/>
      <c r="AC860" s="12"/>
      <c r="AF860">
        <v>0.60576333537706895</v>
      </c>
      <c r="AG860" s="12"/>
      <c r="AH860" s="12"/>
      <c r="AI860" t="str">
        <v>20080613</v>
      </c>
      <c r="AJ860">
        <v>36.299999999999997</v>
      </c>
      <c r="AK860">
        <v>37.4</v>
      </c>
      <c r="AL860">
        <f t="shared" si="199"/>
        <v>0.97058823529411764</v>
      </c>
      <c r="BI860" t="str">
        <v>06/07/2021</v>
      </c>
      <c r="BJ860">
        <v>61.2</v>
      </c>
      <c r="BK860">
        <v>15.3</v>
      </c>
      <c r="BL860">
        <f t="shared" si="200"/>
        <v>4</v>
      </c>
    </row>
    <row r="861" spans="1:64" x14ac:dyDescent="0.3">
      <c r="A861" s="11">
        <v>44337</v>
      </c>
      <c r="B861">
        <v>0.81838074398249405</v>
      </c>
      <c r="C861">
        <v>4159.12</v>
      </c>
      <c r="D861">
        <v>328.83</v>
      </c>
      <c r="E861">
        <v>137.22999999999999</v>
      </c>
      <c r="F861">
        <v>1877.5</v>
      </c>
      <c r="G861">
        <v>86.3</v>
      </c>
      <c r="H861">
        <v>57.56</v>
      </c>
      <c r="I861" s="12">
        <f t="shared" si="191"/>
        <v>111.21241734366889</v>
      </c>
      <c r="J861" s="12">
        <f t="shared" si="192"/>
        <v>95.126720098572932</v>
      </c>
      <c r="K861" s="12">
        <f t="shared" si="193"/>
        <v>146.2801046376683</v>
      </c>
      <c r="L861" s="12">
        <f t="shared" si="194"/>
        <v>118.65111365642606</v>
      </c>
      <c r="M861" s="12">
        <f t="shared" si="195"/>
        <v>141.99138646384503</v>
      </c>
      <c r="N861" s="12">
        <f t="shared" si="196"/>
        <v>121.46906735007319</v>
      </c>
      <c r="O861" s="12">
        <f t="shared" si="197"/>
        <v>185.90936731156231</v>
      </c>
      <c r="P861" s="12">
        <f t="shared" si="198"/>
        <v>150.98523993207633</v>
      </c>
      <c r="Q861">
        <v>0.69892473118279597</v>
      </c>
      <c r="R861" s="12"/>
      <c r="S861" s="12"/>
      <c r="Z861" s="12"/>
      <c r="AA861" s="12"/>
      <c r="AB861" s="12"/>
      <c r="AC861" s="12"/>
      <c r="AF861">
        <v>0.60146252285192003</v>
      </c>
      <c r="AG861" s="12"/>
      <c r="AH861" s="12"/>
      <c r="AI861" t="str">
        <v>20080606</v>
      </c>
      <c r="AJ861">
        <v>43</v>
      </c>
      <c r="AK861">
        <v>32.6</v>
      </c>
      <c r="AL861">
        <f t="shared" si="199"/>
        <v>1.3190184049079754</v>
      </c>
      <c r="BI861" t="str">
        <v>05/07/2021</v>
      </c>
      <c r="BJ861">
        <v>61.2</v>
      </c>
      <c r="BK861">
        <v>15.3</v>
      </c>
      <c r="BL861">
        <f t="shared" si="200"/>
        <v>4</v>
      </c>
    </row>
    <row r="862" spans="1:64" x14ac:dyDescent="0.3">
      <c r="A862" s="11">
        <v>44336</v>
      </c>
      <c r="B862">
        <v>0.82251082251082297</v>
      </c>
      <c r="C862">
        <v>4115.68</v>
      </c>
      <c r="D862">
        <v>322.58999999999997</v>
      </c>
      <c r="E862">
        <v>136.11000000000001</v>
      </c>
      <c r="F862">
        <v>1869.5</v>
      </c>
      <c r="G862">
        <v>86.26</v>
      </c>
      <c r="H862">
        <v>56.88</v>
      </c>
      <c r="I862" s="12">
        <f t="shared" si="191"/>
        <v>110.95432450972227</v>
      </c>
      <c r="J862" s="12">
        <f t="shared" si="192"/>
        <v>94.533471760879365</v>
      </c>
      <c r="K862" s="12">
        <f t="shared" si="193"/>
        <v>144.81873271022417</v>
      </c>
      <c r="L862" s="12">
        <f t="shared" si="194"/>
        <v>118.81748624034988</v>
      </c>
      <c r="M862" s="12">
        <f t="shared" si="195"/>
        <v>140.43052915670589</v>
      </c>
      <c r="N862" s="12">
        <f t="shared" si="196"/>
        <v>119.66638657635205</v>
      </c>
      <c r="O862" s="12">
        <f t="shared" si="197"/>
        <v>182.46448801249321</v>
      </c>
      <c r="P862" s="12">
        <f t="shared" si="198"/>
        <v>149.8778753327023</v>
      </c>
      <c r="Q862">
        <v>0.69473684210526299</v>
      </c>
      <c r="R862" s="12"/>
      <c r="S862" s="12"/>
      <c r="Z862" s="12"/>
      <c r="AA862" s="12"/>
      <c r="AB862" s="12"/>
      <c r="AC862" s="12"/>
      <c r="AF862">
        <v>0.60292326431181498</v>
      </c>
      <c r="AG862" s="12"/>
      <c r="AH862" s="12"/>
      <c r="AI862" t="str">
        <v>20080530</v>
      </c>
      <c r="AJ862">
        <v>44.8</v>
      </c>
      <c r="AK862">
        <v>31.1</v>
      </c>
      <c r="AL862">
        <f t="shared" si="199"/>
        <v>1.440514469453376</v>
      </c>
      <c r="BI862" t="str">
        <v>02/07/2021</v>
      </c>
      <c r="BJ862">
        <v>60.8</v>
      </c>
      <c r="BK862">
        <v>15.5</v>
      </c>
      <c r="BL862">
        <f t="shared" si="200"/>
        <v>3.9225806451612901</v>
      </c>
    </row>
    <row r="863" spans="1:64" x14ac:dyDescent="0.3">
      <c r="A863" s="11">
        <v>44335</v>
      </c>
      <c r="B863">
        <v>0.827213822894168</v>
      </c>
      <c r="C863">
        <v>4127.83</v>
      </c>
      <c r="D863">
        <v>322.22000000000003</v>
      </c>
      <c r="E863">
        <v>136.44</v>
      </c>
      <c r="F863">
        <v>1869.9</v>
      </c>
      <c r="G863">
        <v>86.29</v>
      </c>
      <c r="H863">
        <v>57.31</v>
      </c>
      <c r="I863" s="12">
        <f t="shared" si="191"/>
        <v>111.01258275996157</v>
      </c>
      <c r="J863" s="12">
        <f t="shared" si="192"/>
        <v>94.792208990015496</v>
      </c>
      <c r="K863" s="12">
        <f t="shared" si="193"/>
        <v>145.19562720984999</v>
      </c>
      <c r="L863" s="12">
        <f t="shared" si="194"/>
        <v>118.27818286171816</v>
      </c>
      <c r="M863" s="12">
        <f t="shared" si="195"/>
        <v>139.93140372719833</v>
      </c>
      <c r="N863" s="12">
        <f t="shared" si="196"/>
        <v>119.50359889775152</v>
      </c>
      <c r="O863" s="12">
        <f t="shared" si="197"/>
        <v>182.19193823167018</v>
      </c>
      <c r="P863" s="12">
        <f t="shared" si="198"/>
        <v>148.59235276139566</v>
      </c>
      <c r="Q863">
        <v>0.70212765957446799</v>
      </c>
      <c r="R863" s="12"/>
      <c r="S863" s="12"/>
      <c r="Z863" s="12"/>
      <c r="AA863" s="12"/>
      <c r="AB863" s="12"/>
      <c r="AC863" s="12"/>
      <c r="AF863">
        <v>0.60956416464890995</v>
      </c>
      <c r="AG863" s="12"/>
      <c r="AH863" s="12"/>
      <c r="AI863" t="str">
        <v>20080523</v>
      </c>
      <c r="AJ863">
        <v>37.9</v>
      </c>
      <c r="AK863">
        <v>32.200000000000003</v>
      </c>
      <c r="AL863">
        <f t="shared" si="199"/>
        <v>1.1770186335403725</v>
      </c>
      <c r="BI863" t="str">
        <v>01/07/2021</v>
      </c>
      <c r="BJ863">
        <v>60.8</v>
      </c>
      <c r="BK863">
        <v>15.5</v>
      </c>
      <c r="BL863">
        <f t="shared" si="200"/>
        <v>3.9225806451612901</v>
      </c>
    </row>
    <row r="864" spans="1:64" x14ac:dyDescent="0.3">
      <c r="A864" s="11">
        <v>44334</v>
      </c>
      <c r="B864">
        <v>0.82683982683982704</v>
      </c>
      <c r="C864">
        <v>4163.29</v>
      </c>
      <c r="D864">
        <v>324.41000000000003</v>
      </c>
      <c r="E864">
        <v>136.79</v>
      </c>
      <c r="F864">
        <v>1865.7</v>
      </c>
      <c r="G864">
        <v>86.28</v>
      </c>
      <c r="H864">
        <v>56.97</v>
      </c>
      <c r="I864" s="12">
        <f t="shared" si="191"/>
        <v>111.67803148230982</v>
      </c>
      <c r="J864" s="12">
        <f t="shared" si="192"/>
        <v>95.824087630861342</v>
      </c>
      <c r="K864" s="12">
        <f t="shared" si="193"/>
        <v>146.46004669088032</v>
      </c>
      <c r="L864" s="12">
        <f t="shared" si="194"/>
        <v>120.01666698289131</v>
      </c>
      <c r="M864" s="12">
        <f t="shared" si="195"/>
        <v>140.52047259069022</v>
      </c>
      <c r="N864" s="12">
        <f t="shared" si="196"/>
        <v>120.58912805541965</v>
      </c>
      <c r="O864" s="12">
        <f t="shared" si="197"/>
        <v>183.45163057386597</v>
      </c>
      <c r="P864" s="12">
        <f t="shared" si="198"/>
        <v>150.50661174677006</v>
      </c>
      <c r="Q864">
        <v>0.71276595744680804</v>
      </c>
      <c r="R864" s="12"/>
      <c r="S864" s="12"/>
      <c r="Z864" s="12"/>
      <c r="AA864" s="12"/>
      <c r="AB864" s="12"/>
      <c r="AC864" s="12"/>
      <c r="AF864">
        <v>0.60814094775212602</v>
      </c>
      <c r="AG864" s="12"/>
      <c r="AH864" s="12"/>
      <c r="AI864" t="str">
        <v>20080516</v>
      </c>
      <c r="AJ864">
        <v>47.3</v>
      </c>
      <c r="AK864">
        <v>30.8</v>
      </c>
      <c r="AL864">
        <f t="shared" si="199"/>
        <v>1.5357142857142856</v>
      </c>
      <c r="BI864" t="str">
        <v>30/06/2021</v>
      </c>
      <c r="BJ864">
        <v>60.8</v>
      </c>
      <c r="BK864">
        <v>15.5</v>
      </c>
      <c r="BL864">
        <f t="shared" si="200"/>
        <v>3.9225806451612901</v>
      </c>
    </row>
    <row r="865" spans="1:64" x14ac:dyDescent="0.3">
      <c r="A865" s="11">
        <v>44331</v>
      </c>
      <c r="B865">
        <v>0.81545064377682397</v>
      </c>
      <c r="C865">
        <v>4173.8500000000004</v>
      </c>
      <c r="D865">
        <v>326.39</v>
      </c>
      <c r="E865">
        <v>137.08000000000001</v>
      </c>
      <c r="F865">
        <v>1843.1</v>
      </c>
      <c r="G865">
        <v>86.28</v>
      </c>
      <c r="H865">
        <v>57.07</v>
      </c>
      <c r="I865" s="12">
        <f t="shared" si="191"/>
        <v>111.72433957339092</v>
      </c>
      <c r="J865" s="12">
        <f t="shared" si="192"/>
        <v>97.262797787024539</v>
      </c>
      <c r="K865" s="12">
        <f t="shared" si="193"/>
        <v>146.8315360882213</v>
      </c>
      <c r="L865" s="12">
        <f t="shared" si="194"/>
        <v>120.11008910452709</v>
      </c>
      <c r="M865" s="12">
        <f t="shared" si="195"/>
        <v>141.07784425905382</v>
      </c>
      <c r="N865" s="12">
        <f t="shared" si="196"/>
        <v>122.84058872911426</v>
      </c>
      <c r="O865" s="12">
        <f t="shared" si="197"/>
        <v>184.57130699733088</v>
      </c>
      <c r="P865" s="12">
        <f t="shared" si="198"/>
        <v>151.15872989042012</v>
      </c>
      <c r="Q865">
        <v>0.71276595744680804</v>
      </c>
      <c r="R865" s="12"/>
      <c r="S865" s="12"/>
      <c r="Z865" s="12"/>
      <c r="AA865" s="12"/>
      <c r="AB865" s="12"/>
      <c r="AC865" s="12"/>
      <c r="AF865">
        <v>0.61468994581577396</v>
      </c>
      <c r="AG865" s="12"/>
      <c r="AH865" s="12"/>
      <c r="AI865" t="str">
        <v>20080509</v>
      </c>
      <c r="AJ865">
        <v>46</v>
      </c>
      <c r="AK865">
        <v>29.9</v>
      </c>
      <c r="AL865">
        <f t="shared" si="199"/>
        <v>1.5384615384615385</v>
      </c>
      <c r="BI865" t="str">
        <v>29/06/2021</v>
      </c>
      <c r="BJ865">
        <v>60.8</v>
      </c>
      <c r="BK865">
        <v>15.5</v>
      </c>
      <c r="BL865">
        <f t="shared" si="200"/>
        <v>3.9225806451612901</v>
      </c>
    </row>
    <row r="866" spans="1:64" x14ac:dyDescent="0.3">
      <c r="A866" s="11">
        <v>44330</v>
      </c>
      <c r="B866">
        <v>0.809421841541756</v>
      </c>
      <c r="C866">
        <v>4112.5</v>
      </c>
      <c r="D866">
        <v>319.33999999999997</v>
      </c>
      <c r="E866">
        <v>135.81</v>
      </c>
      <c r="F866">
        <v>1826.6014</v>
      </c>
      <c r="G866">
        <v>86.28</v>
      </c>
      <c r="H866">
        <v>56.08</v>
      </c>
      <c r="I866" s="12">
        <f t="shared" si="191"/>
        <v>111.10585400212885</v>
      </c>
      <c r="J866" s="12">
        <f t="shared" si="192"/>
        <v>96.693704080056534</v>
      </c>
      <c r="K866" s="12">
        <f t="shared" si="193"/>
        <v>144.67330933378295</v>
      </c>
      <c r="L866" s="12">
        <f t="shared" si="194"/>
        <v>120.43954174222786</v>
      </c>
      <c r="M866" s="12">
        <f t="shared" si="195"/>
        <v>139.30511922720828</v>
      </c>
      <c r="N866" s="12">
        <f t="shared" si="196"/>
        <v>121.25884227015155</v>
      </c>
      <c r="O866" s="12">
        <f t="shared" si="197"/>
        <v>180.58458033802395</v>
      </c>
      <c r="P866" s="12">
        <f t="shared" si="198"/>
        <v>150.49303433526484</v>
      </c>
      <c r="Q866">
        <v>0.71276595744680804</v>
      </c>
      <c r="R866" s="12"/>
      <c r="S866" s="12"/>
      <c r="Z866" s="12"/>
      <c r="AA866" s="12"/>
      <c r="AB866" s="12"/>
      <c r="AC866" s="12"/>
      <c r="AF866">
        <v>0.62077443146896105</v>
      </c>
      <c r="AG866" s="12"/>
      <c r="AH866" s="12"/>
      <c r="AI866" t="str">
        <v>20080502</v>
      </c>
      <c r="AJ866">
        <v>44.4</v>
      </c>
      <c r="AK866">
        <v>32.299999999999997</v>
      </c>
      <c r="AL866">
        <f t="shared" si="199"/>
        <v>1.3746130030959753</v>
      </c>
      <c r="BI866" t="str">
        <v>28/06/2021</v>
      </c>
      <c r="BJ866">
        <v>60.8</v>
      </c>
      <c r="BK866">
        <v>15.5</v>
      </c>
      <c r="BL866">
        <f t="shared" si="200"/>
        <v>3.9225806451612901</v>
      </c>
    </row>
    <row r="867" spans="1:64" x14ac:dyDescent="0.3">
      <c r="A867" s="11">
        <v>44329</v>
      </c>
      <c r="B867">
        <v>0.81505376344086</v>
      </c>
      <c r="C867">
        <v>4063.04</v>
      </c>
      <c r="D867">
        <v>316.89</v>
      </c>
      <c r="E867">
        <v>135.6</v>
      </c>
      <c r="F867">
        <v>1816</v>
      </c>
      <c r="G867">
        <v>86.26</v>
      </c>
      <c r="H867">
        <v>55.79</v>
      </c>
      <c r="I867" s="12">
        <f t="shared" si="191"/>
        <v>109.93782196840699</v>
      </c>
      <c r="J867" s="12">
        <f t="shared" si="192"/>
        <v>96.084969687617132</v>
      </c>
      <c r="K867" s="12">
        <f t="shared" si="193"/>
        <v>142.96610899960328</v>
      </c>
      <c r="L867" s="12">
        <f t="shared" si="194"/>
        <v>119.60528448103761</v>
      </c>
      <c r="M867" s="12">
        <f t="shared" si="195"/>
        <v>138.44912747050071</v>
      </c>
      <c r="N867" s="12">
        <f t="shared" si="196"/>
        <v>121.02965880042966</v>
      </c>
      <c r="O867" s="12">
        <f t="shared" si="197"/>
        <v>179.24036146400724</v>
      </c>
      <c r="P867" s="12">
        <f t="shared" si="198"/>
        <v>150.1127499122739</v>
      </c>
      <c r="Q867">
        <v>0.72222222222222199</v>
      </c>
      <c r="R867" s="12"/>
      <c r="S867" s="12"/>
      <c r="Z867" s="12"/>
      <c r="AA867" s="12"/>
      <c r="AB867" s="12"/>
      <c r="AC867" s="12"/>
      <c r="AF867">
        <v>0.60987654320987605</v>
      </c>
      <c r="AG867" s="12"/>
      <c r="AH867" s="12"/>
      <c r="AI867" t="str">
        <v>20080425</v>
      </c>
      <c r="AJ867">
        <v>40.9</v>
      </c>
      <c r="AK867">
        <v>31.8</v>
      </c>
      <c r="AL867">
        <f t="shared" si="199"/>
        <v>1.2861635220125784</v>
      </c>
      <c r="BI867" t="str">
        <v>25/06/2021</v>
      </c>
      <c r="BJ867">
        <v>59.6</v>
      </c>
      <c r="BK867">
        <v>16.2</v>
      </c>
      <c r="BL867">
        <f t="shared" si="200"/>
        <v>3.6790123456790127</v>
      </c>
    </row>
    <row r="868" spans="1:64" x14ac:dyDescent="0.3">
      <c r="A868" s="11">
        <v>44328</v>
      </c>
      <c r="B868">
        <v>0.80777537796976195</v>
      </c>
      <c r="C868">
        <v>4152.1000000000004</v>
      </c>
      <c r="D868">
        <v>325.31</v>
      </c>
      <c r="E868">
        <v>137.04</v>
      </c>
      <c r="F868">
        <v>1837.3</v>
      </c>
      <c r="G868">
        <v>86.27</v>
      </c>
      <c r="H868">
        <v>56.91</v>
      </c>
      <c r="I868" s="12">
        <f t="shared" si="191"/>
        <v>111.15401429906491</v>
      </c>
      <c r="J868" s="12">
        <f t="shared" si="192"/>
        <v>97.041438096848324</v>
      </c>
      <c r="K868" s="12">
        <f t="shared" si="193"/>
        <v>146.08255712820673</v>
      </c>
      <c r="L868" s="12">
        <f t="shared" si="194"/>
        <v>119.81726401693919</v>
      </c>
      <c r="M868" s="12">
        <f t="shared" si="195"/>
        <v>140.61103949698054</v>
      </c>
      <c r="N868" s="12">
        <f t="shared" si="196"/>
        <v>122.78423387924578</v>
      </c>
      <c r="O868" s="12">
        <f t="shared" si="197"/>
        <v>183.98101664902788</v>
      </c>
      <c r="P868" s="12">
        <f t="shared" si="198"/>
        <v>151.0496819522422</v>
      </c>
      <c r="Q868">
        <v>0.71111111111111103</v>
      </c>
      <c r="R868" s="12"/>
      <c r="S868" s="12"/>
      <c r="Z868" s="12"/>
      <c r="AA868" s="12"/>
      <c r="AB868" s="12"/>
      <c r="AC868" s="12"/>
      <c r="AF868">
        <v>0.62008733624454104</v>
      </c>
      <c r="AG868" s="12"/>
      <c r="AH868" s="12"/>
      <c r="AI868" t="str">
        <v>20080418</v>
      </c>
      <c r="AJ868">
        <v>39.1</v>
      </c>
      <c r="AK868">
        <v>35.6</v>
      </c>
      <c r="AL868">
        <f t="shared" si="199"/>
        <v>1.098314606741573</v>
      </c>
      <c r="BI868" t="str">
        <v>24/06/2021</v>
      </c>
      <c r="BJ868">
        <v>59.6</v>
      </c>
      <c r="BK868">
        <v>16.2</v>
      </c>
      <c r="BL868">
        <f t="shared" si="200"/>
        <v>3.6790123456790127</v>
      </c>
    </row>
    <row r="869" spans="1:64" x14ac:dyDescent="0.3">
      <c r="A869" s="11">
        <v>44327</v>
      </c>
      <c r="B869">
        <v>0.81140350877193002</v>
      </c>
      <c r="C869">
        <v>4188.43</v>
      </c>
      <c r="D869">
        <v>325.76</v>
      </c>
      <c r="E869">
        <v>137.82</v>
      </c>
      <c r="F869">
        <v>1835.9</v>
      </c>
      <c r="G869">
        <v>86.28</v>
      </c>
      <c r="H869">
        <v>57.45</v>
      </c>
      <c r="I869" s="12">
        <f t="shared" si="191"/>
        <v>111.49008315708063</v>
      </c>
      <c r="J869" s="12">
        <f t="shared" si="192"/>
        <v>97.9658896170627</v>
      </c>
      <c r="K869" s="12">
        <f t="shared" si="193"/>
        <v>147.34352192781898</v>
      </c>
      <c r="L869" s="12">
        <f t="shared" si="194"/>
        <v>119.73038964659332</v>
      </c>
      <c r="M869" s="12">
        <f t="shared" si="195"/>
        <v>140.01204404815653</v>
      </c>
      <c r="N869" s="12">
        <f t="shared" si="196"/>
        <v>123.0480432034995</v>
      </c>
      <c r="O869" s="12">
        <f t="shared" si="197"/>
        <v>184.21413657232421</v>
      </c>
      <c r="P869" s="12">
        <f t="shared" si="198"/>
        <v>149.84818530583505</v>
      </c>
      <c r="Q869">
        <v>0.70454545454545503</v>
      </c>
      <c r="R869" s="12"/>
      <c r="S869" s="12"/>
      <c r="Z869" s="12"/>
      <c r="AA869" s="12"/>
      <c r="AB869" s="12"/>
      <c r="AC869" s="12"/>
      <c r="AF869">
        <v>0.61460957178841302</v>
      </c>
      <c r="AG869" s="12"/>
      <c r="AH869" s="12"/>
      <c r="AI869" t="str">
        <v>20080411</v>
      </c>
      <c r="AJ869">
        <v>37.799999999999997</v>
      </c>
      <c r="AK869">
        <v>38.9</v>
      </c>
      <c r="AL869">
        <f t="shared" si="199"/>
        <v>0.97172236503856035</v>
      </c>
      <c r="BI869" t="str">
        <v>23/06/2021</v>
      </c>
      <c r="BJ869">
        <v>59.6</v>
      </c>
      <c r="BK869">
        <v>16.2</v>
      </c>
      <c r="BL869">
        <f t="shared" si="200"/>
        <v>3.6790123456790127</v>
      </c>
    </row>
    <row r="870" spans="1:64" x14ac:dyDescent="0.3">
      <c r="A870" s="11">
        <v>44324</v>
      </c>
      <c r="B870">
        <v>0.79955947136563899</v>
      </c>
      <c r="C870">
        <v>4232.6000000000004</v>
      </c>
      <c r="D870">
        <v>334.2</v>
      </c>
      <c r="E870">
        <v>139.22999999999999</v>
      </c>
      <c r="F870">
        <v>1831.02</v>
      </c>
      <c r="G870">
        <v>86.31</v>
      </c>
      <c r="H870">
        <v>57.98</v>
      </c>
      <c r="I870" s="12">
        <f t="shared" si="191"/>
        <v>111.52449272853109</v>
      </c>
      <c r="J870" s="12">
        <f t="shared" si="192"/>
        <v>99.266363069426433</v>
      </c>
      <c r="K870" s="12">
        <f t="shared" si="193"/>
        <v>148.84508329344425</v>
      </c>
      <c r="L870" s="12">
        <f t="shared" si="194"/>
        <v>119.88559148193605</v>
      </c>
      <c r="M870" s="12">
        <f t="shared" si="195"/>
        <v>142.16256719055107</v>
      </c>
      <c r="N870" s="12">
        <f t="shared" si="196"/>
        <v>126.58215623021312</v>
      </c>
      <c r="O870" s="12">
        <f t="shared" si="197"/>
        <v>188.91950837446981</v>
      </c>
      <c r="P870" s="12">
        <f t="shared" si="198"/>
        <v>152.30227072046719</v>
      </c>
      <c r="Q870">
        <v>0.67777777777777803</v>
      </c>
      <c r="R870" s="12"/>
      <c r="S870" s="12"/>
      <c r="Z870" s="12"/>
      <c r="AA870" s="12"/>
      <c r="AB870" s="12"/>
      <c r="AC870" s="12"/>
      <c r="AF870">
        <v>0.61726078799249495</v>
      </c>
      <c r="AG870" s="12"/>
      <c r="AH870" s="12"/>
      <c r="AI870" t="str">
        <v>20080404</v>
      </c>
      <c r="AJ870">
        <v>37.4</v>
      </c>
      <c r="AK870">
        <v>38.5</v>
      </c>
      <c r="AL870">
        <f t="shared" si="199"/>
        <v>0.97142857142857142</v>
      </c>
      <c r="BI870" t="str">
        <v>22/06/2021</v>
      </c>
      <c r="BJ870">
        <v>59.6</v>
      </c>
      <c r="BK870">
        <v>16.2</v>
      </c>
      <c r="BL870">
        <f t="shared" si="200"/>
        <v>3.6790123456790127</v>
      </c>
    </row>
    <row r="871" spans="1:64" x14ac:dyDescent="0.3">
      <c r="A871" s="11">
        <v>44323</v>
      </c>
      <c r="B871">
        <v>0.79111111111111099</v>
      </c>
      <c r="C871">
        <v>4201.62</v>
      </c>
      <c r="D871">
        <v>331.51</v>
      </c>
      <c r="E871">
        <v>139.91999999999999</v>
      </c>
      <c r="F871">
        <v>1815.6</v>
      </c>
      <c r="G871">
        <v>86.28</v>
      </c>
      <c r="H871">
        <v>57.35</v>
      </c>
      <c r="I871" s="12">
        <f t="shared" si="191"/>
        <v>110.16889359544247</v>
      </c>
      <c r="J871" s="12">
        <f t="shared" si="192"/>
        <v>99.377637569130556</v>
      </c>
      <c r="K871" s="12">
        <f t="shared" si="193"/>
        <v>147.80664680751084</v>
      </c>
      <c r="L871" s="12">
        <f t="shared" si="194"/>
        <v>120.32016774484312</v>
      </c>
      <c r="M871" s="12">
        <f t="shared" si="195"/>
        <v>140.33182970712494</v>
      </c>
      <c r="N871" s="12">
        <f t="shared" si="196"/>
        <v>126.63010781736403</v>
      </c>
      <c r="O871" s="12">
        <f t="shared" si="197"/>
        <v>187.46353895382649</v>
      </c>
      <c r="P871" s="12">
        <f t="shared" si="198"/>
        <v>152.74075782455583</v>
      </c>
      <c r="Q871">
        <v>0.67045454545454497</v>
      </c>
      <c r="R871" s="12"/>
      <c r="S871" s="12"/>
      <c r="Z871" s="12"/>
      <c r="AA871" s="12"/>
      <c r="AB871" s="12"/>
      <c r="AC871" s="12"/>
      <c r="AF871">
        <v>0.62240402769037095</v>
      </c>
      <c r="AG871" s="12"/>
      <c r="AH871" s="12"/>
      <c r="AI871" t="str">
        <v>20080328</v>
      </c>
      <c r="AJ871">
        <v>36.4</v>
      </c>
      <c r="AK871">
        <v>37.5</v>
      </c>
      <c r="AL871">
        <f t="shared" si="199"/>
        <v>0.97066666666666668</v>
      </c>
      <c r="BI871" t="str">
        <v>21/06/2021</v>
      </c>
      <c r="BJ871">
        <v>59.6</v>
      </c>
      <c r="BK871">
        <v>16.2</v>
      </c>
      <c r="BL871">
        <f t="shared" si="200"/>
        <v>3.6790123456790127</v>
      </c>
    </row>
    <row r="872" spans="1:64" x14ac:dyDescent="0.3">
      <c r="A872" s="11">
        <v>44322</v>
      </c>
      <c r="B872">
        <v>0.78995433789954295</v>
      </c>
      <c r="C872">
        <v>4167.59</v>
      </c>
      <c r="D872">
        <v>329.03</v>
      </c>
      <c r="E872">
        <v>139.69</v>
      </c>
      <c r="F872">
        <v>1786</v>
      </c>
      <c r="G872">
        <v>86.28</v>
      </c>
      <c r="H872">
        <v>56.86</v>
      </c>
      <c r="I872" s="12">
        <f t="shared" si="191"/>
        <v>109.45536636722115</v>
      </c>
      <c r="J872" s="12">
        <f t="shared" si="192"/>
        <v>100.22028549171242</v>
      </c>
      <c r="K872" s="12">
        <f t="shared" si="193"/>
        <v>146.60952279561556</v>
      </c>
      <c r="L872" s="12">
        <f t="shared" si="194"/>
        <v>120.37460919072713</v>
      </c>
      <c r="M872" s="12">
        <f t="shared" si="195"/>
        <v>139.51000366723471</v>
      </c>
      <c r="N872" s="12">
        <f t="shared" si="196"/>
        <v>127.78477637711661</v>
      </c>
      <c r="O872" s="12">
        <f t="shared" si="197"/>
        <v>186.06113909679203</v>
      </c>
      <c r="P872" s="12">
        <f t="shared" si="198"/>
        <v>152.90594988610542</v>
      </c>
      <c r="Q872">
        <v>0.70114942528735602</v>
      </c>
      <c r="R872" s="12"/>
      <c r="S872" s="12"/>
      <c r="Z872" s="12"/>
      <c r="AA872" s="12"/>
      <c r="AB872" s="12"/>
      <c r="AC872" s="12"/>
      <c r="AF872">
        <v>0.61979823455233296</v>
      </c>
      <c r="AG872" s="12"/>
      <c r="AH872" s="12"/>
      <c r="AI872" t="str">
        <v>20080321</v>
      </c>
      <c r="AJ872">
        <v>36.700000000000003</v>
      </c>
      <c r="AK872">
        <v>41.1</v>
      </c>
      <c r="AL872">
        <f t="shared" si="199"/>
        <v>0.89294403892944041</v>
      </c>
      <c r="BI872" t="str">
        <v>18/06/2021</v>
      </c>
      <c r="BJ872">
        <v>56.5</v>
      </c>
      <c r="BK872">
        <v>15.8</v>
      </c>
      <c r="BL872">
        <f t="shared" si="200"/>
        <v>3.5759493670886076</v>
      </c>
    </row>
    <row r="873" spans="1:64" x14ac:dyDescent="0.3">
      <c r="A873" s="11">
        <v>44321</v>
      </c>
      <c r="B873">
        <v>0.782407407407407</v>
      </c>
      <c r="C873">
        <v>4164.66</v>
      </c>
      <c r="D873">
        <v>330.14</v>
      </c>
      <c r="E873">
        <v>139.46</v>
      </c>
      <c r="F873">
        <v>1779</v>
      </c>
      <c r="G873">
        <v>86.26</v>
      </c>
      <c r="H873">
        <v>56.25</v>
      </c>
      <c r="I873" s="12">
        <f t="shared" si="191"/>
        <v>109.55897405283872</v>
      </c>
      <c r="J873" s="12">
        <f t="shared" si="192"/>
        <v>100.5451726846488</v>
      </c>
      <c r="K873" s="12">
        <f t="shared" si="193"/>
        <v>146.54040237707713</v>
      </c>
      <c r="L873" s="12">
        <f t="shared" si="194"/>
        <v>121.6078226428195</v>
      </c>
      <c r="M873" s="12">
        <f t="shared" si="195"/>
        <v>140.21266941875388</v>
      </c>
      <c r="N873" s="12">
        <f t="shared" si="196"/>
        <v>128.72407658182036</v>
      </c>
      <c r="O873" s="12">
        <f t="shared" si="197"/>
        <v>186.73226740444983</v>
      </c>
      <c r="P873" s="12">
        <f t="shared" si="198"/>
        <v>155.10953748172955</v>
      </c>
      <c r="Q873">
        <v>0.702380952380952</v>
      </c>
      <c r="R873" s="12"/>
      <c r="S873" s="12"/>
      <c r="Z873" s="12"/>
      <c r="AA873" s="12"/>
      <c r="AB873" s="12"/>
      <c r="AC873" s="12"/>
      <c r="AF873">
        <v>0.60969387755102</v>
      </c>
      <c r="AG873" s="12"/>
      <c r="AH873" s="12"/>
      <c r="AI873" t="str">
        <v>20080314</v>
      </c>
      <c r="AJ873">
        <v>30.9</v>
      </c>
      <c r="AK873">
        <v>44.7</v>
      </c>
      <c r="AL873">
        <f t="shared" si="199"/>
        <v>0.69127516778523479</v>
      </c>
      <c r="BI873" t="str">
        <v>17/06/2021</v>
      </c>
      <c r="BJ873">
        <v>56.5</v>
      </c>
      <c r="BK873">
        <v>15.8</v>
      </c>
      <c r="BL873">
        <f t="shared" si="200"/>
        <v>3.5759493670886076</v>
      </c>
    </row>
    <row r="874" spans="1:64" x14ac:dyDescent="0.3">
      <c r="A874" s="11">
        <v>44320</v>
      </c>
      <c r="B874">
        <v>0.76595744680851097</v>
      </c>
      <c r="C874">
        <v>4192.66</v>
      </c>
      <c r="D874">
        <v>336.19</v>
      </c>
      <c r="E874">
        <v>138.52000000000001</v>
      </c>
      <c r="F874">
        <v>1792.3</v>
      </c>
      <c r="G874">
        <v>86.26</v>
      </c>
      <c r="H874">
        <v>57</v>
      </c>
      <c r="I874" s="12">
        <f t="shared" si="191"/>
        <v>111.05424860618153</v>
      </c>
      <c r="J874" s="12">
        <f t="shared" si="192"/>
        <v>100.47059388028867</v>
      </c>
      <c r="K874" s="12">
        <f t="shared" si="193"/>
        <v>147.52562836588729</v>
      </c>
      <c r="L874" s="12">
        <f t="shared" si="194"/>
        <v>120.82493063229809</v>
      </c>
      <c r="M874" s="12">
        <f t="shared" si="195"/>
        <v>143.77568979029658</v>
      </c>
      <c r="N874" s="12">
        <f t="shared" si="196"/>
        <v>130.09990171062796</v>
      </c>
      <c r="O874" s="12">
        <f t="shared" si="197"/>
        <v>190.15424056067727</v>
      </c>
      <c r="P874" s="12">
        <f t="shared" si="198"/>
        <v>155.86358703993702</v>
      </c>
      <c r="Q874">
        <v>0.67857142857142905</v>
      </c>
      <c r="R874" s="12"/>
      <c r="S874" s="12"/>
      <c r="Z874" s="12"/>
      <c r="AA874" s="12"/>
      <c r="AB874" s="12"/>
      <c r="AC874" s="12"/>
      <c r="AF874">
        <v>0.61168164313222095</v>
      </c>
      <c r="AG874" s="12"/>
      <c r="AH874" s="12"/>
      <c r="AI874" t="str">
        <v>20080307</v>
      </c>
      <c r="AJ874">
        <v>31.1</v>
      </c>
      <c r="AK874">
        <v>43.3</v>
      </c>
      <c r="AL874">
        <f t="shared" si="199"/>
        <v>0.7182448036951502</v>
      </c>
      <c r="BI874" t="str">
        <v>16/06/2021</v>
      </c>
      <c r="BJ874">
        <v>56.5</v>
      </c>
      <c r="BK874">
        <v>15.8</v>
      </c>
      <c r="BL874">
        <f t="shared" si="200"/>
        <v>3.5759493670886076</v>
      </c>
    </row>
    <row r="875" spans="1:64" x14ac:dyDescent="0.3">
      <c r="A875" s="11">
        <v>44316</v>
      </c>
      <c r="B875">
        <v>0.77197149643705498</v>
      </c>
      <c r="C875">
        <v>4181.17</v>
      </c>
      <c r="D875">
        <v>337.99</v>
      </c>
      <c r="E875">
        <v>138.63999999999999</v>
      </c>
      <c r="F875">
        <v>1769.13</v>
      </c>
      <c r="G875">
        <v>86.28</v>
      </c>
      <c r="H875">
        <v>56.59</v>
      </c>
      <c r="I875" s="12">
        <f t="shared" si="191"/>
        <v>110.65438948574922</v>
      </c>
      <c r="J875" s="12">
        <f t="shared" si="192"/>
        <v>101.52121646920148</v>
      </c>
      <c r="K875" s="12">
        <f t="shared" si="193"/>
        <v>147.0873319343228</v>
      </c>
      <c r="L875" s="12">
        <f t="shared" si="194"/>
        <v>121.37074234504114</v>
      </c>
      <c r="M875" s="12">
        <f t="shared" si="195"/>
        <v>144.41980940189381</v>
      </c>
      <c r="N875" s="12">
        <f t="shared" si="196"/>
        <v>132.54164138519215</v>
      </c>
      <c r="O875" s="12">
        <f t="shared" si="197"/>
        <v>191.12780698606301</v>
      </c>
      <c r="P875" s="12">
        <f t="shared" si="198"/>
        <v>157.84784456966091</v>
      </c>
      <c r="Q875">
        <v>0.67857142857142905</v>
      </c>
      <c r="R875" s="12"/>
      <c r="S875" s="12"/>
      <c r="Z875" s="12"/>
      <c r="AA875" s="12"/>
      <c r="AB875" s="12"/>
      <c r="AC875" s="12"/>
      <c r="AF875">
        <v>0.61207450224791304</v>
      </c>
      <c r="AG875" s="12"/>
      <c r="AH875" s="12"/>
      <c r="AI875" t="str">
        <v>20080229</v>
      </c>
      <c r="AJ875">
        <v>41.9</v>
      </c>
      <c r="AK875">
        <v>36.6</v>
      </c>
      <c r="AL875">
        <f t="shared" si="199"/>
        <v>1.1448087431693987</v>
      </c>
      <c r="BI875" t="str">
        <v>15/06/2021</v>
      </c>
      <c r="BJ875">
        <v>56.5</v>
      </c>
      <c r="BK875">
        <v>15.8</v>
      </c>
      <c r="BL875">
        <f t="shared" si="200"/>
        <v>3.5759493670886076</v>
      </c>
    </row>
    <row r="876" spans="1:64" x14ac:dyDescent="0.3">
      <c r="A876" s="11">
        <v>44316</v>
      </c>
      <c r="B876">
        <v>0.75534441805225605</v>
      </c>
      <c r="C876">
        <v>4211.47</v>
      </c>
      <c r="D876">
        <v>340.22</v>
      </c>
      <c r="E876">
        <v>138.32</v>
      </c>
      <c r="F876">
        <v>1770.8</v>
      </c>
      <c r="G876">
        <v>86.27</v>
      </c>
      <c r="H876">
        <v>57.36</v>
      </c>
      <c r="I876" s="12">
        <f t="shared" si="191"/>
        <v>111.71660363287555</v>
      </c>
      <c r="J876" s="12">
        <f t="shared" si="192"/>
        <v>102.15987515294442</v>
      </c>
      <c r="K876" s="12">
        <f t="shared" si="193"/>
        <v>148.1705404719151</v>
      </c>
      <c r="L876" s="12">
        <f t="shared" si="194"/>
        <v>120.61936196091617</v>
      </c>
      <c r="M876" s="12">
        <f t="shared" si="195"/>
        <v>145.71199184448017</v>
      </c>
      <c r="N876" s="12">
        <f t="shared" si="196"/>
        <v>133.28959672409405</v>
      </c>
      <c r="O876" s="12">
        <f t="shared" si="197"/>
        <v>192.41128598418851</v>
      </c>
      <c r="P876" s="12">
        <f t="shared" si="198"/>
        <v>156.77092138122589</v>
      </c>
      <c r="Q876">
        <v>0.69767441860465096</v>
      </c>
      <c r="R876" s="12"/>
      <c r="S876" s="12"/>
      <c r="Z876" s="12"/>
      <c r="AA876" s="12"/>
      <c r="AB876" s="12"/>
      <c r="AC876" s="12"/>
      <c r="AF876">
        <v>0.60732323232323204</v>
      </c>
      <c r="AG876" s="12"/>
      <c r="AH876" s="12"/>
      <c r="AI876" t="str">
        <v>20080222</v>
      </c>
      <c r="AJ876">
        <v>42</v>
      </c>
      <c r="AK876">
        <v>36.4</v>
      </c>
      <c r="AL876">
        <f t="shared" si="199"/>
        <v>1.153846153846154</v>
      </c>
      <c r="BI876" t="str">
        <v>14/06/2021</v>
      </c>
      <c r="BJ876">
        <v>56.5</v>
      </c>
      <c r="BK876">
        <v>15.8</v>
      </c>
      <c r="BL876">
        <f t="shared" si="200"/>
        <v>3.5759493670886076</v>
      </c>
    </row>
    <row r="877" spans="1:64" x14ac:dyDescent="0.3">
      <c r="A877" s="11">
        <v>44315</v>
      </c>
      <c r="B877">
        <v>0.74572127139364297</v>
      </c>
      <c r="C877">
        <v>4183.18</v>
      </c>
      <c r="D877">
        <v>339</v>
      </c>
      <c r="E877">
        <v>138.72999999999999</v>
      </c>
      <c r="F877">
        <v>1780.9</v>
      </c>
      <c r="G877">
        <v>86.25</v>
      </c>
      <c r="H877">
        <v>57.43</v>
      </c>
      <c r="I877" s="12">
        <f t="shared" si="191"/>
        <v>110.64137102472017</v>
      </c>
      <c r="J877" s="12">
        <f t="shared" si="192"/>
        <v>100.9052109332619</v>
      </c>
      <c r="K877" s="12">
        <f t="shared" si="193"/>
        <v>147.2091303571442</v>
      </c>
      <c r="L877" s="12">
        <f t="shared" si="194"/>
        <v>119.66424113838903</v>
      </c>
      <c r="M877" s="12">
        <f t="shared" si="195"/>
        <v>144.76318483155001</v>
      </c>
      <c r="N877" s="12">
        <f t="shared" si="196"/>
        <v>132.06533654610368</v>
      </c>
      <c r="O877" s="12">
        <f t="shared" si="197"/>
        <v>191.76562340299373</v>
      </c>
      <c r="P877" s="12">
        <f t="shared" si="198"/>
        <v>156.01926810041914</v>
      </c>
      <c r="Q877">
        <v>0.686746987951807</v>
      </c>
      <c r="R877" s="12"/>
      <c r="S877" s="12"/>
      <c r="Z877" s="12"/>
      <c r="AA877" s="12"/>
      <c r="AB877" s="12"/>
      <c r="AC877" s="12"/>
      <c r="AF877">
        <v>0.59119496855345899</v>
      </c>
      <c r="AG877" s="12"/>
      <c r="AH877" s="12"/>
      <c r="AI877" t="str">
        <v>20080215</v>
      </c>
      <c r="AJ877">
        <v>41.6</v>
      </c>
      <c r="AK877">
        <v>33.700000000000003</v>
      </c>
      <c r="AL877">
        <f t="shared" si="199"/>
        <v>1.2344213649851632</v>
      </c>
      <c r="BI877" t="str">
        <v>11/06/2021</v>
      </c>
      <c r="BJ877">
        <v>54.1</v>
      </c>
      <c r="BK877">
        <v>16.3</v>
      </c>
      <c r="BL877">
        <f t="shared" si="200"/>
        <v>3.3190184049079754</v>
      </c>
    </row>
    <row r="878" spans="1:64" x14ac:dyDescent="0.3">
      <c r="A878" s="11">
        <v>44314</v>
      </c>
      <c r="B878">
        <v>0.73737373737373701</v>
      </c>
      <c r="C878">
        <v>4186.72</v>
      </c>
      <c r="D878">
        <v>340.15</v>
      </c>
      <c r="E878">
        <v>138.63999999999999</v>
      </c>
      <c r="F878">
        <v>1776.905</v>
      </c>
      <c r="G878">
        <v>86.23</v>
      </c>
      <c r="H878">
        <v>57.12</v>
      </c>
      <c r="I878" s="12">
        <f t="shared" si="191"/>
        <v>110.80699356549468</v>
      </c>
      <c r="J878" s="12">
        <f t="shared" si="192"/>
        <v>101.21836251997705</v>
      </c>
      <c r="K878" s="12">
        <f t="shared" si="193"/>
        <v>147.36791463878117</v>
      </c>
      <c r="L878" s="12">
        <f t="shared" si="194"/>
        <v>120.41959732699449</v>
      </c>
      <c r="M878" s="12">
        <f t="shared" si="195"/>
        <v>145.34894466654106</v>
      </c>
      <c r="N878" s="12">
        <f t="shared" si="196"/>
        <v>132.81296097803536</v>
      </c>
      <c r="O878" s="12">
        <f t="shared" si="197"/>
        <v>192.46094616018979</v>
      </c>
      <c r="P878" s="12">
        <f t="shared" si="198"/>
        <v>157.40570260578178</v>
      </c>
      <c r="Q878">
        <v>0.68292682926829296</v>
      </c>
      <c r="R878" s="12"/>
      <c r="S878" s="12"/>
      <c r="Z878" s="12"/>
      <c r="AA878" s="12"/>
      <c r="AB878" s="12"/>
      <c r="AC878" s="12"/>
      <c r="AF878">
        <v>0.58962868117797695</v>
      </c>
      <c r="AG878" s="12"/>
      <c r="AH878" s="12"/>
      <c r="AI878" t="str">
        <v>20080208</v>
      </c>
      <c r="AJ878">
        <v>36.700000000000003</v>
      </c>
      <c r="AK878">
        <v>35.6</v>
      </c>
      <c r="AL878">
        <f t="shared" si="199"/>
        <v>1.0308988764044944</v>
      </c>
      <c r="BI878" t="str">
        <v>10/06/2021</v>
      </c>
      <c r="BJ878">
        <v>54.1</v>
      </c>
      <c r="BK878">
        <v>16.3</v>
      </c>
      <c r="BL878">
        <f t="shared" si="200"/>
        <v>3.3190184049079754</v>
      </c>
    </row>
    <row r="879" spans="1:64" x14ac:dyDescent="0.3">
      <c r="A879" s="11">
        <v>44313</v>
      </c>
      <c r="B879">
        <v>0.72264631043256999</v>
      </c>
      <c r="C879">
        <v>4187.62</v>
      </c>
      <c r="D879">
        <v>341.63</v>
      </c>
      <c r="E879">
        <v>139.86000000000001</v>
      </c>
      <c r="F879">
        <v>1780.5</v>
      </c>
      <c r="G879">
        <v>86.24</v>
      </c>
      <c r="H879">
        <v>57.24</v>
      </c>
      <c r="I879" s="12">
        <f t="shared" si="191"/>
        <v>109.87219112884755</v>
      </c>
      <c r="J879" s="12">
        <f t="shared" si="192"/>
        <v>101.03607560214017</v>
      </c>
      <c r="K879" s="12">
        <f t="shared" si="193"/>
        <v>147.38250016237834</v>
      </c>
      <c r="L879" s="12">
        <f t="shared" si="194"/>
        <v>120.19345132373689</v>
      </c>
      <c r="M879" s="12">
        <f t="shared" si="195"/>
        <v>144.71353121310955</v>
      </c>
      <c r="N879" s="12">
        <f t="shared" si="196"/>
        <v>133.12087975312389</v>
      </c>
      <c r="O879" s="12">
        <f t="shared" si="197"/>
        <v>193.2758389918541</v>
      </c>
      <c r="P879" s="12">
        <f t="shared" si="198"/>
        <v>157.75840878712572</v>
      </c>
      <c r="Q879">
        <v>0.65853658536585402</v>
      </c>
      <c r="R879" s="12"/>
      <c r="S879" s="12"/>
      <c r="Z879" s="12"/>
      <c r="AA879" s="12"/>
      <c r="AB879" s="12"/>
      <c r="AC879" s="12"/>
      <c r="AF879">
        <v>0.58533419857235602</v>
      </c>
      <c r="AG879" s="12"/>
      <c r="AH879" s="12"/>
      <c r="AI879" t="str">
        <v>20080201</v>
      </c>
      <c r="AJ879">
        <v>41.6</v>
      </c>
      <c r="AK879">
        <v>32.6</v>
      </c>
      <c r="AL879">
        <f t="shared" si="199"/>
        <v>1.2760736196319018</v>
      </c>
      <c r="BI879" t="str">
        <v>09/06/2021</v>
      </c>
      <c r="BJ879">
        <v>54.1</v>
      </c>
      <c r="BK879">
        <v>16.3</v>
      </c>
      <c r="BL879">
        <f t="shared" si="200"/>
        <v>3.3190184049079754</v>
      </c>
    </row>
    <row r="880" spans="1:64" x14ac:dyDescent="0.3">
      <c r="A880" s="11">
        <v>44310</v>
      </c>
      <c r="B880">
        <v>0.70750000000000002</v>
      </c>
      <c r="C880">
        <v>4180.17</v>
      </c>
      <c r="D880">
        <v>339.42</v>
      </c>
      <c r="E880">
        <v>140.06</v>
      </c>
      <c r="F880">
        <v>1777.46</v>
      </c>
      <c r="G880">
        <v>86.26</v>
      </c>
      <c r="H880">
        <v>57.16</v>
      </c>
      <c r="I880" s="12">
        <f t="shared" si="191"/>
        <v>109.5206098616887</v>
      </c>
      <c r="J880" s="12">
        <f t="shared" si="192"/>
        <v>101.02880976665864</v>
      </c>
      <c r="K880" s="12">
        <f t="shared" si="193"/>
        <v>147.0862564772639</v>
      </c>
      <c r="L880" s="12">
        <f t="shared" si="194"/>
        <v>120.14747760727464</v>
      </c>
      <c r="M880" s="12">
        <f t="shared" si="195"/>
        <v>143.57369012109652</v>
      </c>
      <c r="N880" s="12">
        <f t="shared" si="196"/>
        <v>132.48484630878238</v>
      </c>
      <c r="O880" s="12">
        <f t="shared" si="197"/>
        <v>191.98131582170879</v>
      </c>
      <c r="P880" s="12">
        <f t="shared" si="198"/>
        <v>156.9561233160529</v>
      </c>
      <c r="Q880">
        <v>0.66265060240963902</v>
      </c>
      <c r="R880" s="12"/>
      <c r="S880" s="12"/>
      <c r="Z880" s="12"/>
      <c r="AA880" s="12"/>
      <c r="AB880" s="12"/>
      <c r="AC880" s="12"/>
      <c r="AF880">
        <v>0.58995549904640798</v>
      </c>
      <c r="AG880" s="12"/>
      <c r="AH880" s="12"/>
      <c r="AI880" t="str">
        <v>20080125</v>
      </c>
      <c r="AJ880">
        <v>40.200000000000003</v>
      </c>
      <c r="AK880">
        <v>32.200000000000003</v>
      </c>
      <c r="AL880">
        <f t="shared" si="199"/>
        <v>1.2484472049689441</v>
      </c>
      <c r="BI880" t="str">
        <v>08/06/2021</v>
      </c>
      <c r="BJ880">
        <v>54.1</v>
      </c>
      <c r="BK880">
        <v>16.3</v>
      </c>
      <c r="BL880">
        <f t="shared" si="200"/>
        <v>3.3190184049079754</v>
      </c>
    </row>
    <row r="881" spans="1:64" x14ac:dyDescent="0.3">
      <c r="A881" s="11">
        <v>44309</v>
      </c>
      <c r="B881">
        <v>0.70707070707070696</v>
      </c>
      <c r="C881">
        <v>4134.9799999999996</v>
      </c>
      <c r="D881">
        <v>335.2</v>
      </c>
      <c r="E881">
        <v>140.38999999999999</v>
      </c>
      <c r="F881">
        <v>1784.2</v>
      </c>
      <c r="G881">
        <v>86.28</v>
      </c>
      <c r="H881">
        <v>56.54</v>
      </c>
      <c r="I881" s="12">
        <f t="shared" si="191"/>
        <v>108.08531199120385</v>
      </c>
      <c r="J881" s="12">
        <f t="shared" si="192"/>
        <v>99.564581757433317</v>
      </c>
      <c r="K881" s="12">
        <f t="shared" si="193"/>
        <v>145.46281666240347</v>
      </c>
      <c r="L881" s="12">
        <f t="shared" si="194"/>
        <v>120.1519205068529</v>
      </c>
      <c r="M881" s="12">
        <f t="shared" si="195"/>
        <v>141.46026059025471</v>
      </c>
      <c r="N881" s="12">
        <f t="shared" si="196"/>
        <v>130.35137207819488</v>
      </c>
      <c r="O881" s="12">
        <f t="shared" si="197"/>
        <v>189.55102484279544</v>
      </c>
      <c r="P881" s="12">
        <f t="shared" si="198"/>
        <v>156.7016694531001</v>
      </c>
      <c r="Q881">
        <v>0.64634146341463405</v>
      </c>
      <c r="R881" s="12"/>
      <c r="S881" s="12"/>
      <c r="Z881" s="12"/>
      <c r="AA881" s="12"/>
      <c r="AB881" s="12"/>
      <c r="AC881" s="12"/>
      <c r="AF881">
        <v>0.59388924252068698</v>
      </c>
      <c r="AG881" s="12"/>
      <c r="AH881" s="12"/>
      <c r="AI881" t="str">
        <v>20080118</v>
      </c>
      <c r="AJ881">
        <v>41.6</v>
      </c>
      <c r="AK881">
        <v>31.5</v>
      </c>
      <c r="AL881">
        <f t="shared" si="199"/>
        <v>1.3206349206349206</v>
      </c>
      <c r="BI881" t="str">
        <v>07/06/2021</v>
      </c>
      <c r="BJ881">
        <v>54.1</v>
      </c>
      <c r="BK881">
        <v>16.3</v>
      </c>
      <c r="BL881">
        <f t="shared" si="200"/>
        <v>3.3190184049079754</v>
      </c>
    </row>
    <row r="882" spans="1:64" x14ac:dyDescent="0.3">
      <c r="A882" s="11">
        <v>44308</v>
      </c>
      <c r="B882">
        <v>0.70876288659793796</v>
      </c>
      <c r="C882">
        <v>4173.42</v>
      </c>
      <c r="D882">
        <v>339.29</v>
      </c>
      <c r="E882">
        <v>139.78</v>
      </c>
      <c r="F882">
        <v>1793.4</v>
      </c>
      <c r="G882">
        <v>86.29</v>
      </c>
      <c r="H882">
        <v>56.74</v>
      </c>
      <c r="I882" s="12">
        <f t="shared" si="191"/>
        <v>109.57272579483397</v>
      </c>
      <c r="J882" s="12">
        <f t="shared" si="192"/>
        <v>99.972544771806369</v>
      </c>
      <c r="K882" s="12">
        <f t="shared" si="193"/>
        <v>146.79791182413305</v>
      </c>
      <c r="L882" s="12">
        <f t="shared" si="194"/>
        <v>120.83898938846478</v>
      </c>
      <c r="M882" s="12">
        <f t="shared" si="195"/>
        <v>143.82160790548502</v>
      </c>
      <c r="N882" s="12">
        <f t="shared" si="196"/>
        <v>131.26030555828646</v>
      </c>
      <c r="O882" s="12">
        <f t="shared" si="197"/>
        <v>191.84136058264707</v>
      </c>
      <c r="P882" s="12">
        <f t="shared" si="198"/>
        <v>158.04979219934336</v>
      </c>
      <c r="Q882">
        <v>0.683544303797468</v>
      </c>
      <c r="R882" s="12"/>
      <c r="S882" s="12"/>
      <c r="Z882" s="12"/>
      <c r="AA882" s="12"/>
      <c r="AB882" s="12"/>
      <c r="AC882" s="12"/>
      <c r="AF882">
        <v>0.59125475285171103</v>
      </c>
      <c r="AG882" s="12"/>
      <c r="AH882" s="12"/>
      <c r="AI882" t="str">
        <v>20080111</v>
      </c>
      <c r="AJ882">
        <v>45.6</v>
      </c>
      <c r="AK882">
        <v>26.7</v>
      </c>
      <c r="AL882">
        <f t="shared" si="199"/>
        <v>1.707865168539326</v>
      </c>
      <c r="BI882" t="str">
        <v>04/06/2021</v>
      </c>
      <c r="BJ882">
        <v>54.5</v>
      </c>
      <c r="BK882">
        <v>16.2</v>
      </c>
      <c r="BL882">
        <f t="shared" si="200"/>
        <v>3.3641975308641978</v>
      </c>
    </row>
    <row r="883" spans="1:64" x14ac:dyDescent="0.3">
      <c r="A883" s="11">
        <v>44307</v>
      </c>
      <c r="B883">
        <v>0.69170984455958595</v>
      </c>
      <c r="C883">
        <v>4134.9399999999996</v>
      </c>
      <c r="D883">
        <v>336.41</v>
      </c>
      <c r="E883">
        <v>139.5</v>
      </c>
      <c r="F883">
        <v>1778</v>
      </c>
      <c r="G883">
        <v>86.27</v>
      </c>
      <c r="H883">
        <v>56.19</v>
      </c>
      <c r="I883" s="12">
        <f t="shared" si="191"/>
        <v>108.77876140640592</v>
      </c>
      <c r="J883" s="12">
        <f t="shared" si="192"/>
        <v>99.90813971478093</v>
      </c>
      <c r="K883" s="12">
        <f t="shared" si="193"/>
        <v>145.47781272596202</v>
      </c>
      <c r="L883" s="12">
        <f t="shared" si="194"/>
        <v>120.89728103778359</v>
      </c>
      <c r="M883" s="12">
        <f t="shared" si="195"/>
        <v>142.88516515597209</v>
      </c>
      <c r="N883" s="12">
        <f t="shared" si="196"/>
        <v>131.27349003592974</v>
      </c>
      <c r="O883" s="12">
        <f t="shared" si="197"/>
        <v>190.25668377591583</v>
      </c>
      <c r="P883" s="12">
        <f t="shared" si="198"/>
        <v>158.24399499155487</v>
      </c>
      <c r="Q883">
        <v>0.65</v>
      </c>
      <c r="R883" s="12"/>
      <c r="S883" s="12"/>
      <c r="Z883" s="12"/>
      <c r="AA883" s="12"/>
      <c r="AB883" s="12"/>
      <c r="AC883" s="12"/>
      <c r="AF883">
        <v>0.59125964010282805</v>
      </c>
      <c r="AG883" s="12"/>
      <c r="AH883" s="12"/>
      <c r="AI883" t="str">
        <v>20080104</v>
      </c>
      <c r="AJ883">
        <v>48.4</v>
      </c>
      <c r="AK883">
        <v>25.8</v>
      </c>
      <c r="AL883">
        <f t="shared" si="199"/>
        <v>1.875968992248062</v>
      </c>
      <c r="BI883" t="str">
        <v>03/06/2021</v>
      </c>
      <c r="BJ883">
        <v>54.5</v>
      </c>
      <c r="BK883">
        <v>16.2</v>
      </c>
      <c r="BL883">
        <f t="shared" si="200"/>
        <v>3.3641975308641978</v>
      </c>
    </row>
    <row r="884" spans="1:64" x14ac:dyDescent="0.3">
      <c r="A884" s="11">
        <v>44306</v>
      </c>
      <c r="B884">
        <v>0.68652849740932598</v>
      </c>
      <c r="C884">
        <v>4163.26</v>
      </c>
      <c r="D884">
        <v>338.88</v>
      </c>
      <c r="E884">
        <v>138.86000000000001</v>
      </c>
      <c r="F884">
        <v>1770.3</v>
      </c>
      <c r="G884">
        <v>86.25</v>
      </c>
      <c r="H884">
        <v>57.02</v>
      </c>
      <c r="I884" s="12">
        <f t="shared" si="191"/>
        <v>110.03439917659529</v>
      </c>
      <c r="J884" s="12">
        <f t="shared" si="192"/>
        <v>101.03487119050261</v>
      </c>
      <c r="K884" s="12">
        <f t="shared" si="193"/>
        <v>146.50838872479582</v>
      </c>
      <c r="L884" s="12">
        <f t="shared" si="194"/>
        <v>119.96706428805918</v>
      </c>
      <c r="M884" s="12">
        <f t="shared" si="195"/>
        <v>144.60563593348502</v>
      </c>
      <c r="N884" s="12">
        <f t="shared" si="196"/>
        <v>132.81927543517315</v>
      </c>
      <c r="O884" s="12">
        <f t="shared" si="197"/>
        <v>191.69837050810352</v>
      </c>
      <c r="P884" s="12">
        <f t="shared" si="198"/>
        <v>157.10224183888326</v>
      </c>
      <c r="Q884">
        <v>0.658227848101266</v>
      </c>
      <c r="R884" s="12"/>
      <c r="S884" s="12"/>
      <c r="Z884" s="12"/>
      <c r="AA884" s="12"/>
      <c r="AB884" s="12"/>
      <c r="AC884" s="12"/>
      <c r="AF884">
        <v>0.58667529107373895</v>
      </c>
      <c r="AG884" s="12"/>
      <c r="AH884" s="12"/>
      <c r="AI884" t="str">
        <v>20071228</v>
      </c>
      <c r="AJ884">
        <v>52.2</v>
      </c>
      <c r="AK884">
        <v>24.5</v>
      </c>
      <c r="AL884">
        <f t="shared" si="199"/>
        <v>2.1306122448979594</v>
      </c>
      <c r="BI884" t="str">
        <v>02/06/2021</v>
      </c>
      <c r="BJ884">
        <v>54.5</v>
      </c>
      <c r="BK884">
        <v>16.2</v>
      </c>
      <c r="BL884">
        <f t="shared" si="200"/>
        <v>3.3641975308641978</v>
      </c>
    </row>
    <row r="885" spans="1:64" x14ac:dyDescent="0.3">
      <c r="A885" s="11">
        <v>44303</v>
      </c>
      <c r="B885">
        <v>0.68205128205128196</v>
      </c>
      <c r="C885">
        <v>4185.47</v>
      </c>
      <c r="D885">
        <v>342.01</v>
      </c>
      <c r="E885">
        <v>139.26</v>
      </c>
      <c r="F885">
        <v>1776.345</v>
      </c>
      <c r="G885">
        <v>86.26</v>
      </c>
      <c r="H885">
        <v>57.24</v>
      </c>
      <c r="I885" s="12">
        <f t="shared" si="191"/>
        <v>110.30289051892271</v>
      </c>
      <c r="J885" s="12">
        <f t="shared" si="192"/>
        <v>101.22754749070172</v>
      </c>
      <c r="K885" s="12">
        <f t="shared" si="193"/>
        <v>147.27281185566142</v>
      </c>
      <c r="L885" s="12">
        <f t="shared" si="194"/>
        <v>120.14283168067453</v>
      </c>
      <c r="M885" s="12">
        <f t="shared" si="195"/>
        <v>145.51941843354408</v>
      </c>
      <c r="N885" s="12">
        <f t="shared" si="196"/>
        <v>133.58723156443526</v>
      </c>
      <c r="O885" s="12">
        <f t="shared" si="197"/>
        <v>193.44632257798992</v>
      </c>
      <c r="P885" s="12">
        <f t="shared" si="198"/>
        <v>157.94064020516782</v>
      </c>
      <c r="Q885">
        <v>0.66249999999999998</v>
      </c>
      <c r="R885" s="12"/>
      <c r="S885" s="12"/>
      <c r="Z885" s="12"/>
      <c r="AA885" s="12"/>
      <c r="AB885" s="12"/>
      <c r="AC885" s="12"/>
      <c r="AF885">
        <v>0.577946768060836</v>
      </c>
      <c r="AG885" s="12"/>
      <c r="AH885" s="12"/>
      <c r="AI885" t="str">
        <v>20071221</v>
      </c>
      <c r="AJ885">
        <v>54.9</v>
      </c>
      <c r="AK885">
        <v>23.1</v>
      </c>
      <c r="AL885">
        <f t="shared" si="199"/>
        <v>2.3766233766233764</v>
      </c>
      <c r="BI885" t="str">
        <v>01/06/2021</v>
      </c>
      <c r="BJ885">
        <v>54.5</v>
      </c>
      <c r="BK885">
        <v>16.2</v>
      </c>
      <c r="BL885">
        <f t="shared" si="200"/>
        <v>3.3641975308641978</v>
      </c>
    </row>
    <row r="886" spans="1:64" x14ac:dyDescent="0.3">
      <c r="A886" s="11">
        <v>44302</v>
      </c>
      <c r="B886">
        <v>0.68586387434554996</v>
      </c>
      <c r="C886">
        <v>4170.42</v>
      </c>
      <c r="D886">
        <v>341.61</v>
      </c>
      <c r="E886">
        <v>140.35</v>
      </c>
      <c r="F886">
        <v>1763.83</v>
      </c>
      <c r="G886">
        <v>86.27</v>
      </c>
      <c r="H886">
        <v>56.92</v>
      </c>
      <c r="I886" s="12">
        <f t="shared" si="191"/>
        <v>109.0623016271298</v>
      </c>
      <c r="J886" s="12">
        <f t="shared" si="192"/>
        <v>101.5817229104899</v>
      </c>
      <c r="K886" s="12">
        <f t="shared" si="193"/>
        <v>146.72630561025534</v>
      </c>
      <c r="L886" s="12">
        <f t="shared" si="194"/>
        <v>120.38518828508599</v>
      </c>
      <c r="M886" s="12">
        <f t="shared" si="195"/>
        <v>144.2303989854382</v>
      </c>
      <c r="N886" s="12">
        <f t="shared" si="196"/>
        <v>134.38337634779259</v>
      </c>
      <c r="O886" s="12">
        <f t="shared" si="197"/>
        <v>193.19770783489395</v>
      </c>
      <c r="P886" s="12">
        <f t="shared" si="198"/>
        <v>158.64677694586723</v>
      </c>
      <c r="Q886">
        <v>0.69736842105263197</v>
      </c>
      <c r="R886" s="12"/>
      <c r="S886" s="12"/>
      <c r="Z886" s="12"/>
      <c r="AA886" s="12"/>
      <c r="AB886" s="12"/>
      <c r="AC886" s="12"/>
      <c r="AF886">
        <v>0.57926023778071301</v>
      </c>
      <c r="AG886" s="12"/>
      <c r="AH886" s="12"/>
      <c r="AI886" t="str">
        <v>20071214</v>
      </c>
      <c r="AJ886">
        <v>56.5</v>
      </c>
      <c r="AK886">
        <v>22.4</v>
      </c>
      <c r="AL886">
        <f t="shared" si="199"/>
        <v>2.5223214285714288</v>
      </c>
      <c r="BI886" t="str">
        <v>31/05/2021</v>
      </c>
      <c r="BJ886">
        <v>54.5</v>
      </c>
      <c r="BK886">
        <v>16.2</v>
      </c>
      <c r="BL886">
        <f t="shared" si="200"/>
        <v>3.3641975308641978</v>
      </c>
    </row>
    <row r="887" spans="1:64" x14ac:dyDescent="0.3">
      <c r="A887" s="11">
        <v>44301</v>
      </c>
      <c r="B887">
        <v>0.68834688346883499</v>
      </c>
      <c r="C887">
        <v>4124.66</v>
      </c>
      <c r="D887">
        <v>336.51</v>
      </c>
      <c r="E887">
        <v>138.04</v>
      </c>
      <c r="F887">
        <v>1737</v>
      </c>
      <c r="G887">
        <v>86.25</v>
      </c>
      <c r="H887">
        <v>56.46</v>
      </c>
      <c r="I887" s="12">
        <f t="shared" si="191"/>
        <v>109.68090546022837</v>
      </c>
      <c r="J887" s="12">
        <f t="shared" si="192"/>
        <v>102.02573111712044</v>
      </c>
      <c r="K887" s="12">
        <f t="shared" si="193"/>
        <v>145.14963745578802</v>
      </c>
      <c r="L887" s="12">
        <f t="shared" si="194"/>
        <v>120.03146913254012</v>
      </c>
      <c r="M887" s="12">
        <f t="shared" si="195"/>
        <v>144.45845735441239</v>
      </c>
      <c r="N887" s="12">
        <f t="shared" si="196"/>
        <v>134.42244006241103</v>
      </c>
      <c r="O887" s="12">
        <f t="shared" si="197"/>
        <v>190.35688199793341</v>
      </c>
      <c r="P887" s="12">
        <f t="shared" si="198"/>
        <v>157.54268527821898</v>
      </c>
      <c r="Q887">
        <v>0.71052631578947401</v>
      </c>
      <c r="R887" s="12"/>
      <c r="S887" s="12"/>
      <c r="Z887" s="12"/>
      <c r="AA887" s="12"/>
      <c r="AB887" s="12"/>
      <c r="AC887" s="12"/>
      <c r="AF887">
        <v>0.57603686635944695</v>
      </c>
      <c r="AG887" s="12"/>
      <c r="AH887" s="12"/>
      <c r="AI887" t="str">
        <v>20071207</v>
      </c>
      <c r="AJ887">
        <v>53.3</v>
      </c>
      <c r="AK887">
        <v>25.6</v>
      </c>
      <c r="AL887">
        <f t="shared" si="199"/>
        <v>2.0820312499999996</v>
      </c>
      <c r="BI887" t="str">
        <v>28/05/2021</v>
      </c>
      <c r="BJ887">
        <v>53.6</v>
      </c>
      <c r="BK887">
        <v>16.5</v>
      </c>
      <c r="BL887">
        <f t="shared" si="200"/>
        <v>3.2484848484848485</v>
      </c>
    </row>
    <row r="888" spans="1:64" x14ac:dyDescent="0.3">
      <c r="A888" s="11">
        <v>44300</v>
      </c>
      <c r="B888">
        <v>0.681440443213296</v>
      </c>
      <c r="C888">
        <v>4141.59</v>
      </c>
      <c r="D888">
        <v>340.6</v>
      </c>
      <c r="E888">
        <v>138.47999999999999</v>
      </c>
      <c r="F888">
        <v>1745.27</v>
      </c>
      <c r="G888">
        <v>86.25</v>
      </c>
      <c r="H888">
        <v>56.37</v>
      </c>
      <c r="I888" s="12">
        <f t="shared" si="191"/>
        <v>109.78085520900221</v>
      </c>
      <c r="J888" s="12">
        <f t="shared" si="192"/>
        <v>101.95938412650517</v>
      </c>
      <c r="K888" s="12">
        <f t="shared" si="193"/>
        <v>145.74541586228131</v>
      </c>
      <c r="L888" s="12">
        <f t="shared" si="194"/>
        <v>120.71767620353259</v>
      </c>
      <c r="M888" s="12">
        <f t="shared" si="195"/>
        <v>145.74551657705595</v>
      </c>
      <c r="N888" s="12">
        <f t="shared" si="196"/>
        <v>135.40680678399201</v>
      </c>
      <c r="O888" s="12">
        <f t="shared" si="197"/>
        <v>192.67051204569293</v>
      </c>
      <c r="P888" s="12">
        <f t="shared" si="198"/>
        <v>159.71558623683376</v>
      </c>
      <c r="Q888">
        <v>0.7</v>
      </c>
      <c r="R888" s="12"/>
      <c r="S888" s="12"/>
      <c r="Z888" s="12"/>
      <c r="AA888" s="12"/>
      <c r="AB888" s="12"/>
      <c r="AC888" s="12"/>
      <c r="AF888">
        <v>0.57350993377483395</v>
      </c>
      <c r="AG888" s="12"/>
      <c r="AH888" s="12"/>
      <c r="AI888" t="str">
        <v>20071130</v>
      </c>
      <c r="AJ888">
        <v>49.4</v>
      </c>
      <c r="AK888">
        <v>27.6</v>
      </c>
      <c r="AL888">
        <f t="shared" si="199"/>
        <v>1.7898550724637681</v>
      </c>
      <c r="BI888" t="str">
        <v>27/05/2021</v>
      </c>
      <c r="BJ888">
        <v>53.6</v>
      </c>
      <c r="BK888">
        <v>16.5</v>
      </c>
      <c r="BL888">
        <f t="shared" si="200"/>
        <v>3.2484848484848485</v>
      </c>
    </row>
    <row r="889" spans="1:64" x14ac:dyDescent="0.3">
      <c r="A889" s="11">
        <v>44299</v>
      </c>
      <c r="B889">
        <v>0.66384180790960501</v>
      </c>
      <c r="C889">
        <v>4127.99</v>
      </c>
      <c r="D889">
        <v>336.67</v>
      </c>
      <c r="E889">
        <v>137.44999999999999</v>
      </c>
      <c r="F889">
        <v>1733.4</v>
      </c>
      <c r="G889">
        <v>86.22</v>
      </c>
      <c r="H889">
        <v>56.08</v>
      </c>
      <c r="I889" s="12">
        <f t="shared" si="191"/>
        <v>110.243774597989</v>
      </c>
      <c r="J889" s="12">
        <f t="shared" si="192"/>
        <v>102.32296133900269</v>
      </c>
      <c r="K889" s="12">
        <f t="shared" si="193"/>
        <v>145.31721912914469</v>
      </c>
      <c r="L889" s="12">
        <f t="shared" si="194"/>
        <v>120.94464120729019</v>
      </c>
      <c r="M889" s="12">
        <f t="shared" si="195"/>
        <v>145.13890595035448</v>
      </c>
      <c r="N889" s="12">
        <f t="shared" si="196"/>
        <v>134.75656080273038</v>
      </c>
      <c r="O889" s="12">
        <f t="shared" si="197"/>
        <v>190.51291430483104</v>
      </c>
      <c r="P889" s="12">
        <f t="shared" si="198"/>
        <v>158.68382910103983</v>
      </c>
      <c r="Q889">
        <v>0.65151515151515105</v>
      </c>
      <c r="R889" s="12"/>
      <c r="S889" s="12"/>
      <c r="Z889" s="12"/>
      <c r="AA889" s="12"/>
      <c r="AB889" s="12"/>
      <c r="AC889" s="12"/>
      <c r="AF889">
        <v>0.57589880159786999</v>
      </c>
      <c r="AG889" s="12"/>
      <c r="AH889" s="12"/>
      <c r="AI889" t="str">
        <v>20071123</v>
      </c>
      <c r="AJ889">
        <v>47.3</v>
      </c>
      <c r="AK889">
        <v>29</v>
      </c>
      <c r="AL889">
        <f t="shared" si="199"/>
        <v>1.6310344827586205</v>
      </c>
      <c r="BI889" t="str">
        <v>26/05/2021</v>
      </c>
      <c r="BJ889">
        <v>53.6</v>
      </c>
      <c r="BK889">
        <v>16.5</v>
      </c>
      <c r="BL889">
        <f t="shared" si="200"/>
        <v>3.2484848484848485</v>
      </c>
    </row>
    <row r="890" spans="1:64" x14ac:dyDescent="0.3">
      <c r="A890" s="11">
        <v>44296</v>
      </c>
      <c r="B890">
        <v>0.68333333333333302</v>
      </c>
      <c r="C890">
        <v>4128.8</v>
      </c>
      <c r="D890">
        <v>337.11</v>
      </c>
      <c r="E890">
        <v>137.51</v>
      </c>
      <c r="F890">
        <v>1743.75</v>
      </c>
      <c r="G890">
        <v>86.24</v>
      </c>
      <c r="H890">
        <v>56.39</v>
      </c>
      <c r="I890" s="12">
        <f t="shared" si="191"/>
        <v>110.21730602295345</v>
      </c>
      <c r="J890" s="12">
        <f t="shared" si="192"/>
        <v>101.73905030982098</v>
      </c>
      <c r="K890" s="12">
        <f t="shared" si="193"/>
        <v>145.31202741581134</v>
      </c>
      <c r="L890" s="12">
        <f t="shared" si="194"/>
        <v>120.30686495534468</v>
      </c>
      <c r="M890" s="12">
        <f t="shared" si="195"/>
        <v>145.265123917832</v>
      </c>
      <c r="N890" s="12">
        <f t="shared" si="196"/>
        <v>134.1354770694652</v>
      </c>
      <c r="O890" s="12">
        <f t="shared" si="197"/>
        <v>190.71761170865815</v>
      </c>
      <c r="P890" s="12">
        <f t="shared" si="198"/>
        <v>158.02136928197075</v>
      </c>
      <c r="Q890">
        <v>0.66176470588235303</v>
      </c>
      <c r="R890" s="12"/>
      <c r="S890" s="12"/>
      <c r="Z890" s="12"/>
      <c r="AA890" s="12"/>
      <c r="AB890" s="12"/>
      <c r="AC890" s="12"/>
      <c r="AF890">
        <v>0.57133550488599305</v>
      </c>
      <c r="AG890" s="12"/>
      <c r="AH890" s="12"/>
      <c r="AI890" t="str">
        <v>20071116</v>
      </c>
      <c r="AJ890">
        <v>47.9</v>
      </c>
      <c r="AK890">
        <v>26.6</v>
      </c>
      <c r="AL890">
        <f t="shared" si="199"/>
        <v>1.8007518796992479</v>
      </c>
      <c r="BI890" t="str">
        <v>25/05/2021</v>
      </c>
      <c r="BJ890">
        <v>53.6</v>
      </c>
      <c r="BK890">
        <v>16.5</v>
      </c>
      <c r="BL890">
        <f t="shared" si="200"/>
        <v>3.2484848484848485</v>
      </c>
    </row>
    <row r="891" spans="1:64" x14ac:dyDescent="0.3">
      <c r="A891" s="11">
        <v>44295</v>
      </c>
      <c r="B891">
        <v>0.68079096045197696</v>
      </c>
      <c r="C891">
        <v>4097.17</v>
      </c>
      <c r="D891">
        <v>335.08</v>
      </c>
      <c r="E891">
        <v>138.01</v>
      </c>
      <c r="F891">
        <v>1755.425</v>
      </c>
      <c r="G891">
        <v>86.27</v>
      </c>
      <c r="H891">
        <v>56.43</v>
      </c>
      <c r="I891" s="12">
        <f t="shared" si="191"/>
        <v>108.98114502685507</v>
      </c>
      <c r="J891" s="12">
        <f t="shared" si="192"/>
        <v>100.2976948188256</v>
      </c>
      <c r="K891" s="12">
        <f t="shared" si="193"/>
        <v>144.14907473577006</v>
      </c>
      <c r="L891" s="12">
        <f t="shared" si="194"/>
        <v>119.30129750870444</v>
      </c>
      <c r="M891" s="12">
        <f t="shared" si="195"/>
        <v>143.87227048108471</v>
      </c>
      <c r="N891" s="12">
        <f t="shared" si="196"/>
        <v>132.45213418051176</v>
      </c>
      <c r="O891" s="12">
        <f t="shared" si="197"/>
        <v>189.5036512815073</v>
      </c>
      <c r="P891" s="12">
        <f t="shared" si="198"/>
        <v>156.95921098839074</v>
      </c>
      <c r="Q891">
        <v>0.62686567164179097</v>
      </c>
      <c r="R891" s="12"/>
      <c r="S891" s="12"/>
      <c r="Z891" s="12"/>
      <c r="AA891" s="12"/>
      <c r="AB891" s="12"/>
      <c r="AC891" s="12"/>
      <c r="AF891">
        <v>0.57385620915032698</v>
      </c>
      <c r="AG891" s="12"/>
      <c r="AH891" s="12"/>
      <c r="AI891" t="str">
        <v>20071109</v>
      </c>
      <c r="AJ891">
        <v>51.1</v>
      </c>
      <c r="AK891">
        <v>26.7</v>
      </c>
      <c r="AL891">
        <f t="shared" si="199"/>
        <v>1.9138576779026217</v>
      </c>
      <c r="BI891" t="str">
        <v>24/05/2021</v>
      </c>
      <c r="BJ891">
        <v>53.6</v>
      </c>
      <c r="BK891">
        <v>16.5</v>
      </c>
      <c r="BL891">
        <f t="shared" si="200"/>
        <v>3.2484848484848485</v>
      </c>
    </row>
    <row r="892" spans="1:64" x14ac:dyDescent="0.3">
      <c r="A892" s="11">
        <v>44294</v>
      </c>
      <c r="B892">
        <v>0.676056338028169</v>
      </c>
      <c r="C892">
        <v>4079.95</v>
      </c>
      <c r="D892">
        <v>331.62</v>
      </c>
      <c r="E892">
        <v>136.88</v>
      </c>
      <c r="F892">
        <v>1737.6</v>
      </c>
      <c r="G892">
        <v>86.24</v>
      </c>
      <c r="H892">
        <v>56</v>
      </c>
      <c r="I892" s="12">
        <f t="shared" si="191"/>
        <v>109.42263979941379</v>
      </c>
      <c r="J892" s="12">
        <f t="shared" si="192"/>
        <v>100.90694699283812</v>
      </c>
      <c r="K892" s="12">
        <f t="shared" si="193"/>
        <v>143.59297167460645</v>
      </c>
      <c r="L892" s="12">
        <f t="shared" si="194"/>
        <v>119.71526468988483</v>
      </c>
      <c r="M892" s="12">
        <f t="shared" si="195"/>
        <v>143.55956578225531</v>
      </c>
      <c r="N892" s="12">
        <f t="shared" si="196"/>
        <v>132.42892912829819</v>
      </c>
      <c r="O892" s="12">
        <f t="shared" si="197"/>
        <v>187.6114467993763</v>
      </c>
      <c r="P892" s="12">
        <f t="shared" si="198"/>
        <v>156.52796744964732</v>
      </c>
      <c r="Q892">
        <v>0.65671641791044799</v>
      </c>
      <c r="R892" s="12"/>
      <c r="S892" s="12"/>
      <c r="Z892" s="12"/>
      <c r="AA892" s="12"/>
      <c r="AB892" s="12"/>
      <c r="AC892" s="12"/>
      <c r="AF892">
        <v>0.57245901639344299</v>
      </c>
      <c r="AG892" s="12"/>
      <c r="AH892" s="12"/>
      <c r="AI892" t="str">
        <v>20071102</v>
      </c>
      <c r="AJ892">
        <v>54.5</v>
      </c>
      <c r="AK892">
        <v>22.2</v>
      </c>
      <c r="AL892">
        <f t="shared" si="199"/>
        <v>2.454954954954955</v>
      </c>
      <c r="BI892" t="str">
        <v>21/05/2021</v>
      </c>
      <c r="BJ892">
        <v>51.5</v>
      </c>
      <c r="BK892">
        <v>16.8</v>
      </c>
      <c r="BL892">
        <f t="shared" si="200"/>
        <v>3.0654761904761902</v>
      </c>
    </row>
    <row r="893" spans="1:64" x14ac:dyDescent="0.3">
      <c r="A893" s="11">
        <v>44293</v>
      </c>
      <c r="B893">
        <v>0.67536231884057996</v>
      </c>
      <c r="C893">
        <v>4073.94</v>
      </c>
      <c r="D893">
        <v>330.82</v>
      </c>
      <c r="E893">
        <v>137.84</v>
      </c>
      <c r="F893">
        <v>1744.2</v>
      </c>
      <c r="G893">
        <v>86.23</v>
      </c>
      <c r="H893">
        <v>56.22</v>
      </c>
      <c r="I893" s="12">
        <f t="shared" si="191"/>
        <v>108.50686066702214</v>
      </c>
      <c r="J893" s="12">
        <f t="shared" si="192"/>
        <v>100.37903356995957</v>
      </c>
      <c r="K893" s="12">
        <f t="shared" si="193"/>
        <v>143.39805622529889</v>
      </c>
      <c r="L893" s="12">
        <f t="shared" si="194"/>
        <v>119.0736448662884</v>
      </c>
      <c r="M893" s="12">
        <f t="shared" si="195"/>
        <v>142.22509190691329</v>
      </c>
      <c r="N893" s="12">
        <f t="shared" si="196"/>
        <v>131.61264078531602</v>
      </c>
      <c r="O893" s="12">
        <f t="shared" si="197"/>
        <v>187.18050775003934</v>
      </c>
      <c r="P893" s="12">
        <f t="shared" si="198"/>
        <v>155.54315658810711</v>
      </c>
      <c r="Q893">
        <v>0.63636363636363602</v>
      </c>
      <c r="R893" s="12"/>
      <c r="S893" s="12"/>
      <c r="Z893" s="12"/>
      <c r="AA893" s="12"/>
      <c r="AB893" s="12"/>
      <c r="AC893" s="12"/>
      <c r="AF893">
        <v>0.57161803713527803</v>
      </c>
      <c r="AG893" s="12"/>
      <c r="AH893" s="12"/>
      <c r="AI893" t="str">
        <v>20071026</v>
      </c>
      <c r="AJ893">
        <v>53.8</v>
      </c>
      <c r="AK893">
        <v>23.1</v>
      </c>
      <c r="AL893">
        <f t="shared" si="199"/>
        <v>2.3290043290043285</v>
      </c>
      <c r="BI893" t="str">
        <v>20/05/2021</v>
      </c>
      <c r="BJ893">
        <v>51.5</v>
      </c>
      <c r="BK893">
        <v>16.8</v>
      </c>
      <c r="BL893">
        <f t="shared" si="200"/>
        <v>3.0654761904761902</v>
      </c>
    </row>
    <row r="894" spans="1:64" x14ac:dyDescent="0.3">
      <c r="A894" s="11">
        <v>44292</v>
      </c>
      <c r="B894">
        <v>0.68128654970760205</v>
      </c>
      <c r="C894">
        <v>4077.91</v>
      </c>
      <c r="D894">
        <v>331.05</v>
      </c>
      <c r="E894">
        <v>136.91</v>
      </c>
      <c r="F894">
        <v>1729.875</v>
      </c>
      <c r="G894">
        <v>86.21</v>
      </c>
      <c r="H894">
        <v>56.52</v>
      </c>
      <c r="I894" s="12">
        <f t="shared" si="191"/>
        <v>109.3561557299559</v>
      </c>
      <c r="J894" s="12">
        <f t="shared" si="192"/>
        <v>101.31666694897324</v>
      </c>
      <c r="K894" s="12">
        <f t="shared" si="193"/>
        <v>143.57113547358563</v>
      </c>
      <c r="L894" s="12">
        <f t="shared" si="194"/>
        <v>118.55976915900199</v>
      </c>
      <c r="M894" s="12">
        <f t="shared" si="195"/>
        <v>143.29804211323793</v>
      </c>
      <c r="N894" s="12">
        <f t="shared" si="196"/>
        <v>132.80465610215344</v>
      </c>
      <c r="O894" s="12">
        <f t="shared" si="197"/>
        <v>187.35413833791011</v>
      </c>
      <c r="P894" s="12">
        <f t="shared" si="198"/>
        <v>154.82891585417951</v>
      </c>
      <c r="Q894">
        <v>0.5</v>
      </c>
      <c r="R894" s="12"/>
      <c r="S894" s="12"/>
      <c r="Z894" s="12"/>
      <c r="AA894" s="12"/>
      <c r="AB894" s="12"/>
      <c r="AC894" s="12"/>
      <c r="AF894">
        <v>0.57028112449799195</v>
      </c>
      <c r="AG894" s="12"/>
      <c r="AH894" s="12"/>
      <c r="AI894" t="str">
        <v>20071019</v>
      </c>
      <c r="AJ894">
        <v>56.5</v>
      </c>
      <c r="AK894">
        <v>22.9</v>
      </c>
      <c r="AL894">
        <f t="shared" si="199"/>
        <v>2.4672489082969435</v>
      </c>
      <c r="BI894" t="str">
        <v>19/05/2021</v>
      </c>
      <c r="BJ894">
        <v>51.5</v>
      </c>
      <c r="BK894">
        <v>16.8</v>
      </c>
      <c r="BL894">
        <f t="shared" si="200"/>
        <v>3.0654761904761902</v>
      </c>
    </row>
    <row r="895" spans="1:64" x14ac:dyDescent="0.3">
      <c r="A895" s="11">
        <v>44288</v>
      </c>
      <c r="B895">
        <v>0.63661971830985897</v>
      </c>
      <c r="C895">
        <v>4019.87</v>
      </c>
      <c r="D895">
        <v>324.57</v>
      </c>
      <c r="E895">
        <v>137.51</v>
      </c>
      <c r="F895">
        <v>1729.875</v>
      </c>
      <c r="G895">
        <v>86.23</v>
      </c>
      <c r="H895">
        <v>55.92</v>
      </c>
      <c r="I895" s="12">
        <f t="shared" si="191"/>
        <v>107.33802937117083</v>
      </c>
      <c r="J895" s="12">
        <f t="shared" si="192"/>
        <v>99.874649015836312</v>
      </c>
      <c r="K895" s="12">
        <f t="shared" si="193"/>
        <v>141.4953679064952</v>
      </c>
      <c r="L895" s="12">
        <f t="shared" si="194"/>
        <v>118.12169546513637</v>
      </c>
      <c r="M895" s="12">
        <f t="shared" si="195"/>
        <v>139.89465751656002</v>
      </c>
      <c r="N895" s="12">
        <f t="shared" si="196"/>
        <v>130.20512681188927</v>
      </c>
      <c r="O895" s="12">
        <f t="shared" si="197"/>
        <v>183.64509248103644</v>
      </c>
      <c r="P895" s="12">
        <f t="shared" si="198"/>
        <v>153.41211464764905</v>
      </c>
      <c r="Q895">
        <v>0.5</v>
      </c>
      <c r="R895" s="12"/>
      <c r="S895" s="12"/>
      <c r="Z895" s="12"/>
      <c r="AA895" s="12"/>
      <c r="AB895" s="12"/>
      <c r="AC895" s="12"/>
      <c r="AF895">
        <v>0.56400259909031802</v>
      </c>
      <c r="AG895" s="12"/>
      <c r="AH895" s="12"/>
      <c r="AI895" t="str">
        <v>20071012</v>
      </c>
      <c r="AJ895">
        <v>62</v>
      </c>
      <c r="AK895">
        <v>19.600000000000001</v>
      </c>
      <c r="AL895">
        <f t="shared" si="199"/>
        <v>3.1632653061224487</v>
      </c>
      <c r="BI895" t="str">
        <v>18/05/2021</v>
      </c>
      <c r="BJ895">
        <v>51.5</v>
      </c>
      <c r="BK895">
        <v>16.8</v>
      </c>
      <c r="BL895">
        <f t="shared" si="200"/>
        <v>3.0654761904761902</v>
      </c>
    </row>
    <row r="896" spans="1:64" x14ac:dyDescent="0.3">
      <c r="A896" s="11">
        <v>44286</v>
      </c>
      <c r="B896">
        <v>0.63764044943820197</v>
      </c>
      <c r="C896">
        <v>3972.89</v>
      </c>
      <c r="D896">
        <v>319.13</v>
      </c>
      <c r="E896">
        <v>135.44999999999999</v>
      </c>
      <c r="F896">
        <v>1707.2</v>
      </c>
      <c r="G896">
        <v>86.25</v>
      </c>
      <c r="H896">
        <v>55.18</v>
      </c>
      <c r="I896" s="12">
        <f t="shared" si="191"/>
        <v>107.70243183898016</v>
      </c>
      <c r="J896" s="12">
        <f t="shared" si="192"/>
        <v>100.02036240788821</v>
      </c>
      <c r="K896" s="12">
        <f t="shared" si="193"/>
        <v>139.80967856073056</v>
      </c>
      <c r="L896" s="12">
        <f t="shared" si="194"/>
        <v>118.309276137472</v>
      </c>
      <c r="M896" s="12">
        <f t="shared" si="195"/>
        <v>139.63803343316994</v>
      </c>
      <c r="N896" s="12">
        <f t="shared" si="196"/>
        <v>129.71682565043369</v>
      </c>
      <c r="O896" s="12">
        <f t="shared" si="197"/>
        <v>180.52592425600889</v>
      </c>
      <c r="P896" s="12">
        <f t="shared" si="198"/>
        <v>152.85637644479397</v>
      </c>
      <c r="Q896">
        <v>0.50704225352112697</v>
      </c>
      <c r="R896" s="12"/>
      <c r="S896" s="12"/>
      <c r="Z896" s="12"/>
      <c r="AA896" s="12"/>
      <c r="AB896" s="12"/>
      <c r="AC896" s="12"/>
      <c r="AF896">
        <v>0.56189241736876205</v>
      </c>
      <c r="AG896" s="12"/>
      <c r="AH896" s="12"/>
      <c r="AI896" t="str">
        <v>20071005</v>
      </c>
      <c r="AJ896">
        <v>60.2</v>
      </c>
      <c r="AK896">
        <v>21.5</v>
      </c>
      <c r="AL896">
        <f t="shared" si="199"/>
        <v>2.8000000000000003</v>
      </c>
      <c r="BI896" t="str">
        <v>17/05/2021</v>
      </c>
      <c r="BJ896">
        <v>51.5</v>
      </c>
      <c r="BK896">
        <v>16.8</v>
      </c>
      <c r="BL896">
        <f t="shared" si="200"/>
        <v>3.0654761904761902</v>
      </c>
    </row>
    <row r="897" spans="1:64" x14ac:dyDescent="0.3">
      <c r="A897" s="11">
        <v>44286</v>
      </c>
      <c r="B897">
        <v>0.64161849710982699</v>
      </c>
      <c r="C897">
        <v>3958.55</v>
      </c>
      <c r="D897">
        <v>314.32</v>
      </c>
      <c r="E897">
        <v>136.21</v>
      </c>
      <c r="F897">
        <v>1685.25</v>
      </c>
      <c r="G897">
        <v>86.28</v>
      </c>
      <c r="H897">
        <v>55.25</v>
      </c>
      <c r="I897" s="12">
        <f t="shared" si="191"/>
        <v>106.72037406717803</v>
      </c>
      <c r="J897" s="12">
        <f t="shared" si="192"/>
        <v>100.9697033081471</v>
      </c>
      <c r="K897" s="12">
        <f t="shared" si="193"/>
        <v>139.25679514686306</v>
      </c>
      <c r="L897" s="12">
        <f t="shared" si="194"/>
        <v>117.73361680789694</v>
      </c>
      <c r="M897" s="12">
        <f t="shared" si="195"/>
        <v>136.78169036479906</v>
      </c>
      <c r="N897" s="12">
        <f t="shared" si="196"/>
        <v>129.4219891222624</v>
      </c>
      <c r="O897" s="12">
        <f t="shared" si="197"/>
        <v>177.74412538950241</v>
      </c>
      <c r="P897" s="12">
        <f t="shared" si="198"/>
        <v>150.36485421094716</v>
      </c>
      <c r="Q897">
        <v>0.54545454545454497</v>
      </c>
      <c r="R897" s="12"/>
      <c r="S897" s="12"/>
      <c r="Z897" s="12"/>
      <c r="AA897" s="12"/>
      <c r="AB897" s="12"/>
      <c r="AC897" s="12"/>
      <c r="AF897">
        <v>0.563648293963255</v>
      </c>
      <c r="AG897" s="12"/>
      <c r="AH897" s="12"/>
      <c r="AI897" t="str">
        <v>20070928</v>
      </c>
      <c r="AJ897">
        <v>56.5</v>
      </c>
      <c r="AK897">
        <v>25</v>
      </c>
      <c r="AL897">
        <f t="shared" si="199"/>
        <v>2.2599999999999998</v>
      </c>
      <c r="BI897" t="str">
        <v>14/05/2021</v>
      </c>
      <c r="BJ897">
        <v>54.5</v>
      </c>
      <c r="BK897">
        <v>17.2</v>
      </c>
      <c r="BL897">
        <f t="shared" si="200"/>
        <v>3.168604651162791</v>
      </c>
    </row>
    <row r="898" spans="1:64" x14ac:dyDescent="0.3">
      <c r="A898" s="11">
        <v>44285</v>
      </c>
      <c r="B898">
        <v>0.64264264264264304</v>
      </c>
      <c r="C898">
        <v>3971.09</v>
      </c>
      <c r="D898">
        <v>315.91000000000003</v>
      </c>
      <c r="E898">
        <v>135.5</v>
      </c>
      <c r="F898">
        <v>1712.3</v>
      </c>
      <c r="G898">
        <v>86.28</v>
      </c>
      <c r="H898">
        <v>55.29</v>
      </c>
      <c r="I898" s="12">
        <f t="shared" ref="I898:I961" si="201">I899*(1+((C898/C899)-(E898/E899)))</f>
        <v>107.62416690383971</v>
      </c>
      <c r="J898" s="12">
        <f t="shared" ref="J898:J961" si="202">J899*(1+((C898/C899)-(F898/F899)))</f>
        <v>99.709412013287675</v>
      </c>
      <c r="K898" s="12">
        <f t="shared" si="193"/>
        <v>139.69793652720224</v>
      </c>
      <c r="L898" s="12">
        <f t="shared" si="194"/>
        <v>118.02092281604403</v>
      </c>
      <c r="M898" s="12">
        <f t="shared" si="195"/>
        <v>138.20142411969425</v>
      </c>
      <c r="N898" s="12">
        <f t="shared" si="196"/>
        <v>128.0436775071428</v>
      </c>
      <c r="O898" s="12">
        <f t="shared" si="197"/>
        <v>178.64325099197544</v>
      </c>
      <c r="P898" s="12">
        <f t="shared" si="198"/>
        <v>151.01567451984309</v>
      </c>
      <c r="Q898">
        <v>0.56923076923076898</v>
      </c>
      <c r="R898" s="12"/>
      <c r="S898" s="12"/>
      <c r="Z898" s="12"/>
      <c r="AA898" s="12"/>
      <c r="AB898" s="12"/>
      <c r="AC898" s="12"/>
      <c r="AF898">
        <v>0.56398416886543501</v>
      </c>
      <c r="AG898" s="12"/>
      <c r="AH898" s="12"/>
      <c r="AI898" t="str">
        <v>20070921</v>
      </c>
      <c r="AJ898">
        <v>55.6</v>
      </c>
      <c r="AK898">
        <v>25.6</v>
      </c>
      <c r="AL898">
        <f t="shared" si="199"/>
        <v>2.171875</v>
      </c>
      <c r="BI898" t="str">
        <v>13/05/2021</v>
      </c>
      <c r="BJ898">
        <v>54.5</v>
      </c>
      <c r="BK898">
        <v>17.2</v>
      </c>
      <c r="BL898">
        <f t="shared" si="200"/>
        <v>3.168604651162791</v>
      </c>
    </row>
    <row r="899" spans="1:64" x14ac:dyDescent="0.3">
      <c r="A899" s="11">
        <v>44282</v>
      </c>
      <c r="B899">
        <v>0.64</v>
      </c>
      <c r="C899">
        <v>3974.54</v>
      </c>
      <c r="D899">
        <v>316</v>
      </c>
      <c r="E899">
        <v>136.66</v>
      </c>
      <c r="F899">
        <v>1732.6949999999999</v>
      </c>
      <c r="G899">
        <v>86.3</v>
      </c>
      <c r="H899">
        <v>55.52</v>
      </c>
      <c r="I899" s="12">
        <f t="shared" si="201"/>
        <v>106.81025206633605</v>
      </c>
      <c r="J899" s="12">
        <f t="shared" si="202"/>
        <v>98.634039020448171</v>
      </c>
      <c r="K899" s="12">
        <f t="shared" ref="K899:K962" si="203">K900*(1+((C899/C900)-(G899/G900)))</f>
        <v>139.78687946148932</v>
      </c>
      <c r="L899" s="12">
        <f t="shared" ref="L899:L962" si="204">L900*(1+((C899/C900)-(H899/H900)))</f>
        <v>117.63570982473432</v>
      </c>
      <c r="M899" s="12">
        <f t="shared" ref="M899:M962" si="205">M900*(1+((D899/D900)-(E899/E900)))</f>
        <v>137.0769260567059</v>
      </c>
      <c r="N899" s="12">
        <f t="shared" ref="N899:N962" si="206">N900*(1+((D899/D900)-(F899/F900)))</f>
        <v>126.58968474270482</v>
      </c>
      <c r="O899" s="12">
        <f t="shared" ref="O899:O962" si="207">O900*(1+((D899/D900)-(G899/G900)))</f>
        <v>178.65273038021706</v>
      </c>
      <c r="P899" s="12">
        <f t="shared" ref="P899:P962" si="208">P900*(1+((D899/D900)-(H899/H900)))</f>
        <v>150.43531895292713</v>
      </c>
      <c r="Q899">
        <v>0.56451612903225801</v>
      </c>
      <c r="R899" s="12"/>
      <c r="S899" s="12"/>
      <c r="Z899" s="12"/>
      <c r="AA899" s="12"/>
      <c r="AB899" s="12"/>
      <c r="AC899" s="12"/>
      <c r="AF899">
        <v>0.57075152335815804</v>
      </c>
      <c r="AG899" s="12"/>
      <c r="AH899" s="12"/>
      <c r="AI899" t="str">
        <v>20070914</v>
      </c>
      <c r="AJ899">
        <v>53.9</v>
      </c>
      <c r="AK899">
        <v>27</v>
      </c>
      <c r="AL899">
        <f t="shared" si="199"/>
        <v>1.9962962962962962</v>
      </c>
      <c r="BI899" t="str">
        <v>12/05/2021</v>
      </c>
      <c r="BJ899">
        <v>54.5</v>
      </c>
      <c r="BK899">
        <v>17.2</v>
      </c>
      <c r="BL899">
        <f t="shared" si="200"/>
        <v>3.168604651162791</v>
      </c>
    </row>
    <row r="900" spans="1:64" x14ac:dyDescent="0.3">
      <c r="A900" s="11">
        <v>44281</v>
      </c>
      <c r="B900">
        <v>0.61445783132530096</v>
      </c>
      <c r="C900">
        <v>3909.52</v>
      </c>
      <c r="D900">
        <v>311.33</v>
      </c>
      <c r="E900">
        <v>137.13999999999999</v>
      </c>
      <c r="F900">
        <v>1727.4</v>
      </c>
      <c r="G900">
        <v>86.3</v>
      </c>
      <c r="H900">
        <v>54.61</v>
      </c>
      <c r="I900" s="12">
        <f t="shared" si="201"/>
        <v>104.70245853993895</v>
      </c>
      <c r="J900" s="12">
        <f t="shared" si="202"/>
        <v>97.313888804872846</v>
      </c>
      <c r="K900" s="12">
        <f t="shared" si="203"/>
        <v>137.50008831016461</v>
      </c>
      <c r="L900" s="12">
        <f t="shared" si="204"/>
        <v>117.63952334878483</v>
      </c>
      <c r="M900" s="12">
        <f t="shared" si="205"/>
        <v>134.58703448994794</v>
      </c>
      <c r="N900" s="12">
        <f t="shared" si="206"/>
        <v>125.09667344</v>
      </c>
      <c r="O900" s="12">
        <f t="shared" si="207"/>
        <v>176.01251439643346</v>
      </c>
      <c r="P900" s="12">
        <f t="shared" si="208"/>
        <v>150.68597816432475</v>
      </c>
      <c r="Q900">
        <v>0.537313432835821</v>
      </c>
      <c r="R900" s="12"/>
      <c r="S900" s="12"/>
      <c r="Z900" s="12"/>
      <c r="AA900" s="12"/>
      <c r="AB900" s="12"/>
      <c r="AC900" s="12"/>
      <c r="AF900">
        <v>0.56465809072444095</v>
      </c>
      <c r="AG900" s="12"/>
      <c r="AH900" s="12"/>
      <c r="AI900" t="str">
        <v>20070907</v>
      </c>
      <c r="AJ900">
        <v>48.3</v>
      </c>
      <c r="AK900">
        <v>31</v>
      </c>
      <c r="AL900">
        <f t="shared" si="199"/>
        <v>1.5580645161290321</v>
      </c>
      <c r="BI900" t="str">
        <v>11/05/2021</v>
      </c>
      <c r="BJ900">
        <v>54.5</v>
      </c>
      <c r="BK900">
        <v>17.2</v>
      </c>
      <c r="BL900">
        <f t="shared" si="200"/>
        <v>3.168604651162791</v>
      </c>
    </row>
    <row r="901" spans="1:64" x14ac:dyDescent="0.3">
      <c r="A901" s="11">
        <v>44280</v>
      </c>
      <c r="B901">
        <v>0.57910447761193995</v>
      </c>
      <c r="C901">
        <v>3889.14</v>
      </c>
      <c r="D901">
        <v>311.87</v>
      </c>
      <c r="E901">
        <v>138.22999999999999</v>
      </c>
      <c r="F901">
        <v>1734.9649999999999</v>
      </c>
      <c r="G901">
        <v>86.29</v>
      </c>
      <c r="H901">
        <v>54.34</v>
      </c>
      <c r="I901" s="12">
        <f t="shared" si="201"/>
        <v>103.34597631096801</v>
      </c>
      <c r="J901" s="12">
        <f t="shared" si="202"/>
        <v>96.388505982709859</v>
      </c>
      <c r="K901" s="12">
        <f t="shared" si="203"/>
        <v>136.79908264571009</v>
      </c>
      <c r="L901" s="12">
        <f t="shared" si="204"/>
        <v>117.60759082219273</v>
      </c>
      <c r="M901" s="12">
        <f t="shared" si="205"/>
        <v>133.76386268878105</v>
      </c>
      <c r="N901" s="12">
        <f t="shared" si="206"/>
        <v>124.76867806770106</v>
      </c>
      <c r="O901" s="12">
        <f t="shared" si="207"/>
        <v>176.3382780226674</v>
      </c>
      <c r="P901" s="12">
        <f t="shared" si="208"/>
        <v>151.70241562706852</v>
      </c>
      <c r="Q901">
        <v>0.462686567164179</v>
      </c>
      <c r="R901" s="12"/>
      <c r="S901" s="12"/>
      <c r="Z901" s="12"/>
      <c r="AA901" s="12"/>
      <c r="AB901" s="12"/>
      <c r="AC901" s="12"/>
      <c r="AF901">
        <v>0.57604306864064603</v>
      </c>
      <c r="AG901" s="12"/>
      <c r="AH901" s="12"/>
      <c r="AI901" t="str">
        <v>20070831</v>
      </c>
      <c r="AJ901">
        <v>42.9</v>
      </c>
      <c r="AK901">
        <v>37.4</v>
      </c>
      <c r="AL901">
        <f t="shared" si="199"/>
        <v>1.1470588235294117</v>
      </c>
      <c r="BI901" t="str">
        <v>10/05/2021</v>
      </c>
      <c r="BJ901">
        <v>54.5</v>
      </c>
      <c r="BK901">
        <v>17.2</v>
      </c>
      <c r="BL901">
        <f t="shared" si="200"/>
        <v>3.168604651162791</v>
      </c>
    </row>
    <row r="902" spans="1:64" x14ac:dyDescent="0.3">
      <c r="A902" s="11">
        <v>44279</v>
      </c>
      <c r="B902">
        <v>0.570175438596491</v>
      </c>
      <c r="C902">
        <v>3910.52</v>
      </c>
      <c r="D902">
        <v>317.22000000000003</v>
      </c>
      <c r="E902">
        <v>137.49</v>
      </c>
      <c r="F902">
        <v>1726.9549999999999</v>
      </c>
      <c r="G902">
        <v>86.27</v>
      </c>
      <c r="H902">
        <v>54.92</v>
      </c>
      <c r="I902" s="12">
        <f t="shared" si="201"/>
        <v>104.4795283323588</v>
      </c>
      <c r="J902" s="12">
        <f t="shared" si="202"/>
        <v>97.372506297997674</v>
      </c>
      <c r="K902" s="12">
        <f t="shared" si="203"/>
        <v>137.58318765195872</v>
      </c>
      <c r="L902" s="12">
        <f t="shared" si="204"/>
        <v>117.01159086234341</v>
      </c>
      <c r="M902" s="12">
        <f t="shared" si="205"/>
        <v>136.80748399062767</v>
      </c>
      <c r="N902" s="12">
        <f t="shared" si="206"/>
        <v>127.51060082098098</v>
      </c>
      <c r="O902" s="12">
        <f t="shared" si="207"/>
        <v>179.40559290199471</v>
      </c>
      <c r="P902" s="12">
        <f t="shared" si="208"/>
        <v>152.66488394935374</v>
      </c>
      <c r="Q902">
        <v>0.45588235294117602</v>
      </c>
      <c r="R902" s="12"/>
      <c r="S902" s="12"/>
      <c r="Z902" s="12"/>
      <c r="AA902" s="12"/>
      <c r="AB902" s="12"/>
      <c r="AC902" s="12"/>
      <c r="AF902">
        <v>0.56693440428380204</v>
      </c>
      <c r="AG902" s="12"/>
      <c r="AH902" s="12"/>
      <c r="AI902" t="str">
        <v>20070824</v>
      </c>
      <c r="AJ902">
        <v>41.7</v>
      </c>
      <c r="AK902">
        <v>37.4</v>
      </c>
      <c r="AL902">
        <f t="shared" si="199"/>
        <v>1.1149732620320856</v>
      </c>
      <c r="BI902" t="str">
        <v>07/05/2021</v>
      </c>
      <c r="BJ902">
        <v>58.6</v>
      </c>
      <c r="BK902">
        <v>17.2</v>
      </c>
      <c r="BL902">
        <f t="shared" si="200"/>
        <v>3.4069767441860468</v>
      </c>
    </row>
    <row r="903" spans="1:64" x14ac:dyDescent="0.3">
      <c r="A903" s="11">
        <v>44278</v>
      </c>
      <c r="B903">
        <v>0.58166189111747801</v>
      </c>
      <c r="C903">
        <v>3940.59</v>
      </c>
      <c r="D903">
        <v>318.61</v>
      </c>
      <c r="E903">
        <v>136.26</v>
      </c>
      <c r="F903">
        <v>1738.8</v>
      </c>
      <c r="G903">
        <v>86.26</v>
      </c>
      <c r="H903">
        <v>55.75</v>
      </c>
      <c r="I903" s="12">
        <f t="shared" si="201"/>
        <v>106.24939866646072</v>
      </c>
      <c r="J903" s="12">
        <f t="shared" si="202"/>
        <v>97.452287337393187</v>
      </c>
      <c r="K903" s="12">
        <f t="shared" si="203"/>
        <v>138.65733351265783</v>
      </c>
      <c r="L903" s="12">
        <f t="shared" si="204"/>
        <v>116.16854926804793</v>
      </c>
      <c r="M903" s="12">
        <f t="shared" si="205"/>
        <v>138.66413588184901</v>
      </c>
      <c r="N903" s="12">
        <f t="shared" si="206"/>
        <v>127.19903075967981</v>
      </c>
      <c r="O903" s="12">
        <f t="shared" si="207"/>
        <v>180.2126987329992</v>
      </c>
      <c r="P903" s="12">
        <f t="shared" si="208"/>
        <v>151.07479276478486</v>
      </c>
      <c r="Q903">
        <v>0.49275362318840599</v>
      </c>
      <c r="R903" s="12"/>
      <c r="S903" s="12"/>
      <c r="Z903" s="12"/>
      <c r="AA903" s="12"/>
      <c r="AB903" s="12"/>
      <c r="AC903" s="12"/>
      <c r="AF903">
        <v>0.56203890006706902</v>
      </c>
      <c r="AG903" s="12"/>
      <c r="AH903" s="12"/>
      <c r="AI903" t="str">
        <v>20070817</v>
      </c>
      <c r="AJ903">
        <v>40.6</v>
      </c>
      <c r="AK903">
        <v>37.4</v>
      </c>
      <c r="AL903">
        <f t="shared" si="199"/>
        <v>1.0855614973262033</v>
      </c>
      <c r="BI903" t="str">
        <v>06/05/2021</v>
      </c>
      <c r="BJ903">
        <v>58.6</v>
      </c>
      <c r="BK903">
        <v>17.2</v>
      </c>
      <c r="BL903">
        <f t="shared" si="200"/>
        <v>3.4069767441860468</v>
      </c>
    </row>
    <row r="904" spans="1:64" x14ac:dyDescent="0.3">
      <c r="A904" s="11">
        <v>44275</v>
      </c>
      <c r="B904">
        <v>0.59824046920821095</v>
      </c>
      <c r="C904">
        <v>3913.1</v>
      </c>
      <c r="D904">
        <v>313.14</v>
      </c>
      <c r="E904">
        <v>134.75</v>
      </c>
      <c r="F904">
        <v>1743.9494999999999</v>
      </c>
      <c r="G904">
        <v>86.27</v>
      </c>
      <c r="H904">
        <v>55.75</v>
      </c>
      <c r="I904" s="12">
        <f t="shared" si="201"/>
        <v>106.69547282472196</v>
      </c>
      <c r="J904" s="12">
        <f t="shared" si="202"/>
        <v>96.489524395718803</v>
      </c>
      <c r="K904" s="12">
        <f t="shared" si="203"/>
        <v>137.6741971286832</v>
      </c>
      <c r="L904" s="12">
        <f t="shared" si="204"/>
        <v>115.35814437452217</v>
      </c>
      <c r="M904" s="12">
        <f t="shared" si="205"/>
        <v>137.80118515234878</v>
      </c>
      <c r="N904" s="12">
        <f t="shared" si="206"/>
        <v>124.65348132800577</v>
      </c>
      <c r="O904" s="12">
        <f t="shared" si="207"/>
        <v>177.09857259874778</v>
      </c>
      <c r="P904" s="12">
        <f t="shared" si="208"/>
        <v>148.48109163668661</v>
      </c>
      <c r="Q904">
        <v>0.52238805970149205</v>
      </c>
      <c r="R904" s="12"/>
      <c r="S904" s="12"/>
      <c r="Z904" s="12"/>
      <c r="AA904" s="12"/>
      <c r="AB904" s="12"/>
      <c r="AC904" s="12"/>
      <c r="AF904">
        <v>0.55800000000000005</v>
      </c>
      <c r="AG904" s="12"/>
      <c r="AH904" s="12"/>
      <c r="AI904" t="str">
        <v>20070810</v>
      </c>
      <c r="AJ904">
        <v>43.8</v>
      </c>
      <c r="AK904">
        <v>32.6</v>
      </c>
      <c r="AL904">
        <f t="shared" ref="AL904:AL967" si="209">IFERROR(AJ904/AK904,"")</f>
        <v>1.3435582822085887</v>
      </c>
      <c r="BI904" t="str">
        <v>05/05/2021</v>
      </c>
      <c r="BJ904">
        <v>58.6</v>
      </c>
      <c r="BK904">
        <v>17.2</v>
      </c>
      <c r="BL904">
        <f t="shared" ref="BL904:BL967" si="210">IFERROR(BJ904/BK904,"")</f>
        <v>3.4069767441860468</v>
      </c>
    </row>
    <row r="905" spans="1:64" x14ac:dyDescent="0.3">
      <c r="A905" s="11">
        <v>44274</v>
      </c>
      <c r="B905">
        <v>0.58407079646017701</v>
      </c>
      <c r="C905">
        <v>3915.46</v>
      </c>
      <c r="D905">
        <v>312.04000000000002</v>
      </c>
      <c r="E905">
        <v>133.91999999999999</v>
      </c>
      <c r="F905">
        <v>1734.2</v>
      </c>
      <c r="G905">
        <v>86.27</v>
      </c>
      <c r="H905">
        <v>55.47</v>
      </c>
      <c r="I905" s="12">
        <f t="shared" si="201"/>
        <v>107.4260201309247</v>
      </c>
      <c r="J905" s="12">
        <f t="shared" si="202"/>
        <v>97.093898911620172</v>
      </c>
      <c r="K905" s="12">
        <f t="shared" si="203"/>
        <v>137.75722876733892</v>
      </c>
      <c r="L905" s="12">
        <f t="shared" si="204"/>
        <v>116.01368112497823</v>
      </c>
      <c r="M905" s="12">
        <f t="shared" si="205"/>
        <v>138.17045133606018</v>
      </c>
      <c r="N905" s="12">
        <f t="shared" si="206"/>
        <v>124.915392869993</v>
      </c>
      <c r="O905" s="12">
        <f t="shared" si="207"/>
        <v>176.47645971039555</v>
      </c>
      <c r="P905" s="12">
        <f t="shared" si="208"/>
        <v>148.70751138751439</v>
      </c>
      <c r="Q905">
        <v>0.5</v>
      </c>
      <c r="R905" s="12"/>
      <c r="S905" s="12"/>
      <c r="Z905" s="12"/>
      <c r="AA905" s="12"/>
      <c r="AB905" s="12"/>
      <c r="AC905" s="12"/>
      <c r="AF905">
        <v>0.56367292225201104</v>
      </c>
      <c r="AG905" s="12"/>
      <c r="AH905" s="12"/>
      <c r="AI905" t="str">
        <v>20070803</v>
      </c>
      <c r="AJ905">
        <v>43.8</v>
      </c>
      <c r="AK905">
        <v>31.5</v>
      </c>
      <c r="AL905">
        <f t="shared" si="209"/>
        <v>1.3904761904761904</v>
      </c>
      <c r="BI905" t="str">
        <v>04/05/2021</v>
      </c>
      <c r="BJ905">
        <v>58.6</v>
      </c>
      <c r="BK905">
        <v>17.2</v>
      </c>
      <c r="BL905">
        <f t="shared" si="210"/>
        <v>3.4069767441860468</v>
      </c>
    </row>
    <row r="906" spans="1:64" x14ac:dyDescent="0.3">
      <c r="A906" s="11">
        <v>44273</v>
      </c>
      <c r="B906">
        <v>0.58309037900874605</v>
      </c>
      <c r="C906">
        <v>3974.12</v>
      </c>
      <c r="D906">
        <v>321.89999999999998</v>
      </c>
      <c r="E906">
        <v>135.29</v>
      </c>
      <c r="F906">
        <v>1745.25</v>
      </c>
      <c r="G906">
        <v>86.28</v>
      </c>
      <c r="H906">
        <v>56.15</v>
      </c>
      <c r="I906" s="12">
        <f t="shared" si="201"/>
        <v>107.92616132569474</v>
      </c>
      <c r="J906" s="12">
        <f t="shared" si="202"/>
        <v>97.919263250780716</v>
      </c>
      <c r="K906" s="12">
        <f t="shared" si="203"/>
        <v>139.80461119788529</v>
      </c>
      <c r="L906" s="12">
        <f t="shared" si="204"/>
        <v>116.32194380469089</v>
      </c>
      <c r="M906" s="12">
        <f t="shared" si="205"/>
        <v>141.06283696254278</v>
      </c>
      <c r="N906" s="12">
        <f t="shared" si="206"/>
        <v>128.02632495970798</v>
      </c>
      <c r="O906" s="12">
        <f t="shared" si="207"/>
        <v>182.03108904681315</v>
      </c>
      <c r="P906" s="12">
        <f t="shared" si="208"/>
        <v>151.5135749326314</v>
      </c>
      <c r="Q906">
        <v>0.51351351351351304</v>
      </c>
      <c r="R906" s="12"/>
      <c r="S906" s="12"/>
      <c r="Z906" s="12"/>
      <c r="AA906" s="12"/>
      <c r="AB906" s="12"/>
      <c r="AC906" s="12"/>
      <c r="AF906">
        <v>0.57056451612903203</v>
      </c>
      <c r="AG906" s="12"/>
      <c r="AH906" s="12"/>
      <c r="AI906" t="str">
        <v>20070727</v>
      </c>
      <c r="AJ906">
        <v>47.2</v>
      </c>
      <c r="AK906">
        <v>26.4</v>
      </c>
      <c r="AL906">
        <f t="shared" si="209"/>
        <v>1.7878787878787881</v>
      </c>
      <c r="BI906" t="str">
        <v>03/05/2021</v>
      </c>
      <c r="BJ906">
        <v>58.6</v>
      </c>
      <c r="BK906">
        <v>17.2</v>
      </c>
      <c r="BL906">
        <f t="shared" si="210"/>
        <v>3.4069767441860468</v>
      </c>
    </row>
    <row r="907" spans="1:64" x14ac:dyDescent="0.3">
      <c r="A907" s="11">
        <v>44272</v>
      </c>
      <c r="B907">
        <v>0.58908045977011503</v>
      </c>
      <c r="C907">
        <v>3962.71</v>
      </c>
      <c r="D907">
        <v>320.58</v>
      </c>
      <c r="E907">
        <v>136.31</v>
      </c>
      <c r="F907">
        <v>1730.9</v>
      </c>
      <c r="G907">
        <v>86.26</v>
      </c>
      <c r="H907">
        <v>56</v>
      </c>
      <c r="I907" s="12">
        <f t="shared" si="201"/>
        <v>106.81926950867765</v>
      </c>
      <c r="J907" s="12">
        <f t="shared" si="202"/>
        <v>98.452001013061192</v>
      </c>
      <c r="K907" s="12">
        <f t="shared" si="203"/>
        <v>139.43545784559973</v>
      </c>
      <c r="L907" s="12">
        <f t="shared" si="204"/>
        <v>116.29859439127895</v>
      </c>
      <c r="M907" s="12">
        <f t="shared" si="205"/>
        <v>139.44520560819149</v>
      </c>
      <c r="N907" s="12">
        <f t="shared" si="206"/>
        <v>128.56281085259064</v>
      </c>
      <c r="O907" s="12">
        <f t="shared" si="207"/>
        <v>181.32651228295728</v>
      </c>
      <c r="P907" s="12">
        <f t="shared" si="208"/>
        <v>151.29586539663461</v>
      </c>
      <c r="Q907">
        <v>0.52</v>
      </c>
      <c r="R907" s="12"/>
      <c r="S907" s="12"/>
      <c r="Z907" s="12"/>
      <c r="AA907" s="12"/>
      <c r="AB907" s="12"/>
      <c r="AC907" s="12"/>
      <c r="AF907">
        <v>0.57767316745124397</v>
      </c>
      <c r="AG907" s="12"/>
      <c r="AH907" s="12"/>
      <c r="AI907" t="str">
        <v>20070720</v>
      </c>
      <c r="AJ907">
        <v>53.9</v>
      </c>
      <c r="AK907">
        <v>18</v>
      </c>
      <c r="AL907">
        <f t="shared" si="209"/>
        <v>2.9944444444444445</v>
      </c>
      <c r="BI907" t="str">
        <v>30/04/2021</v>
      </c>
      <c r="BJ907">
        <v>60.4</v>
      </c>
      <c r="BK907">
        <v>16.8</v>
      </c>
      <c r="BL907">
        <f t="shared" si="210"/>
        <v>3.5952380952380949</v>
      </c>
    </row>
    <row r="908" spans="1:64" x14ac:dyDescent="0.3">
      <c r="A908" s="11">
        <v>44271</v>
      </c>
      <c r="B908">
        <v>0.57223796033994301</v>
      </c>
      <c r="C908">
        <v>3968.94</v>
      </c>
      <c r="D908">
        <v>318.83</v>
      </c>
      <c r="E908">
        <v>136.86000000000001</v>
      </c>
      <c r="F908">
        <v>1731.7</v>
      </c>
      <c r="G908">
        <v>86.26</v>
      </c>
      <c r="H908">
        <v>55.8</v>
      </c>
      <c r="I908" s="12">
        <f t="shared" si="201"/>
        <v>106.55830644583126</v>
      </c>
      <c r="J908" s="12">
        <f t="shared" si="202"/>
        <v>98.561178694259567</v>
      </c>
      <c r="K908" s="12">
        <f t="shared" si="203"/>
        <v>139.65467219698505</v>
      </c>
      <c r="L908" s="12">
        <f t="shared" si="204"/>
        <v>116.901093041604</v>
      </c>
      <c r="M908" s="12">
        <f t="shared" si="205"/>
        <v>138.13191316468539</v>
      </c>
      <c r="N908" s="12">
        <f t="shared" si="206"/>
        <v>127.80228599627976</v>
      </c>
      <c r="O908" s="12">
        <f t="shared" si="207"/>
        <v>180.33667699536861</v>
      </c>
      <c r="P908" s="12">
        <f t="shared" si="208"/>
        <v>151.00825671659038</v>
      </c>
      <c r="Q908">
        <v>0.493506493506494</v>
      </c>
      <c r="R908" s="12"/>
      <c r="S908" s="12"/>
      <c r="Z908" s="12"/>
      <c r="AA908" s="12"/>
      <c r="AB908" s="12"/>
      <c r="AC908" s="12"/>
      <c r="AF908">
        <v>0.57640750670241303</v>
      </c>
      <c r="AG908" s="12"/>
      <c r="AH908" s="12"/>
      <c r="AI908" t="str">
        <v>20070713</v>
      </c>
      <c r="AJ908">
        <v>52.3</v>
      </c>
      <c r="AK908">
        <v>19.3</v>
      </c>
      <c r="AL908">
        <f t="shared" si="209"/>
        <v>2.7098445595854921</v>
      </c>
      <c r="BI908" t="str">
        <v>29/04/2021</v>
      </c>
      <c r="BJ908">
        <v>60.4</v>
      </c>
      <c r="BK908">
        <v>16.8</v>
      </c>
      <c r="BL908">
        <f t="shared" si="210"/>
        <v>3.5952380952380949</v>
      </c>
    </row>
    <row r="909" spans="1:64" x14ac:dyDescent="0.3">
      <c r="A909" s="11">
        <v>44268</v>
      </c>
      <c r="B909">
        <v>0.578347578347578</v>
      </c>
      <c r="C909">
        <v>3943.34</v>
      </c>
      <c r="D909">
        <v>315.45999999999998</v>
      </c>
      <c r="E909">
        <v>136.06</v>
      </c>
      <c r="F909">
        <v>1727.36</v>
      </c>
      <c r="G909">
        <v>86.25</v>
      </c>
      <c r="H909">
        <v>55.73</v>
      </c>
      <c r="I909" s="12">
        <f t="shared" si="201"/>
        <v>106.49311139885795</v>
      </c>
      <c r="J909" s="12">
        <f t="shared" si="202"/>
        <v>98.170513654731749</v>
      </c>
      <c r="K909" s="12">
        <f t="shared" si="203"/>
        <v>138.76987318689311</v>
      </c>
      <c r="L909" s="12">
        <f t="shared" si="204"/>
        <v>116.29219841647777</v>
      </c>
      <c r="M909" s="12">
        <f t="shared" si="205"/>
        <v>137.47162957707371</v>
      </c>
      <c r="N909" s="12">
        <f t="shared" si="206"/>
        <v>126.76656415226188</v>
      </c>
      <c r="O909" s="12">
        <f t="shared" si="207"/>
        <v>178.4510083226786</v>
      </c>
      <c r="P909" s="12">
        <f t="shared" si="208"/>
        <v>149.5980325037556</v>
      </c>
      <c r="Q909">
        <v>0.48684210526315802</v>
      </c>
      <c r="R909" s="12"/>
      <c r="S909" s="12"/>
      <c r="Z909" s="12"/>
      <c r="AA909" s="12"/>
      <c r="AB909" s="12"/>
      <c r="AC909" s="12"/>
      <c r="AF909">
        <v>0.58673811118553298</v>
      </c>
      <c r="AG909" s="12"/>
      <c r="AH909" s="12"/>
      <c r="AI909" t="str">
        <v>20070706</v>
      </c>
      <c r="AJ909">
        <v>49.5</v>
      </c>
      <c r="AK909">
        <v>21.3</v>
      </c>
      <c r="AL909">
        <f t="shared" si="209"/>
        <v>2.323943661971831</v>
      </c>
      <c r="BI909" t="str">
        <v>28/04/2021</v>
      </c>
      <c r="BJ909">
        <v>60.4</v>
      </c>
      <c r="BK909">
        <v>16.8</v>
      </c>
      <c r="BL909">
        <f t="shared" si="210"/>
        <v>3.5952380952380949</v>
      </c>
    </row>
    <row r="910" spans="1:64" x14ac:dyDescent="0.3">
      <c r="A910" s="11">
        <v>44267</v>
      </c>
      <c r="B910">
        <v>0.58082191780821901</v>
      </c>
      <c r="C910">
        <v>3939.34</v>
      </c>
      <c r="D910">
        <v>318.04000000000002</v>
      </c>
      <c r="E910">
        <v>139.01</v>
      </c>
      <c r="F910">
        <v>1722.7</v>
      </c>
      <c r="G910">
        <v>86.26</v>
      </c>
      <c r="H910">
        <v>55.94</v>
      </c>
      <c r="I910" s="12">
        <f t="shared" si="201"/>
        <v>104.17654859556102</v>
      </c>
      <c r="J910" s="12">
        <f t="shared" si="202"/>
        <v>98.336668944760746</v>
      </c>
      <c r="K910" s="12">
        <f t="shared" si="203"/>
        <v>138.61305647878063</v>
      </c>
      <c r="L910" s="12">
        <f t="shared" si="204"/>
        <v>115.74018478506191</v>
      </c>
      <c r="M910" s="12">
        <f t="shared" si="205"/>
        <v>135.69279102546315</v>
      </c>
      <c r="N910" s="12">
        <f t="shared" si="206"/>
        <v>128.15282441599351</v>
      </c>
      <c r="O910" s="12">
        <f t="shared" si="207"/>
        <v>179.88945088385313</v>
      </c>
      <c r="P910" s="12">
        <f t="shared" si="208"/>
        <v>150.25285925304661</v>
      </c>
      <c r="Q910">
        <v>0.487179487179487</v>
      </c>
      <c r="R910" s="12"/>
      <c r="S910" s="12"/>
      <c r="Z910" s="12"/>
      <c r="AA910" s="12"/>
      <c r="AB910" s="12"/>
      <c r="AC910" s="12"/>
      <c r="AF910">
        <v>0.57908669755129005</v>
      </c>
      <c r="AG910" s="12"/>
      <c r="AH910" s="12"/>
      <c r="AI910" t="str">
        <v>20070629</v>
      </c>
      <c r="AJ910">
        <v>49.4</v>
      </c>
      <c r="AK910">
        <v>18</v>
      </c>
      <c r="AL910">
        <f t="shared" si="209"/>
        <v>2.7444444444444445</v>
      </c>
      <c r="BI910" t="str">
        <v>27/04/2021</v>
      </c>
      <c r="BJ910">
        <v>60.4</v>
      </c>
      <c r="BK910">
        <v>16.8</v>
      </c>
      <c r="BL910">
        <f t="shared" si="210"/>
        <v>3.5952380952380949</v>
      </c>
    </row>
    <row r="911" spans="1:64" x14ac:dyDescent="0.3">
      <c r="A911" s="11">
        <v>44266</v>
      </c>
      <c r="B911">
        <v>0.57795698924731198</v>
      </c>
      <c r="C911">
        <v>3898.81</v>
      </c>
      <c r="D911">
        <v>310.88</v>
      </c>
      <c r="E911">
        <v>140.02000000000001</v>
      </c>
      <c r="F911">
        <v>1726.7264</v>
      </c>
      <c r="G911">
        <v>86.26</v>
      </c>
      <c r="H911">
        <v>55.16</v>
      </c>
      <c r="I911" s="12">
        <f t="shared" si="201"/>
        <v>102.37387418480488</v>
      </c>
      <c r="J911" s="12">
        <f t="shared" si="202"/>
        <v>97.100838331576284</v>
      </c>
      <c r="K911" s="12">
        <f t="shared" si="203"/>
        <v>137.18693251408476</v>
      </c>
      <c r="L911" s="12">
        <f t="shared" si="204"/>
        <v>116.17528469446555</v>
      </c>
      <c r="M911" s="12">
        <f t="shared" si="205"/>
        <v>131.70928965805456</v>
      </c>
      <c r="N911" s="12">
        <f t="shared" si="206"/>
        <v>124.98285843427884</v>
      </c>
      <c r="O911" s="12">
        <f t="shared" si="207"/>
        <v>175.83961920127106</v>
      </c>
      <c r="P911" s="12">
        <f t="shared" si="208"/>
        <v>148.9287762316813</v>
      </c>
      <c r="Q911">
        <v>0.48749999999999999</v>
      </c>
      <c r="R911" s="12"/>
      <c r="S911" s="12"/>
      <c r="Z911" s="12"/>
      <c r="AA911" s="12"/>
      <c r="AB911" s="12"/>
      <c r="AC911" s="12"/>
      <c r="AF911">
        <v>0.58211920529801298</v>
      </c>
      <c r="AG911" s="12"/>
      <c r="AH911" s="12"/>
      <c r="AI911" t="str">
        <v>20070622</v>
      </c>
      <c r="AJ911">
        <v>53.8</v>
      </c>
      <c r="AK911">
        <v>20.399999999999999</v>
      </c>
      <c r="AL911">
        <f t="shared" si="209"/>
        <v>2.6372549019607843</v>
      </c>
      <c r="BI911" t="str">
        <v>26/04/2021</v>
      </c>
      <c r="BJ911">
        <v>60.4</v>
      </c>
      <c r="BK911">
        <v>16.8</v>
      </c>
      <c r="BL911">
        <f t="shared" si="210"/>
        <v>3.5952380952380949</v>
      </c>
    </row>
    <row r="912" spans="1:64" x14ac:dyDescent="0.3">
      <c r="A912" s="11">
        <v>44265</v>
      </c>
      <c r="B912">
        <v>0.57294429708222805</v>
      </c>
      <c r="C912">
        <v>3875.44</v>
      </c>
      <c r="D912">
        <v>311.77</v>
      </c>
      <c r="E912">
        <v>139.74</v>
      </c>
      <c r="F912">
        <v>1716.0550000000001</v>
      </c>
      <c r="G912">
        <v>86.23</v>
      </c>
      <c r="H912">
        <v>55.03</v>
      </c>
      <c r="I912" s="12">
        <f t="shared" si="201"/>
        <v>101.96331260358959</v>
      </c>
      <c r="J912" s="12">
        <f t="shared" si="202"/>
        <v>97.11912413808291</v>
      </c>
      <c r="K912" s="12">
        <f t="shared" si="203"/>
        <v>136.41178940149177</v>
      </c>
      <c r="L912" s="12">
        <f t="shared" si="204"/>
        <v>115.75071855912005</v>
      </c>
      <c r="M912" s="12">
        <f t="shared" si="205"/>
        <v>132.35230875194907</v>
      </c>
      <c r="N912" s="12">
        <f t="shared" si="206"/>
        <v>126.12724036983523</v>
      </c>
      <c r="O912" s="12">
        <f t="shared" si="207"/>
        <v>176.40456810801209</v>
      </c>
      <c r="P912" s="12">
        <f t="shared" si="208"/>
        <v>149.70981477803079</v>
      </c>
      <c r="Q912">
        <v>0.50617283950617298</v>
      </c>
      <c r="R912" s="12"/>
      <c r="S912" s="12"/>
      <c r="Z912" s="12"/>
      <c r="AA912" s="12"/>
      <c r="AB912" s="12"/>
      <c r="AC912" s="12"/>
      <c r="AF912">
        <v>0.58772515010006698</v>
      </c>
      <c r="AG912" s="12"/>
      <c r="AH912" s="12"/>
      <c r="AI912" t="str">
        <v>20070615</v>
      </c>
      <c r="AJ912">
        <v>53.3</v>
      </c>
      <c r="AK912">
        <v>18.899999999999999</v>
      </c>
      <c r="AL912">
        <f t="shared" si="209"/>
        <v>2.82010582010582</v>
      </c>
      <c r="BI912" t="str">
        <v>23/04/2021</v>
      </c>
      <c r="BJ912">
        <v>59.2</v>
      </c>
      <c r="BK912">
        <v>16.5</v>
      </c>
      <c r="BL912">
        <f t="shared" si="210"/>
        <v>3.5878787878787879</v>
      </c>
    </row>
    <row r="913" spans="1:64" x14ac:dyDescent="0.3">
      <c r="A913" s="11">
        <v>44264</v>
      </c>
      <c r="B913">
        <v>0.576315789473684</v>
      </c>
      <c r="C913">
        <v>3821.35</v>
      </c>
      <c r="D913">
        <v>299.94</v>
      </c>
      <c r="E913">
        <v>137.83000000000001</v>
      </c>
      <c r="F913">
        <v>1684.55</v>
      </c>
      <c r="G913">
        <v>86.23</v>
      </c>
      <c r="H913">
        <v>54.17</v>
      </c>
      <c r="I913" s="12">
        <f t="shared" si="201"/>
        <v>101.93303514619089</v>
      </c>
      <c r="J913" s="12">
        <f t="shared" si="202"/>
        <v>97.562804700869776</v>
      </c>
      <c r="K913" s="12">
        <f t="shared" si="203"/>
        <v>134.50787302329297</v>
      </c>
      <c r="L913" s="12">
        <f t="shared" si="204"/>
        <v>115.9502994662535</v>
      </c>
      <c r="M913" s="12">
        <f t="shared" si="205"/>
        <v>129.05073025151023</v>
      </c>
      <c r="N913" s="12">
        <f t="shared" si="206"/>
        <v>123.56464584323457</v>
      </c>
      <c r="O913" s="12">
        <f t="shared" si="207"/>
        <v>169.7109605103671</v>
      </c>
      <c r="P913" s="12">
        <f t="shared" si="208"/>
        <v>146.26308488975312</v>
      </c>
      <c r="Q913">
        <v>0.51851851851851805</v>
      </c>
      <c r="R913" s="12"/>
      <c r="S913" s="12"/>
      <c r="Z913" s="12"/>
      <c r="AA913" s="12"/>
      <c r="AB913" s="12"/>
      <c r="AC913" s="12"/>
      <c r="AF913">
        <v>0.588666666666667</v>
      </c>
      <c r="AG913" s="12"/>
      <c r="AH913" s="12"/>
      <c r="AI913" t="str">
        <v>20070608</v>
      </c>
      <c r="AJ913">
        <v>56.7</v>
      </c>
      <c r="AK913">
        <v>21.1</v>
      </c>
      <c r="AL913">
        <f t="shared" si="209"/>
        <v>2.6872037914691944</v>
      </c>
      <c r="BI913" t="str">
        <v>22/04/2021</v>
      </c>
      <c r="BJ913">
        <v>59.2</v>
      </c>
      <c r="BK913">
        <v>16.5</v>
      </c>
      <c r="BL913">
        <f t="shared" si="210"/>
        <v>3.5878787878787879</v>
      </c>
    </row>
    <row r="914" spans="1:64" x14ac:dyDescent="0.3">
      <c r="A914" s="11">
        <v>44261</v>
      </c>
      <c r="B914">
        <v>0.59536082474226804</v>
      </c>
      <c r="C914">
        <v>3841.94</v>
      </c>
      <c r="D914">
        <v>308.68</v>
      </c>
      <c r="E914">
        <v>138.91</v>
      </c>
      <c r="F914">
        <v>1700.8</v>
      </c>
      <c r="G914">
        <v>86.26</v>
      </c>
      <c r="H914">
        <v>54.77</v>
      </c>
      <c r="I914" s="12">
        <f t="shared" si="201"/>
        <v>101.68740448105311</v>
      </c>
      <c r="J914" s="12">
        <f t="shared" si="202"/>
        <v>97.15523308097498</v>
      </c>
      <c r="K914" s="12">
        <f t="shared" si="203"/>
        <v>135.18535250504206</v>
      </c>
      <c r="L914" s="12">
        <f t="shared" si="204"/>
        <v>115.30509473817753</v>
      </c>
      <c r="M914" s="12">
        <f t="shared" si="205"/>
        <v>131.75692438873699</v>
      </c>
      <c r="N914" s="12">
        <f t="shared" si="206"/>
        <v>125.92700938003296</v>
      </c>
      <c r="O914" s="12">
        <f t="shared" si="207"/>
        <v>174.59370497019384</v>
      </c>
      <c r="P914" s="12">
        <f t="shared" si="208"/>
        <v>148.84695026537881</v>
      </c>
      <c r="Q914">
        <v>0.530120481927711</v>
      </c>
      <c r="R914" s="12"/>
      <c r="S914" s="12"/>
      <c r="Z914" s="12"/>
      <c r="AA914" s="12"/>
      <c r="AB914" s="12"/>
      <c r="AC914" s="12"/>
      <c r="AF914">
        <v>0.58586525759577301</v>
      </c>
      <c r="AG914" s="12"/>
      <c r="AH914" s="12"/>
      <c r="AI914" t="str">
        <v>20070601</v>
      </c>
      <c r="AJ914">
        <v>52.2</v>
      </c>
      <c r="AK914">
        <v>22.8</v>
      </c>
      <c r="AL914">
        <f t="shared" si="209"/>
        <v>2.2894736842105265</v>
      </c>
      <c r="BI914" t="str">
        <v>21/04/2021</v>
      </c>
      <c r="BJ914">
        <v>59.2</v>
      </c>
      <c r="BK914">
        <v>16.5</v>
      </c>
      <c r="BL914">
        <f t="shared" si="210"/>
        <v>3.5878787878787879</v>
      </c>
    </row>
    <row r="915" spans="1:64" x14ac:dyDescent="0.3">
      <c r="A915" s="11">
        <v>44260</v>
      </c>
      <c r="B915">
        <v>0.60506329113924096</v>
      </c>
      <c r="C915">
        <v>3768.47</v>
      </c>
      <c r="D915">
        <v>304.10000000000002</v>
      </c>
      <c r="E915">
        <v>138.63999999999999</v>
      </c>
      <c r="F915">
        <v>1698.39</v>
      </c>
      <c r="G915">
        <v>86.26</v>
      </c>
      <c r="H915">
        <v>54.27</v>
      </c>
      <c r="I915" s="12">
        <f t="shared" si="201"/>
        <v>99.933719020044364</v>
      </c>
      <c r="J915" s="12">
        <f t="shared" si="202"/>
        <v>95.430143812863861</v>
      </c>
      <c r="K915" s="12">
        <f t="shared" si="203"/>
        <v>132.60018255221993</v>
      </c>
      <c r="L915" s="12">
        <f t="shared" si="204"/>
        <v>114.13150528973209</v>
      </c>
      <c r="M915" s="12">
        <f t="shared" si="205"/>
        <v>130.05151397276629</v>
      </c>
      <c r="N915" s="12">
        <f t="shared" si="206"/>
        <v>124.23225233357154</v>
      </c>
      <c r="O915" s="12">
        <f t="shared" si="207"/>
        <v>172.00319321444846</v>
      </c>
      <c r="P915" s="12">
        <f t="shared" si="208"/>
        <v>147.98160681225772</v>
      </c>
      <c r="Q915">
        <v>0.547619047619048</v>
      </c>
      <c r="R915" s="12"/>
      <c r="S915" s="12"/>
      <c r="Z915" s="12"/>
      <c r="AA915" s="12"/>
      <c r="AB915" s="12"/>
      <c r="AC915" s="12"/>
      <c r="AF915">
        <v>0.58546168958742595</v>
      </c>
      <c r="AG915" s="12"/>
      <c r="AH915" s="12"/>
      <c r="AI915" t="str">
        <v>20070525</v>
      </c>
      <c r="AJ915">
        <v>53.8</v>
      </c>
      <c r="AK915">
        <v>21.5</v>
      </c>
      <c r="AL915">
        <f t="shared" si="209"/>
        <v>2.5023255813953487</v>
      </c>
      <c r="BI915" t="str">
        <v>20/04/2021</v>
      </c>
      <c r="BJ915">
        <v>59.2</v>
      </c>
      <c r="BK915">
        <v>16.5</v>
      </c>
      <c r="BL915">
        <f t="shared" si="210"/>
        <v>3.5878787878787879</v>
      </c>
    </row>
    <row r="916" spans="1:64" x14ac:dyDescent="0.3">
      <c r="A916" s="11">
        <v>44259</v>
      </c>
      <c r="B916">
        <v>0.59398496240601495</v>
      </c>
      <c r="C916">
        <v>3819.72</v>
      </c>
      <c r="D916">
        <v>309.16000000000003</v>
      </c>
      <c r="E916">
        <v>139.54</v>
      </c>
      <c r="F916">
        <v>1710.3</v>
      </c>
      <c r="G916">
        <v>86.26</v>
      </c>
      <c r="H916">
        <v>55.08</v>
      </c>
      <c r="I916" s="12">
        <f t="shared" si="201"/>
        <v>100.63488759970517</v>
      </c>
      <c r="J916" s="12">
        <f t="shared" si="202"/>
        <v>96.050004751362025</v>
      </c>
      <c r="K916" s="12">
        <f t="shared" si="203"/>
        <v>134.40350309233338</v>
      </c>
      <c r="L916" s="12">
        <f t="shared" si="204"/>
        <v>113.98461690151149</v>
      </c>
      <c r="M916" s="12">
        <f t="shared" si="205"/>
        <v>131.35417516371589</v>
      </c>
      <c r="N916" s="12">
        <f t="shared" si="206"/>
        <v>125.41152691514175</v>
      </c>
      <c r="O916" s="12">
        <f t="shared" si="207"/>
        <v>174.8651996520187</v>
      </c>
      <c r="P916" s="12">
        <f t="shared" si="208"/>
        <v>148.22782024652594</v>
      </c>
      <c r="Q916">
        <v>0.57471264367816099</v>
      </c>
      <c r="R916" s="12"/>
      <c r="S916" s="12"/>
      <c r="Z916" s="12"/>
      <c r="AA916" s="12"/>
      <c r="AB916" s="12"/>
      <c r="AC916" s="12"/>
      <c r="AF916">
        <v>0.59138381201044399</v>
      </c>
      <c r="AG916" s="12"/>
      <c r="AH916" s="12"/>
      <c r="AI916" t="str">
        <v>20070518</v>
      </c>
      <c r="AJ916">
        <v>54.3</v>
      </c>
      <c r="AK916">
        <v>20.7</v>
      </c>
      <c r="AL916">
        <f t="shared" si="209"/>
        <v>2.6231884057971016</v>
      </c>
      <c r="BI916" t="str">
        <v>19/04/2021</v>
      </c>
      <c r="BJ916">
        <v>59.2</v>
      </c>
      <c r="BK916">
        <v>16.5</v>
      </c>
      <c r="BL916">
        <f t="shared" si="210"/>
        <v>3.5878787878787879</v>
      </c>
    </row>
    <row r="917" spans="1:64" x14ac:dyDescent="0.3">
      <c r="A917" s="11">
        <v>44258</v>
      </c>
      <c r="B917">
        <v>0.600985221674877</v>
      </c>
      <c r="C917">
        <v>3870.29</v>
      </c>
      <c r="D917">
        <v>318.39999999999998</v>
      </c>
      <c r="E917">
        <v>141.07</v>
      </c>
      <c r="F917">
        <v>1738.2</v>
      </c>
      <c r="G917">
        <v>86.31</v>
      </c>
      <c r="H917">
        <v>55.31</v>
      </c>
      <c r="I917" s="12">
        <f t="shared" si="201"/>
        <v>100.85884718038291</v>
      </c>
      <c r="J917" s="12">
        <f t="shared" si="202"/>
        <v>95.764159939264985</v>
      </c>
      <c r="K917" s="12">
        <f t="shared" si="203"/>
        <v>136.10300735275453</v>
      </c>
      <c r="L917" s="12">
        <f t="shared" si="204"/>
        <v>115.00909773722887</v>
      </c>
      <c r="M917" s="12">
        <f t="shared" si="205"/>
        <v>133.78565193273724</v>
      </c>
      <c r="N917" s="12">
        <f t="shared" si="206"/>
        <v>127.05936144722294</v>
      </c>
      <c r="O917" s="12">
        <f t="shared" si="207"/>
        <v>179.98408996159952</v>
      </c>
      <c r="P917" s="12">
        <f t="shared" si="208"/>
        <v>152.00697517162914</v>
      </c>
      <c r="Q917">
        <v>0.59302325581395399</v>
      </c>
      <c r="R917" s="12"/>
      <c r="S917" s="12"/>
      <c r="Z917" s="12"/>
      <c r="AA917" s="12"/>
      <c r="AB917" s="12"/>
      <c r="AC917" s="12"/>
      <c r="AF917">
        <v>0.58831168831168801</v>
      </c>
      <c r="AG917" s="12"/>
      <c r="AH917" s="12"/>
      <c r="AI917" t="str">
        <v>20070511</v>
      </c>
      <c r="AJ917">
        <v>54.3</v>
      </c>
      <c r="AK917">
        <v>19.600000000000001</v>
      </c>
      <c r="AL917">
        <f t="shared" si="209"/>
        <v>2.7704081632653059</v>
      </c>
      <c r="BI917" t="str">
        <v>16/04/2021</v>
      </c>
      <c r="BJ917">
        <v>63.7</v>
      </c>
      <c r="BK917">
        <v>16.7</v>
      </c>
      <c r="BL917">
        <f t="shared" si="210"/>
        <v>3.8143712574850301</v>
      </c>
    </row>
    <row r="918" spans="1:64" x14ac:dyDescent="0.3">
      <c r="A918" s="11">
        <v>44257</v>
      </c>
      <c r="B918">
        <v>0.61004784688995195</v>
      </c>
      <c r="C918">
        <v>3901.82</v>
      </c>
      <c r="D918">
        <v>323.58999999999997</v>
      </c>
      <c r="E918">
        <v>141.06</v>
      </c>
      <c r="F918">
        <v>1724.7</v>
      </c>
      <c r="G918">
        <v>86.29</v>
      </c>
      <c r="H918">
        <v>55.47</v>
      </c>
      <c r="I918" s="12">
        <f t="shared" si="201"/>
        <v>101.68777912477728</v>
      </c>
      <c r="J918" s="12">
        <f t="shared" si="202"/>
        <v>97.312231387379441</v>
      </c>
      <c r="K918" s="12">
        <f t="shared" si="203"/>
        <v>137.24386356019042</v>
      </c>
      <c r="L918" s="12">
        <f t="shared" si="204"/>
        <v>115.60985304153296</v>
      </c>
      <c r="M918" s="12">
        <f t="shared" si="205"/>
        <v>135.9761884009655</v>
      </c>
      <c r="N918" s="12">
        <f t="shared" si="206"/>
        <v>130.16593588070896</v>
      </c>
      <c r="O918" s="12">
        <f t="shared" si="207"/>
        <v>182.96097314596452</v>
      </c>
      <c r="P918" s="12">
        <f t="shared" si="208"/>
        <v>154.0331850666719</v>
      </c>
      <c r="Q918">
        <v>0.60674157303370801</v>
      </c>
      <c r="R918" s="12"/>
      <c r="S918" s="12"/>
      <c r="Z918" s="12"/>
      <c r="AA918" s="12"/>
      <c r="AB918" s="12"/>
      <c r="AC918" s="12"/>
      <c r="AF918">
        <v>0.59126466753585405</v>
      </c>
      <c r="AG918" s="12"/>
      <c r="AH918" s="12"/>
      <c r="AI918" t="str">
        <v>20070504</v>
      </c>
      <c r="AJ918">
        <v>53.3</v>
      </c>
      <c r="AK918">
        <v>20</v>
      </c>
      <c r="AL918">
        <f t="shared" si="209"/>
        <v>2.665</v>
      </c>
      <c r="BI918" t="str">
        <v>15/04/2021</v>
      </c>
      <c r="BJ918">
        <v>63.7</v>
      </c>
      <c r="BK918">
        <v>16.7</v>
      </c>
      <c r="BL918">
        <f t="shared" si="210"/>
        <v>3.8143712574850301</v>
      </c>
    </row>
    <row r="919" spans="1:64" x14ac:dyDescent="0.3">
      <c r="A919" s="11">
        <v>44254</v>
      </c>
      <c r="B919">
        <v>0.792771084337349</v>
      </c>
      <c r="C919">
        <v>3811.15</v>
      </c>
      <c r="D919">
        <v>314.14</v>
      </c>
      <c r="E919">
        <v>143.12</v>
      </c>
      <c r="F919">
        <v>1733.9</v>
      </c>
      <c r="G919">
        <v>86.32</v>
      </c>
      <c r="H919">
        <v>54.24</v>
      </c>
      <c r="I919" s="12">
        <f t="shared" si="201"/>
        <v>97.947720327875075</v>
      </c>
      <c r="J919" s="12">
        <f t="shared" si="202"/>
        <v>94.560825587979565</v>
      </c>
      <c r="K919" s="12">
        <f t="shared" si="203"/>
        <v>134.00911622036634</v>
      </c>
      <c r="L919" s="12">
        <f t="shared" si="204"/>
        <v>115.4812383314213</v>
      </c>
      <c r="M919" s="12">
        <f t="shared" si="205"/>
        <v>130.18607859608977</v>
      </c>
      <c r="N919" s="12">
        <f t="shared" si="206"/>
        <v>125.71705002059903</v>
      </c>
      <c r="O919" s="12">
        <f t="shared" si="207"/>
        <v>177.5579430002594</v>
      </c>
      <c r="P919" s="12">
        <f t="shared" si="208"/>
        <v>152.90093258552631</v>
      </c>
      <c r="Q919">
        <v>0.79310344827586199</v>
      </c>
      <c r="R919" s="12"/>
      <c r="S919" s="12"/>
      <c r="Z919" s="12"/>
      <c r="AA919" s="12"/>
      <c r="AB919" s="12"/>
      <c r="AC919" s="12"/>
      <c r="AF919">
        <v>0.58634274458306002</v>
      </c>
      <c r="AG919" s="12"/>
      <c r="AH919" s="12"/>
      <c r="AI919" t="str">
        <v>20070427</v>
      </c>
      <c r="AJ919">
        <v>51.7</v>
      </c>
      <c r="AK919">
        <v>24.7</v>
      </c>
      <c r="AL919">
        <f t="shared" si="209"/>
        <v>2.0931174089068829</v>
      </c>
      <c r="BI919" t="str">
        <v>14/04/2021</v>
      </c>
      <c r="BJ919">
        <v>63.7</v>
      </c>
      <c r="BK919">
        <v>16.7</v>
      </c>
      <c r="BL919">
        <f t="shared" si="210"/>
        <v>3.8143712574850301</v>
      </c>
    </row>
    <row r="920" spans="1:64" x14ac:dyDescent="0.3">
      <c r="A920" s="11">
        <v>44253</v>
      </c>
      <c r="B920">
        <v>0.79196217494089804</v>
      </c>
      <c r="C920">
        <v>3829.34</v>
      </c>
      <c r="D920">
        <v>312.83</v>
      </c>
      <c r="E920">
        <v>138.54</v>
      </c>
      <c r="F920">
        <v>1769.9</v>
      </c>
      <c r="G920">
        <v>86.21</v>
      </c>
      <c r="H920">
        <v>55.13</v>
      </c>
      <c r="I920" s="12">
        <f t="shared" si="201"/>
        <v>101.79656816561221</v>
      </c>
      <c r="J920" s="12">
        <f t="shared" si="202"/>
        <v>93.109255425673496</v>
      </c>
      <c r="K920" s="12">
        <f t="shared" si="203"/>
        <v>134.82156714783426</v>
      </c>
      <c r="L920" s="12">
        <f t="shared" si="204"/>
        <v>114.18032540884603</v>
      </c>
      <c r="M920" s="12">
        <f t="shared" si="205"/>
        <v>134.05648592540311</v>
      </c>
      <c r="N920" s="12">
        <f t="shared" si="206"/>
        <v>122.70732043433118</v>
      </c>
      <c r="O920" s="12">
        <f t="shared" si="207"/>
        <v>177.04246194523131</v>
      </c>
      <c r="P920" s="12">
        <f t="shared" si="208"/>
        <v>149.85421090486705</v>
      </c>
      <c r="Q920">
        <v>0.77011494252873602</v>
      </c>
      <c r="R920" s="12"/>
      <c r="S920" s="12"/>
      <c r="Z920" s="12"/>
      <c r="AA920" s="12"/>
      <c r="AB920" s="12"/>
      <c r="AC920" s="12"/>
      <c r="AF920">
        <v>0.57591623036649198</v>
      </c>
      <c r="AG920" s="12"/>
      <c r="AH920" s="12"/>
      <c r="AI920" t="str">
        <v>20070420</v>
      </c>
      <c r="AJ920">
        <v>51.1</v>
      </c>
      <c r="AK920">
        <v>26.1</v>
      </c>
      <c r="AL920">
        <f t="shared" si="209"/>
        <v>1.9578544061302681</v>
      </c>
      <c r="BI920" t="str">
        <v>13/04/2021</v>
      </c>
      <c r="BJ920">
        <v>63.7</v>
      </c>
      <c r="BK920">
        <v>16.7</v>
      </c>
      <c r="BL920">
        <f t="shared" si="210"/>
        <v>3.8143712574850301</v>
      </c>
    </row>
    <row r="921" spans="1:64" x14ac:dyDescent="0.3">
      <c r="A921" s="11">
        <v>44252</v>
      </c>
      <c r="B921">
        <v>0.78832116788321205</v>
      </c>
      <c r="C921">
        <v>3925.43</v>
      </c>
      <c r="D921">
        <v>324.13</v>
      </c>
      <c r="E921">
        <v>140.84</v>
      </c>
      <c r="F921">
        <v>1805</v>
      </c>
      <c r="G921">
        <v>86.334999999999994</v>
      </c>
      <c r="H921">
        <v>56.17</v>
      </c>
      <c r="I921" s="12">
        <f t="shared" si="201"/>
        <v>102.63284718662534</v>
      </c>
      <c r="J921" s="12">
        <f t="shared" si="202"/>
        <v>93.580231961671046</v>
      </c>
      <c r="K921" s="12">
        <f t="shared" si="203"/>
        <v>137.99984127223979</v>
      </c>
      <c r="L921" s="12">
        <f t="shared" si="204"/>
        <v>114.86533924688332</v>
      </c>
      <c r="M921" s="12">
        <f t="shared" si="205"/>
        <v>136.58772517460764</v>
      </c>
      <c r="N921" s="12">
        <f t="shared" si="206"/>
        <v>124.62866722700198</v>
      </c>
      <c r="O921" s="12">
        <f t="shared" si="207"/>
        <v>183.16279294062733</v>
      </c>
      <c r="P921" s="12">
        <f t="shared" si="208"/>
        <v>152.34463953412535</v>
      </c>
      <c r="Q921">
        <v>0.77380952380952395</v>
      </c>
      <c r="R921" s="12"/>
      <c r="S921" s="12"/>
      <c r="Z921" s="12"/>
      <c r="AA921" s="12"/>
      <c r="AB921" s="12"/>
      <c r="AC921" s="12"/>
      <c r="AF921">
        <v>0.57237276933245196</v>
      </c>
      <c r="AG921" s="12"/>
      <c r="AH921" s="12"/>
      <c r="AI921" t="str">
        <v>20070413</v>
      </c>
      <c r="AJ921">
        <v>52.7</v>
      </c>
      <c r="AK921">
        <v>25.3</v>
      </c>
      <c r="AL921">
        <f t="shared" si="209"/>
        <v>2.0830039525691699</v>
      </c>
      <c r="BI921" t="str">
        <v>12/04/2021</v>
      </c>
      <c r="BJ921">
        <v>63.7</v>
      </c>
      <c r="BK921">
        <v>16.7</v>
      </c>
      <c r="BL921">
        <f t="shared" si="210"/>
        <v>3.8143712574850301</v>
      </c>
    </row>
    <row r="922" spans="1:64" x14ac:dyDescent="0.3">
      <c r="A922" s="11">
        <v>44251</v>
      </c>
      <c r="B922">
        <v>0.79301745635910204</v>
      </c>
      <c r="C922">
        <v>3881.37</v>
      </c>
      <c r="D922">
        <v>321.48</v>
      </c>
      <c r="E922">
        <v>141.77000000000001</v>
      </c>
      <c r="F922">
        <v>1805.45</v>
      </c>
      <c r="G922">
        <v>86.36</v>
      </c>
      <c r="H922">
        <v>56.13</v>
      </c>
      <c r="I922" s="12">
        <f t="shared" si="201"/>
        <v>100.82687819802418</v>
      </c>
      <c r="J922" s="12">
        <f t="shared" si="202"/>
        <v>92.507066067906536</v>
      </c>
      <c r="K922" s="12">
        <f t="shared" si="203"/>
        <v>136.41185075776869</v>
      </c>
      <c r="L922" s="12">
        <f t="shared" si="204"/>
        <v>113.65614801912022</v>
      </c>
      <c r="M922" s="12">
        <f t="shared" si="205"/>
        <v>134.59530461588807</v>
      </c>
      <c r="N922" s="12">
        <f t="shared" si="206"/>
        <v>123.57918693787678</v>
      </c>
      <c r="O922" s="12">
        <f t="shared" si="207"/>
        <v>181.61315843143669</v>
      </c>
      <c r="P922" s="12">
        <f t="shared" si="208"/>
        <v>151.20598375754889</v>
      </c>
      <c r="Q922">
        <v>0.78048780487804903</v>
      </c>
      <c r="R922" s="12"/>
      <c r="S922" s="12"/>
      <c r="Z922" s="12"/>
      <c r="AA922" s="12"/>
      <c r="AB922" s="12"/>
      <c r="AC922" s="12"/>
      <c r="AF922">
        <v>0.567676767676768</v>
      </c>
      <c r="AG922" s="12"/>
      <c r="AH922" s="12"/>
      <c r="AI922" t="str">
        <v>20070406</v>
      </c>
      <c r="AJ922">
        <v>49.5</v>
      </c>
      <c r="AK922">
        <v>27.5</v>
      </c>
      <c r="AL922">
        <f t="shared" si="209"/>
        <v>1.8</v>
      </c>
      <c r="BI922" t="str">
        <v>09/04/2021</v>
      </c>
      <c r="BJ922">
        <v>63.4</v>
      </c>
      <c r="BK922">
        <v>16.8</v>
      </c>
      <c r="BL922">
        <f t="shared" si="210"/>
        <v>3.7738095238095237</v>
      </c>
    </row>
    <row r="923" spans="1:64" x14ac:dyDescent="0.3">
      <c r="A923" s="11">
        <v>44250</v>
      </c>
      <c r="B923">
        <v>0.78149100257069404</v>
      </c>
      <c r="C923">
        <v>3876.5</v>
      </c>
      <c r="D923">
        <v>322.44</v>
      </c>
      <c r="E923">
        <v>142.18</v>
      </c>
      <c r="F923">
        <v>1809.4</v>
      </c>
      <c r="G923">
        <v>86.35</v>
      </c>
      <c r="H923">
        <v>56.02</v>
      </c>
      <c r="I923" s="12">
        <f t="shared" si="201"/>
        <v>100.41118028178595</v>
      </c>
      <c r="J923" s="12">
        <f t="shared" si="202"/>
        <v>92.189994071991478</v>
      </c>
      <c r="K923" s="12">
        <f t="shared" si="203"/>
        <v>136.2564529806364</v>
      </c>
      <c r="L923" s="12">
        <f t="shared" si="204"/>
        <v>113.73659351882115</v>
      </c>
      <c r="M923" s="12">
        <f t="shared" si="205"/>
        <v>134.60790788873081</v>
      </c>
      <c r="N923" s="12">
        <f t="shared" si="206"/>
        <v>123.67741822187992</v>
      </c>
      <c r="O923" s="12">
        <f t="shared" si="207"/>
        <v>182.17665009560156</v>
      </c>
      <c r="P923" s="12">
        <f t="shared" si="208"/>
        <v>151.95678437973308</v>
      </c>
      <c r="Q923">
        <v>0.784810126582278</v>
      </c>
      <c r="R923" s="12"/>
      <c r="S923" s="12"/>
      <c r="Z923" s="12"/>
      <c r="AA923" s="12"/>
      <c r="AB923" s="12"/>
      <c r="AC923" s="12"/>
      <c r="AF923">
        <v>0.56203389830508499</v>
      </c>
      <c r="AG923" s="12"/>
      <c r="AH923" s="12"/>
      <c r="AI923" t="str">
        <v>20070330</v>
      </c>
      <c r="AJ923">
        <v>50.6</v>
      </c>
      <c r="AK923">
        <v>25.8</v>
      </c>
      <c r="AL923">
        <f t="shared" si="209"/>
        <v>1.9612403100775193</v>
      </c>
      <c r="BI923" t="str">
        <v>08/04/2021</v>
      </c>
      <c r="BJ923">
        <v>63.4</v>
      </c>
      <c r="BK923">
        <v>16.8</v>
      </c>
      <c r="BL923">
        <f t="shared" si="210"/>
        <v>3.7738095238095237</v>
      </c>
    </row>
    <row r="924" spans="1:64" x14ac:dyDescent="0.3">
      <c r="A924" s="11">
        <v>44247</v>
      </c>
      <c r="B924">
        <v>0.77541371158392403</v>
      </c>
      <c r="C924">
        <v>3906.71</v>
      </c>
      <c r="D924">
        <v>331.02</v>
      </c>
      <c r="E924">
        <v>143.27000000000001</v>
      </c>
      <c r="F924">
        <v>1784.05</v>
      </c>
      <c r="G924">
        <v>86.37</v>
      </c>
      <c r="H924">
        <v>56.64</v>
      </c>
      <c r="I924" s="12">
        <f t="shared" si="201"/>
        <v>100.42371683080498</v>
      </c>
      <c r="J924" s="12">
        <f t="shared" si="202"/>
        <v>94.258216568852717</v>
      </c>
      <c r="K924" s="12">
        <f t="shared" si="203"/>
        <v>137.28627681208675</v>
      </c>
      <c r="L924" s="12">
        <f t="shared" si="204"/>
        <v>113.37227417548776</v>
      </c>
      <c r="M924" s="12">
        <f t="shared" si="205"/>
        <v>137.11880986754647</v>
      </c>
      <c r="N924" s="12">
        <f t="shared" si="206"/>
        <v>128.84797497453903</v>
      </c>
      <c r="O924" s="12">
        <f t="shared" si="207"/>
        <v>186.97984867648415</v>
      </c>
      <c r="P924" s="12">
        <f t="shared" si="208"/>
        <v>154.26670558273631</v>
      </c>
      <c r="Q924">
        <v>0.78571428571428603</v>
      </c>
      <c r="R924" s="12"/>
      <c r="S924" s="12"/>
      <c r="Z924" s="12"/>
      <c r="AA924" s="12"/>
      <c r="AB924" s="12"/>
      <c r="AC924" s="12"/>
      <c r="AF924">
        <v>0.56701708278580798</v>
      </c>
      <c r="AG924" s="12"/>
      <c r="AH924" s="12"/>
      <c r="AI924" t="str">
        <v>20070323</v>
      </c>
      <c r="AJ924">
        <v>48.4</v>
      </c>
      <c r="AK924">
        <v>27.5</v>
      </c>
      <c r="AL924">
        <f t="shared" si="209"/>
        <v>1.76</v>
      </c>
      <c r="BI924" t="str">
        <v>07/04/2021</v>
      </c>
      <c r="BJ924">
        <v>63.4</v>
      </c>
      <c r="BK924">
        <v>16.8</v>
      </c>
      <c r="BL924">
        <f t="shared" si="210"/>
        <v>3.7738095238095237</v>
      </c>
    </row>
    <row r="925" spans="1:64" x14ac:dyDescent="0.3">
      <c r="A925" s="11">
        <v>44246</v>
      </c>
      <c r="B925">
        <v>0.77251184834123199</v>
      </c>
      <c r="C925">
        <v>3913.97</v>
      </c>
      <c r="D925">
        <v>332.47</v>
      </c>
      <c r="E925">
        <v>145.19999999999999</v>
      </c>
      <c r="F925">
        <v>1775.7</v>
      </c>
      <c r="G925">
        <v>86.36</v>
      </c>
      <c r="H925">
        <v>56.36</v>
      </c>
      <c r="I925" s="12">
        <f t="shared" si="201"/>
        <v>99.288146691927253</v>
      </c>
      <c r="J925" s="12">
        <f t="shared" si="202"/>
        <v>94.880372316429032</v>
      </c>
      <c r="K925" s="12">
        <f t="shared" si="203"/>
        <v>137.55735951649334</v>
      </c>
      <c r="L925" s="12">
        <f t="shared" si="204"/>
        <v>114.15112232797561</v>
      </c>
      <c r="M925" s="12">
        <f t="shared" si="205"/>
        <v>135.90508029262051</v>
      </c>
      <c r="N925" s="12">
        <f t="shared" si="206"/>
        <v>130.02649175170455</v>
      </c>
      <c r="O925" s="12">
        <f t="shared" si="207"/>
        <v>187.82073904883933</v>
      </c>
      <c r="P925" s="12">
        <f t="shared" si="208"/>
        <v>155.719468282875</v>
      </c>
      <c r="Q925">
        <v>0.792682926829268</v>
      </c>
      <c r="R925" s="12"/>
      <c r="S925" s="12"/>
      <c r="Z925" s="12"/>
      <c r="AA925" s="12"/>
      <c r="AB925" s="12"/>
      <c r="AC925" s="12"/>
      <c r="AF925">
        <v>0.56804733727810697</v>
      </c>
      <c r="AG925" s="12"/>
      <c r="AH925" s="12"/>
      <c r="AI925" t="str">
        <v>20070316</v>
      </c>
      <c r="AJ925">
        <v>46.6</v>
      </c>
      <c r="AK925">
        <v>28.4</v>
      </c>
      <c r="AL925">
        <f t="shared" si="209"/>
        <v>1.6408450704225352</v>
      </c>
      <c r="BI925" t="str">
        <v>06/04/2021</v>
      </c>
      <c r="BJ925">
        <v>63.4</v>
      </c>
      <c r="BK925">
        <v>16.8</v>
      </c>
      <c r="BL925">
        <f t="shared" si="210"/>
        <v>3.7738095238095237</v>
      </c>
    </row>
    <row r="926" spans="1:64" x14ac:dyDescent="0.3">
      <c r="A926" s="11">
        <v>44245</v>
      </c>
      <c r="B926">
        <v>0.78208232445520598</v>
      </c>
      <c r="C926">
        <v>3931.33</v>
      </c>
      <c r="D926">
        <v>333.93</v>
      </c>
      <c r="E926">
        <v>145.79</v>
      </c>
      <c r="F926">
        <v>1776.325</v>
      </c>
      <c r="G926">
        <v>86.36</v>
      </c>
      <c r="H926">
        <v>56.82</v>
      </c>
      <c r="I926" s="12">
        <f t="shared" si="201"/>
        <v>99.324786770684909</v>
      </c>
      <c r="J926" s="12">
        <f t="shared" si="202"/>
        <v>95.267535614521634</v>
      </c>
      <c r="K926" s="12">
        <f t="shared" si="203"/>
        <v>138.16748063678969</v>
      </c>
      <c r="L926" s="12">
        <f t="shared" si="204"/>
        <v>113.73259405360569</v>
      </c>
      <c r="M926" s="12">
        <f t="shared" si="205"/>
        <v>135.94929875514686</v>
      </c>
      <c r="N926" s="12">
        <f t="shared" si="206"/>
        <v>130.55135045061999</v>
      </c>
      <c r="O926" s="12">
        <f t="shared" si="207"/>
        <v>188.64553009468196</v>
      </c>
      <c r="P926" s="12">
        <f t="shared" si="208"/>
        <v>155.14178742313888</v>
      </c>
      <c r="Q926">
        <v>0.79012345679012297</v>
      </c>
      <c r="R926" s="12"/>
      <c r="S926" s="12"/>
      <c r="Z926" s="12"/>
      <c r="AA926" s="12"/>
      <c r="AB926" s="12"/>
      <c r="AC926" s="12"/>
      <c r="AF926">
        <v>0.56842105263157905</v>
      </c>
      <c r="AG926" s="12"/>
      <c r="AH926" s="12"/>
      <c r="AI926" t="str">
        <v>20070309</v>
      </c>
      <c r="AJ926">
        <v>45.5</v>
      </c>
      <c r="AK926">
        <v>28.9</v>
      </c>
      <c r="AL926">
        <f t="shared" si="209"/>
        <v>1.5743944636678202</v>
      </c>
      <c r="BI926" t="str">
        <v>05/04/2021</v>
      </c>
      <c r="BJ926">
        <v>63.4</v>
      </c>
      <c r="BK926">
        <v>16.8</v>
      </c>
      <c r="BL926">
        <f t="shared" si="210"/>
        <v>3.7738095238095237</v>
      </c>
    </row>
    <row r="927" spans="1:64" x14ac:dyDescent="0.3">
      <c r="A927" s="11">
        <v>44244</v>
      </c>
      <c r="B927">
        <v>0.77886977886977904</v>
      </c>
      <c r="C927">
        <v>3932.59</v>
      </c>
      <c r="D927">
        <v>335.54</v>
      </c>
      <c r="E927">
        <v>144.87</v>
      </c>
      <c r="F927">
        <v>1794.625</v>
      </c>
      <c r="G927">
        <v>86.34</v>
      </c>
      <c r="H927">
        <v>57</v>
      </c>
      <c r="I927" s="12">
        <f t="shared" si="201"/>
        <v>99.99182430024338</v>
      </c>
      <c r="J927" s="12">
        <f t="shared" si="202"/>
        <v>94.335807553921356</v>
      </c>
      <c r="K927" s="12">
        <f t="shared" si="203"/>
        <v>138.24379700201905</v>
      </c>
      <c r="L927" s="12">
        <f t="shared" si="204"/>
        <v>113.41079147674148</v>
      </c>
      <c r="M927" s="12">
        <f t="shared" si="205"/>
        <v>137.48205273044886</v>
      </c>
      <c r="N927" s="12">
        <f t="shared" si="206"/>
        <v>129.8503041484409</v>
      </c>
      <c r="O927" s="12">
        <f t="shared" si="207"/>
        <v>189.59919089835361</v>
      </c>
      <c r="P927" s="12">
        <f t="shared" si="208"/>
        <v>155.39669097774981</v>
      </c>
      <c r="Q927">
        <v>0.78048780487804903</v>
      </c>
      <c r="R927" s="12"/>
      <c r="S927" s="12"/>
      <c r="Z927" s="12"/>
      <c r="AA927" s="12"/>
      <c r="AB927" s="12"/>
      <c r="AC927" s="12"/>
      <c r="AF927">
        <v>0.57313829787234005</v>
      </c>
      <c r="AG927" s="12"/>
      <c r="AH927" s="12"/>
      <c r="AI927" t="str">
        <v>20070302</v>
      </c>
      <c r="AJ927">
        <v>46.2</v>
      </c>
      <c r="AK927">
        <v>26.9</v>
      </c>
      <c r="AL927">
        <f t="shared" si="209"/>
        <v>1.717472118959108</v>
      </c>
      <c r="BI927" t="str">
        <v>02/04/2021</v>
      </c>
      <c r="BJ927">
        <v>60.8</v>
      </c>
      <c r="BK927">
        <v>16.7</v>
      </c>
      <c r="BL927">
        <f t="shared" si="210"/>
        <v>3.6407185628742513</v>
      </c>
    </row>
    <row r="928" spans="1:64" x14ac:dyDescent="0.3">
      <c r="A928" s="11">
        <v>44240</v>
      </c>
      <c r="B928">
        <v>0.77619047619047599</v>
      </c>
      <c r="C928">
        <v>3934.83</v>
      </c>
      <c r="D928">
        <v>336.45</v>
      </c>
      <c r="E928">
        <v>147.11000000000001</v>
      </c>
      <c r="F928">
        <v>1823.85</v>
      </c>
      <c r="G928">
        <v>86.37</v>
      </c>
      <c r="H928">
        <v>56.69</v>
      </c>
      <c r="I928" s="12">
        <f t="shared" si="201"/>
        <v>98.547373447081966</v>
      </c>
      <c r="J928" s="12">
        <f t="shared" si="202"/>
        <v>92.900081305307978</v>
      </c>
      <c r="K928" s="12">
        <f t="shared" si="203"/>
        <v>138.27448454655575</v>
      </c>
      <c r="L928" s="12">
        <f t="shared" si="204"/>
        <v>114.09968102059787</v>
      </c>
      <c r="M928" s="12">
        <f t="shared" si="205"/>
        <v>135.78179443722055</v>
      </c>
      <c r="N928" s="12">
        <f t="shared" si="206"/>
        <v>128.14354934001364</v>
      </c>
      <c r="O928" s="12">
        <f t="shared" si="207"/>
        <v>190.04720211490704</v>
      </c>
      <c r="P928" s="12">
        <f t="shared" si="208"/>
        <v>156.6772213531533</v>
      </c>
      <c r="Q928">
        <v>0.79518072289156605</v>
      </c>
      <c r="R928" s="12"/>
      <c r="S928" s="12"/>
      <c r="Z928" s="12"/>
      <c r="AA928" s="12"/>
      <c r="AB928" s="12"/>
      <c r="AC928" s="12"/>
      <c r="AF928">
        <v>0.59156785243741805</v>
      </c>
      <c r="AG928" s="12"/>
      <c r="AH928" s="12"/>
      <c r="AI928" t="str">
        <v>20070223</v>
      </c>
      <c r="AJ928">
        <v>50.5</v>
      </c>
      <c r="AK928">
        <v>24.2</v>
      </c>
      <c r="AL928">
        <f t="shared" si="209"/>
        <v>2.0867768595041323</v>
      </c>
      <c r="BI928" t="str">
        <v>01/04/2021</v>
      </c>
      <c r="BJ928">
        <v>60.8</v>
      </c>
      <c r="BK928">
        <v>16.7</v>
      </c>
      <c r="BL928">
        <f t="shared" si="210"/>
        <v>3.6407185628742513</v>
      </c>
    </row>
    <row r="929" spans="1:64" x14ac:dyDescent="0.3">
      <c r="A929" s="11">
        <v>44239</v>
      </c>
      <c r="B929">
        <v>0.76904761904761898</v>
      </c>
      <c r="C929">
        <v>3916.38</v>
      </c>
      <c r="D929">
        <v>334.58</v>
      </c>
      <c r="E929">
        <v>148.96</v>
      </c>
      <c r="F929">
        <v>1825.4749999999999</v>
      </c>
      <c r="G929">
        <v>86.36</v>
      </c>
      <c r="H929">
        <v>56.45</v>
      </c>
      <c r="I929" s="12">
        <f t="shared" si="201"/>
        <v>96.887646920469194</v>
      </c>
      <c r="J929" s="12">
        <f t="shared" si="202"/>
        <v>92.382631187843046</v>
      </c>
      <c r="K929" s="12">
        <f t="shared" si="203"/>
        <v>137.6419936056665</v>
      </c>
      <c r="L929" s="12">
        <f t="shared" si="204"/>
        <v>114.04728392824828</v>
      </c>
      <c r="M929" s="12">
        <f t="shared" si="205"/>
        <v>133.37981886883102</v>
      </c>
      <c r="N929" s="12">
        <f t="shared" si="206"/>
        <v>127.31861687542433</v>
      </c>
      <c r="O929" s="12">
        <f t="shared" si="207"/>
        <v>189.01267856225556</v>
      </c>
      <c r="P929" s="12">
        <f t="shared" si="208"/>
        <v>156.46793817351065</v>
      </c>
      <c r="Q929">
        <v>0.8</v>
      </c>
      <c r="R929" s="12"/>
      <c r="S929" s="12"/>
      <c r="Z929" s="12"/>
      <c r="AA929" s="12"/>
      <c r="AB929" s="12"/>
      <c r="AC929" s="12"/>
      <c r="AF929">
        <v>0.58695652173913004</v>
      </c>
      <c r="AG929" s="12"/>
      <c r="AH929" s="12"/>
      <c r="AI929" t="str">
        <v>20070216</v>
      </c>
      <c r="AJ929">
        <v>50</v>
      </c>
      <c r="AK929">
        <v>22.2</v>
      </c>
      <c r="AL929">
        <f t="shared" si="209"/>
        <v>2.2522522522522523</v>
      </c>
      <c r="BI929" t="str">
        <v>31/03/2021</v>
      </c>
      <c r="BJ929">
        <v>60.8</v>
      </c>
      <c r="BK929">
        <v>16.7</v>
      </c>
      <c r="BL929">
        <f t="shared" si="210"/>
        <v>3.6407185628742513</v>
      </c>
    </row>
    <row r="930" spans="1:64" x14ac:dyDescent="0.3">
      <c r="A930" s="11">
        <v>44238</v>
      </c>
      <c r="B930">
        <v>0.759213759213759</v>
      </c>
      <c r="C930">
        <v>3909.88</v>
      </c>
      <c r="D930">
        <v>332.75</v>
      </c>
      <c r="E930">
        <v>149.78</v>
      </c>
      <c r="F930">
        <v>1843.325</v>
      </c>
      <c r="G930">
        <v>86.36</v>
      </c>
      <c r="H930">
        <v>56.03</v>
      </c>
      <c r="I930" s="12">
        <f t="shared" si="201"/>
        <v>96.201045500165051</v>
      </c>
      <c r="J930" s="12">
        <f t="shared" si="202"/>
        <v>91.346213108214599</v>
      </c>
      <c r="K930" s="12">
        <f t="shared" si="203"/>
        <v>137.41354974719596</v>
      </c>
      <c r="L930" s="12">
        <f t="shared" si="204"/>
        <v>114.71648589619858</v>
      </c>
      <c r="M930" s="12">
        <f t="shared" si="205"/>
        <v>131.93195529878329</v>
      </c>
      <c r="N930" s="12">
        <f t="shared" si="206"/>
        <v>125.41442304924426</v>
      </c>
      <c r="O930" s="12">
        <f t="shared" si="207"/>
        <v>187.97886541810789</v>
      </c>
      <c r="P930" s="12">
        <f t="shared" si="208"/>
        <v>156.78092934201248</v>
      </c>
      <c r="Q930">
        <v>0.78048780487804903</v>
      </c>
      <c r="R930" s="12"/>
      <c r="S930" s="12"/>
      <c r="Z930" s="12"/>
      <c r="AA930" s="12"/>
      <c r="AB930" s="12"/>
      <c r="AC930" s="12"/>
      <c r="AF930">
        <v>0.57977675640183801</v>
      </c>
      <c r="AG930" s="12"/>
      <c r="AH930" s="12"/>
      <c r="AI930" t="str">
        <v>20070209</v>
      </c>
      <c r="AJ930">
        <v>51.1</v>
      </c>
      <c r="AK930">
        <v>21.1</v>
      </c>
      <c r="AL930">
        <f t="shared" si="209"/>
        <v>2.4218009478672986</v>
      </c>
      <c r="BI930" t="str">
        <v>30/03/2021</v>
      </c>
      <c r="BJ930">
        <v>60.8</v>
      </c>
      <c r="BK930">
        <v>16.7</v>
      </c>
      <c r="BL930">
        <f t="shared" si="210"/>
        <v>3.6407185628742513</v>
      </c>
    </row>
    <row r="931" spans="1:64" x14ac:dyDescent="0.3">
      <c r="A931" s="11">
        <v>44237</v>
      </c>
      <c r="B931">
        <v>0.74371859296482401</v>
      </c>
      <c r="C931">
        <v>3911.23</v>
      </c>
      <c r="D931">
        <v>333.51</v>
      </c>
      <c r="E931">
        <v>148.79</v>
      </c>
      <c r="F931">
        <v>1838.85</v>
      </c>
      <c r="G931">
        <v>86.35</v>
      </c>
      <c r="H931">
        <v>56.06</v>
      </c>
      <c r="I931" s="12">
        <f t="shared" si="201"/>
        <v>96.879086037204104</v>
      </c>
      <c r="J931" s="12">
        <f t="shared" si="202"/>
        <v>91.60074833693848</v>
      </c>
      <c r="K931" s="12">
        <f t="shared" si="203"/>
        <v>137.4769221707798</v>
      </c>
      <c r="L931" s="12">
        <f t="shared" si="204"/>
        <v>114.69469608796108</v>
      </c>
      <c r="M931" s="12">
        <f t="shared" si="205"/>
        <v>133.12105448563045</v>
      </c>
      <c r="N931" s="12">
        <f t="shared" si="206"/>
        <v>126.00822147651246</v>
      </c>
      <c r="O931" s="12">
        <f t="shared" si="207"/>
        <v>188.4300800877414</v>
      </c>
      <c r="P931" s="12">
        <f t="shared" si="208"/>
        <v>157.05477811312997</v>
      </c>
      <c r="Q931">
        <v>0.75308641975308599</v>
      </c>
      <c r="R931" s="12"/>
      <c r="S931" s="12"/>
      <c r="Z931" s="12"/>
      <c r="AA931" s="12"/>
      <c r="AB931" s="12"/>
      <c r="AC931" s="12"/>
      <c r="AF931">
        <v>0.57804232804232802</v>
      </c>
      <c r="AG931" s="12"/>
      <c r="AH931" s="12"/>
      <c r="AI931" t="str">
        <v>20070202</v>
      </c>
      <c r="AJ931">
        <v>52.2</v>
      </c>
      <c r="AK931">
        <v>22.2</v>
      </c>
      <c r="AL931">
        <f t="shared" si="209"/>
        <v>2.3513513513513518</v>
      </c>
      <c r="BI931" t="str">
        <v>29/03/2021</v>
      </c>
      <c r="BJ931">
        <v>60.8</v>
      </c>
      <c r="BK931">
        <v>16.7</v>
      </c>
      <c r="BL931">
        <f t="shared" si="210"/>
        <v>3.6407185628742513</v>
      </c>
    </row>
    <row r="932" spans="1:64" x14ac:dyDescent="0.3">
      <c r="A932" s="11">
        <v>44236</v>
      </c>
      <c r="B932">
        <v>0.743654822335025</v>
      </c>
      <c r="C932">
        <v>3915.59</v>
      </c>
      <c r="D932">
        <v>333.58</v>
      </c>
      <c r="E932">
        <v>148.68</v>
      </c>
      <c r="F932">
        <v>1830.575</v>
      </c>
      <c r="G932">
        <v>86.37</v>
      </c>
      <c r="H932">
        <v>55.67</v>
      </c>
      <c r="I932" s="12">
        <f t="shared" si="201"/>
        <v>97.0589694574128</v>
      </c>
      <c r="J932" s="12">
        <f t="shared" si="202"/>
        <v>92.119745006354563</v>
      </c>
      <c r="K932" s="12">
        <f t="shared" si="203"/>
        <v>137.59827500146287</v>
      </c>
      <c r="L932" s="12">
        <f t="shared" si="204"/>
        <v>115.63353238208565</v>
      </c>
      <c r="M932" s="12">
        <f t="shared" si="205"/>
        <v>133.24759822064405</v>
      </c>
      <c r="N932" s="12">
        <f t="shared" si="206"/>
        <v>126.60710884027817</v>
      </c>
      <c r="O932" s="12">
        <f t="shared" si="207"/>
        <v>188.42598800852684</v>
      </c>
      <c r="P932" s="12">
        <f t="shared" si="208"/>
        <v>158.19622928099403</v>
      </c>
      <c r="Q932">
        <v>0.75308641975308599</v>
      </c>
      <c r="R932" s="12"/>
      <c r="S932" s="12"/>
      <c r="Z932" s="12"/>
      <c r="AA932" s="12"/>
      <c r="AB932" s="12"/>
      <c r="AC932" s="12"/>
      <c r="AF932">
        <v>0.58073089700996705</v>
      </c>
      <c r="AG932" s="12"/>
      <c r="AH932" s="12"/>
      <c r="AI932" t="str">
        <v>20070126</v>
      </c>
      <c r="AJ932">
        <v>53.3</v>
      </c>
      <c r="AK932">
        <v>21.1</v>
      </c>
      <c r="AL932">
        <f t="shared" si="209"/>
        <v>2.5260663507109</v>
      </c>
      <c r="BI932" t="str">
        <v>26/03/2021</v>
      </c>
      <c r="BJ932">
        <v>54.4</v>
      </c>
      <c r="BK932">
        <v>17.5</v>
      </c>
      <c r="BL932">
        <f t="shared" si="210"/>
        <v>3.1085714285714285</v>
      </c>
    </row>
    <row r="933" spans="1:64" x14ac:dyDescent="0.3">
      <c r="A933" s="11">
        <v>44233</v>
      </c>
      <c r="B933">
        <v>0.73815461346633404</v>
      </c>
      <c r="C933">
        <v>3886.83</v>
      </c>
      <c r="D933">
        <v>331.36</v>
      </c>
      <c r="E933">
        <v>148.03</v>
      </c>
      <c r="F933">
        <v>1811.95</v>
      </c>
      <c r="G933">
        <v>86.38</v>
      </c>
      <c r="H933">
        <v>55.34</v>
      </c>
      <c r="I933" s="12">
        <f t="shared" si="201"/>
        <v>96.767858434391442</v>
      </c>
      <c r="J933" s="12">
        <f t="shared" si="202"/>
        <v>92.38578235827373</v>
      </c>
      <c r="K933" s="12">
        <f t="shared" si="203"/>
        <v>136.57192150560175</v>
      </c>
      <c r="L933" s="12">
        <f t="shared" si="204"/>
        <v>115.46769663406539</v>
      </c>
      <c r="M933" s="12">
        <f t="shared" si="205"/>
        <v>132.94068335932451</v>
      </c>
      <c r="N933" s="12">
        <f t="shared" si="206"/>
        <v>127.06190395383945</v>
      </c>
      <c r="O933" s="12">
        <f t="shared" si="207"/>
        <v>187.15047711875525</v>
      </c>
      <c r="P933" s="12">
        <f t="shared" si="208"/>
        <v>158.07979955226816</v>
      </c>
      <c r="Q933">
        <v>0.77108433734939796</v>
      </c>
      <c r="R933" s="12"/>
      <c r="S933" s="12"/>
      <c r="Z933" s="12"/>
      <c r="AA933" s="12"/>
      <c r="AB933" s="12"/>
      <c r="AC933" s="12"/>
      <c r="AF933">
        <v>0.56601307189542505</v>
      </c>
      <c r="AG933" s="12"/>
      <c r="AH933" s="12"/>
      <c r="AI933" t="str">
        <v>20070119</v>
      </c>
      <c r="AJ933">
        <v>52.7</v>
      </c>
      <c r="AK933">
        <v>20.9</v>
      </c>
      <c r="AL933">
        <f t="shared" si="209"/>
        <v>2.5215311004784691</v>
      </c>
      <c r="BI933" t="str">
        <v>25/03/2021</v>
      </c>
      <c r="BJ933">
        <v>54.4</v>
      </c>
      <c r="BK933">
        <v>17.5</v>
      </c>
      <c r="BL933">
        <f t="shared" si="210"/>
        <v>3.1085714285714285</v>
      </c>
    </row>
    <row r="934" spans="1:64" x14ac:dyDescent="0.3">
      <c r="A934" s="11">
        <v>44232</v>
      </c>
      <c r="B934">
        <v>0.72122762148337605</v>
      </c>
      <c r="C934">
        <v>3871.74</v>
      </c>
      <c r="D934">
        <v>330.24</v>
      </c>
      <c r="E934">
        <v>149.28</v>
      </c>
      <c r="F934">
        <v>1794</v>
      </c>
      <c r="G934">
        <v>86.36</v>
      </c>
      <c r="H934">
        <v>54.94</v>
      </c>
      <c r="I934" s="12">
        <f t="shared" si="201"/>
        <v>95.594814587558403</v>
      </c>
      <c r="J934" s="12">
        <f t="shared" si="202"/>
        <v>92.953552106219632</v>
      </c>
      <c r="K934" s="12">
        <f t="shared" si="203"/>
        <v>136.07309336304425</v>
      </c>
      <c r="L934" s="12">
        <f t="shared" si="204"/>
        <v>115.85967277397964</v>
      </c>
      <c r="M934" s="12">
        <f t="shared" si="205"/>
        <v>131.39482337692442</v>
      </c>
      <c r="N934" s="12">
        <f t="shared" si="206"/>
        <v>127.90789975577471</v>
      </c>
      <c r="O934" s="12">
        <f t="shared" si="207"/>
        <v>186.56096607536122</v>
      </c>
      <c r="P934" s="12">
        <f t="shared" si="208"/>
        <v>158.6970034546186</v>
      </c>
      <c r="Q934">
        <v>0.74390243902439002</v>
      </c>
      <c r="R934" s="12"/>
      <c r="S934" s="12"/>
      <c r="Z934" s="12"/>
      <c r="AA934" s="12"/>
      <c r="AB934" s="12"/>
      <c r="AC934" s="12"/>
      <c r="AF934">
        <v>0.56274509803921602</v>
      </c>
      <c r="AG934" s="12"/>
      <c r="AH934" s="12"/>
      <c r="AI934" t="str">
        <v>20070112</v>
      </c>
      <c r="AJ934">
        <v>50.5</v>
      </c>
      <c r="AK934">
        <v>22.1</v>
      </c>
      <c r="AL934">
        <f t="shared" si="209"/>
        <v>2.2850678733031673</v>
      </c>
      <c r="BI934" t="str">
        <v>24/03/2021</v>
      </c>
      <c r="BJ934">
        <v>54.4</v>
      </c>
      <c r="BK934">
        <v>17.5</v>
      </c>
      <c r="BL934">
        <f t="shared" si="210"/>
        <v>3.1085714285714285</v>
      </c>
    </row>
    <row r="935" spans="1:64" x14ac:dyDescent="0.3">
      <c r="A935" s="11">
        <v>44231</v>
      </c>
      <c r="B935">
        <v>0.72584856396866804</v>
      </c>
      <c r="C935">
        <v>3830.17</v>
      </c>
      <c r="D935">
        <v>326.38</v>
      </c>
      <c r="E935">
        <v>149.68</v>
      </c>
      <c r="F935">
        <v>1834.05</v>
      </c>
      <c r="G935">
        <v>86.36</v>
      </c>
      <c r="H935">
        <v>54.92</v>
      </c>
      <c r="I935" s="12">
        <f t="shared" si="201"/>
        <v>94.319085584000021</v>
      </c>
      <c r="J935" s="12">
        <f t="shared" si="202"/>
        <v>90.01107019785816</v>
      </c>
      <c r="K935" s="12">
        <f t="shared" si="203"/>
        <v>134.6121072195786</v>
      </c>
      <c r="L935" s="12">
        <f t="shared" si="204"/>
        <v>114.65701946250685</v>
      </c>
      <c r="M935" s="12">
        <f t="shared" si="205"/>
        <v>129.51694772490387</v>
      </c>
      <c r="N935" s="12">
        <f t="shared" si="206"/>
        <v>123.74228604426823</v>
      </c>
      <c r="O935" s="12">
        <f t="shared" si="207"/>
        <v>184.38035400822551</v>
      </c>
      <c r="P935" s="12">
        <f t="shared" si="208"/>
        <v>156.89854773095561</v>
      </c>
      <c r="Q935">
        <v>0.746835443037975</v>
      </c>
      <c r="R935" s="12"/>
      <c r="S935" s="12"/>
      <c r="Z935" s="12"/>
      <c r="AA935" s="12"/>
      <c r="AB935" s="12"/>
      <c r="AC935" s="12"/>
      <c r="AF935">
        <v>0.559399477806789</v>
      </c>
      <c r="AG935" s="12"/>
      <c r="AH935" s="12"/>
      <c r="AI935" t="str">
        <v>20070105</v>
      </c>
      <c r="AJ935">
        <v>55.4</v>
      </c>
      <c r="AK935">
        <v>20.7</v>
      </c>
      <c r="AL935">
        <f t="shared" si="209"/>
        <v>2.6763285024154588</v>
      </c>
      <c r="BI935" t="str">
        <v>23/03/2021</v>
      </c>
      <c r="BJ935">
        <v>54.4</v>
      </c>
      <c r="BK935">
        <v>17.5</v>
      </c>
      <c r="BL935">
        <f t="shared" si="210"/>
        <v>3.1085714285714285</v>
      </c>
    </row>
    <row r="936" spans="1:64" x14ac:dyDescent="0.3">
      <c r="A936" s="11">
        <v>44230</v>
      </c>
      <c r="B936">
        <v>0.71925133689839604</v>
      </c>
      <c r="C936">
        <v>3826.31</v>
      </c>
      <c r="D936">
        <v>327.68</v>
      </c>
      <c r="E936">
        <v>151.02000000000001</v>
      </c>
      <c r="F936">
        <v>1837.825</v>
      </c>
      <c r="G936">
        <v>86.35</v>
      </c>
      <c r="H936">
        <v>54.73</v>
      </c>
      <c r="I936" s="12">
        <f t="shared" si="201"/>
        <v>93.396163211970503</v>
      </c>
      <c r="J936" s="12">
        <f t="shared" si="202"/>
        <v>89.736220422231497</v>
      </c>
      <c r="K936" s="12">
        <f t="shared" si="203"/>
        <v>134.4920062522576</v>
      </c>
      <c r="L936" s="12">
        <f t="shared" si="204"/>
        <v>114.94009196321934</v>
      </c>
      <c r="M936" s="12">
        <f t="shared" si="205"/>
        <v>128.88467664612588</v>
      </c>
      <c r="N936" s="12">
        <f t="shared" si="206"/>
        <v>123.97948690768214</v>
      </c>
      <c r="O936" s="12">
        <f t="shared" si="207"/>
        <v>185.13628265230105</v>
      </c>
      <c r="P936" s="12">
        <f t="shared" si="208"/>
        <v>158.07444343243026</v>
      </c>
      <c r="Q936">
        <v>0.73333333333333295</v>
      </c>
      <c r="R936" s="12"/>
      <c r="S936" s="12"/>
      <c r="Z936" s="12"/>
      <c r="AA936" s="12"/>
      <c r="AB936" s="12"/>
      <c r="AC936" s="12"/>
      <c r="AF936">
        <v>0.55892034233048105</v>
      </c>
      <c r="AG936" s="12"/>
      <c r="AH936" s="12"/>
      <c r="AI936" t="str">
        <v>20061229</v>
      </c>
      <c r="AJ936">
        <v>55.3</v>
      </c>
      <c r="AK936">
        <v>21.3</v>
      </c>
      <c r="AL936">
        <f t="shared" si="209"/>
        <v>2.596244131455399</v>
      </c>
      <c r="BI936" t="str">
        <v>22/03/2021</v>
      </c>
      <c r="BJ936">
        <v>54.4</v>
      </c>
      <c r="BK936">
        <v>17.5</v>
      </c>
      <c r="BL936">
        <f t="shared" si="210"/>
        <v>3.1085714285714285</v>
      </c>
    </row>
    <row r="937" spans="1:64" x14ac:dyDescent="0.3">
      <c r="A937" s="11">
        <v>44229</v>
      </c>
      <c r="B937">
        <v>0.71273712737127404</v>
      </c>
      <c r="C937">
        <v>3773.86</v>
      </c>
      <c r="D937">
        <v>322.42</v>
      </c>
      <c r="E937">
        <v>152</v>
      </c>
      <c r="F937">
        <v>1860.03</v>
      </c>
      <c r="G937">
        <v>86.38</v>
      </c>
      <c r="H937">
        <v>54.11</v>
      </c>
      <c r="I937" s="12">
        <f t="shared" si="201"/>
        <v>91.53385160123274</v>
      </c>
      <c r="J937" s="12">
        <f t="shared" si="202"/>
        <v>87.476167243064637</v>
      </c>
      <c r="K937" s="12">
        <f t="shared" si="203"/>
        <v>132.60300491653518</v>
      </c>
      <c r="L937" s="12">
        <f t="shared" si="204"/>
        <v>114.66030980057104</v>
      </c>
      <c r="M937" s="12">
        <f t="shared" si="205"/>
        <v>126.01635625364284</v>
      </c>
      <c r="N937" s="12">
        <f t="shared" si="206"/>
        <v>120.5730447173023</v>
      </c>
      <c r="O937" s="12">
        <f t="shared" si="207"/>
        <v>182.10220012914746</v>
      </c>
      <c r="P937" s="12">
        <f t="shared" si="208"/>
        <v>157.31054599942075</v>
      </c>
      <c r="Q937">
        <v>0.73972602739726001</v>
      </c>
      <c r="R937" s="12"/>
      <c r="S937" s="12"/>
      <c r="Z937" s="12"/>
      <c r="AA937" s="12"/>
      <c r="AB937" s="12"/>
      <c r="AC937" s="12"/>
      <c r="AF937">
        <v>0.56245824983299897</v>
      </c>
      <c r="AG937" s="12"/>
      <c r="AH937" s="12"/>
      <c r="AI937" t="str">
        <v>20061222</v>
      </c>
      <c r="AJ937">
        <v>56.5</v>
      </c>
      <c r="AK937">
        <v>19.600000000000001</v>
      </c>
      <c r="AL937">
        <f t="shared" si="209"/>
        <v>2.8826530612244894</v>
      </c>
      <c r="BI937" t="str">
        <v>19/03/2021</v>
      </c>
      <c r="BJ937">
        <v>57.4</v>
      </c>
      <c r="BK937">
        <v>18.8</v>
      </c>
      <c r="BL937">
        <f t="shared" si="210"/>
        <v>3.0531914893617018</v>
      </c>
    </row>
    <row r="938" spans="1:64" x14ac:dyDescent="0.3">
      <c r="A938" s="11">
        <v>44226</v>
      </c>
      <c r="B938">
        <v>0.72386058981233203</v>
      </c>
      <c r="C938">
        <v>3714.24</v>
      </c>
      <c r="D938">
        <v>314.56</v>
      </c>
      <c r="E938">
        <v>152</v>
      </c>
      <c r="F938">
        <v>1847.76</v>
      </c>
      <c r="G938">
        <v>86.4</v>
      </c>
      <c r="H938">
        <v>53.19</v>
      </c>
      <c r="I938" s="12">
        <f t="shared" si="201"/>
        <v>90.087786237794361</v>
      </c>
      <c r="J938" s="12">
        <f t="shared" si="202"/>
        <v>86.660581696817601</v>
      </c>
      <c r="K938" s="12">
        <f t="shared" si="203"/>
        <v>130.47839680198553</v>
      </c>
      <c r="L938" s="12">
        <f t="shared" si="204"/>
        <v>114.80321089989943</v>
      </c>
      <c r="M938" s="12">
        <f t="shared" si="205"/>
        <v>122.9443118390481</v>
      </c>
      <c r="N938" s="12">
        <f t="shared" si="206"/>
        <v>118.40076819663965</v>
      </c>
      <c r="O938" s="12">
        <f t="shared" si="207"/>
        <v>177.62277310121689</v>
      </c>
      <c r="P938" s="12">
        <f t="shared" si="208"/>
        <v>156.10993577971792</v>
      </c>
      <c r="Q938">
        <v>0.75342465753424703</v>
      </c>
      <c r="R938" s="12"/>
      <c r="S938" s="12"/>
      <c r="Z938" s="12"/>
      <c r="AA938" s="12"/>
      <c r="AB938" s="12"/>
      <c r="AC938" s="12"/>
      <c r="AF938">
        <v>0.56571047364909899</v>
      </c>
      <c r="AG938" s="12"/>
      <c r="AH938" s="12"/>
      <c r="AI938" t="str">
        <v>20061215</v>
      </c>
      <c r="AJ938">
        <v>58.8</v>
      </c>
      <c r="AK938">
        <v>20.6</v>
      </c>
      <c r="AL938">
        <f t="shared" si="209"/>
        <v>2.8543689320388346</v>
      </c>
      <c r="BI938" t="str">
        <v>18/03/2021</v>
      </c>
      <c r="BJ938">
        <v>57.4</v>
      </c>
      <c r="BK938">
        <v>18.8</v>
      </c>
      <c r="BL938">
        <f t="shared" si="210"/>
        <v>3.0531914893617018</v>
      </c>
    </row>
    <row r="939" spans="1:64" x14ac:dyDescent="0.3">
      <c r="A939" s="11">
        <v>44225</v>
      </c>
      <c r="B939">
        <v>0.711171662125341</v>
      </c>
      <c r="C939">
        <v>3787.38</v>
      </c>
      <c r="D939">
        <v>321.32</v>
      </c>
      <c r="E939">
        <v>152.91999999999999</v>
      </c>
      <c r="F939">
        <v>1842.5250000000001</v>
      </c>
      <c r="G939">
        <v>86.37</v>
      </c>
      <c r="H939">
        <v>54.43</v>
      </c>
      <c r="I939" s="12">
        <f t="shared" si="201"/>
        <v>91.301667962504538</v>
      </c>
      <c r="J939" s="12">
        <f t="shared" si="202"/>
        <v>88.623840165635656</v>
      </c>
      <c r="K939" s="12">
        <f t="shared" si="203"/>
        <v>133.09488869101548</v>
      </c>
      <c r="L939" s="12">
        <f t="shared" si="204"/>
        <v>114.40621545736518</v>
      </c>
      <c r="M939" s="12">
        <f t="shared" si="205"/>
        <v>124.81934805092963</v>
      </c>
      <c r="N939" s="12">
        <f t="shared" si="206"/>
        <v>121.29727769761709</v>
      </c>
      <c r="O939" s="12">
        <f t="shared" si="207"/>
        <v>181.50434519853462</v>
      </c>
      <c r="P939" s="12">
        <f t="shared" si="208"/>
        <v>155.83825718983962</v>
      </c>
      <c r="Q939">
        <v>0.75342465753424703</v>
      </c>
      <c r="R939" s="12"/>
      <c r="S939" s="12"/>
      <c r="Z939" s="12"/>
      <c r="AA939" s="12"/>
      <c r="AB939" s="12"/>
      <c r="AC939" s="12"/>
      <c r="AF939">
        <v>0.57142857142857095</v>
      </c>
      <c r="AG939" s="12"/>
      <c r="AH939" s="12"/>
      <c r="AI939" t="str">
        <v>20061208</v>
      </c>
      <c r="AJ939">
        <v>59.6</v>
      </c>
      <c r="AK939">
        <v>21.3</v>
      </c>
      <c r="AL939">
        <f t="shared" si="209"/>
        <v>2.7981220657276995</v>
      </c>
      <c r="BI939" t="str">
        <v>17/03/2021</v>
      </c>
      <c r="BJ939">
        <v>57.4</v>
      </c>
      <c r="BK939">
        <v>18.8</v>
      </c>
      <c r="BL939">
        <f t="shared" si="210"/>
        <v>3.0531914893617018</v>
      </c>
    </row>
    <row r="940" spans="1:64" x14ac:dyDescent="0.3">
      <c r="A940" s="11">
        <v>44224</v>
      </c>
      <c r="B940">
        <v>0.70308123249299703</v>
      </c>
      <c r="C940">
        <v>3750.77</v>
      </c>
      <c r="D940">
        <v>319.43</v>
      </c>
      <c r="E940">
        <v>153.77000000000001</v>
      </c>
      <c r="F940">
        <v>1843.675</v>
      </c>
      <c r="G940">
        <v>86.38</v>
      </c>
      <c r="H940">
        <v>54.07</v>
      </c>
      <c r="I940" s="12">
        <f t="shared" si="201"/>
        <v>89.926830720023446</v>
      </c>
      <c r="J940" s="12">
        <f t="shared" si="202"/>
        <v>87.71299191079531</v>
      </c>
      <c r="K940" s="12">
        <f t="shared" si="203"/>
        <v>131.79324196020232</v>
      </c>
      <c r="L940" s="12">
        <f t="shared" si="204"/>
        <v>114.05235359156013</v>
      </c>
      <c r="M940" s="12">
        <f t="shared" si="205"/>
        <v>123.40701333862087</v>
      </c>
      <c r="N940" s="12">
        <f t="shared" si="206"/>
        <v>120.50908280331137</v>
      </c>
      <c r="O940" s="12">
        <f t="shared" si="207"/>
        <v>180.41597557470064</v>
      </c>
      <c r="P940" s="12">
        <f t="shared" si="208"/>
        <v>155.95385745620337</v>
      </c>
      <c r="Q940">
        <v>0.75714285714285701</v>
      </c>
      <c r="R940" s="12"/>
      <c r="S940" s="12"/>
      <c r="Z940" s="12"/>
      <c r="AA940" s="12"/>
      <c r="AB940" s="12"/>
      <c r="AC940" s="12"/>
      <c r="AF940">
        <v>0.56926257753273601</v>
      </c>
      <c r="AG940" s="12"/>
      <c r="AH940" s="12"/>
      <c r="AI940" t="str">
        <v>20061201</v>
      </c>
      <c r="AJ940">
        <v>59.8</v>
      </c>
      <c r="AK940">
        <v>23.9</v>
      </c>
      <c r="AL940">
        <f t="shared" si="209"/>
        <v>2.502092050209205</v>
      </c>
      <c r="BI940" t="str">
        <v>16/03/2021</v>
      </c>
      <c r="BJ940">
        <v>57.4</v>
      </c>
      <c r="BK940">
        <v>18.8</v>
      </c>
      <c r="BL940">
        <f t="shared" si="210"/>
        <v>3.0531914893617018</v>
      </c>
    </row>
    <row r="941" spans="1:64" x14ac:dyDescent="0.3">
      <c r="A941" s="11">
        <v>44223</v>
      </c>
      <c r="B941">
        <v>0.68011527377521597</v>
      </c>
      <c r="C941">
        <v>3849.62</v>
      </c>
      <c r="D941">
        <v>328.59</v>
      </c>
      <c r="E941">
        <v>153.38</v>
      </c>
      <c r="F941">
        <v>1851.075</v>
      </c>
      <c r="G941">
        <v>86.38</v>
      </c>
      <c r="H941">
        <v>55.39</v>
      </c>
      <c r="I941" s="12">
        <f t="shared" si="201"/>
        <v>92.53831408968523</v>
      </c>
      <c r="J941" s="12">
        <f t="shared" si="202"/>
        <v>89.656766943539608</v>
      </c>
      <c r="K941" s="12">
        <f t="shared" si="203"/>
        <v>135.26659862237196</v>
      </c>
      <c r="L941" s="12">
        <f t="shared" si="204"/>
        <v>114.26338007915514</v>
      </c>
      <c r="M941" s="12">
        <f t="shared" si="205"/>
        <v>127.27875538982816</v>
      </c>
      <c r="N941" s="12">
        <f t="shared" si="206"/>
        <v>123.45711629635754</v>
      </c>
      <c r="O941" s="12">
        <f t="shared" si="207"/>
        <v>185.58959839116824</v>
      </c>
      <c r="P941" s="12">
        <f t="shared" si="208"/>
        <v>156.58735804541593</v>
      </c>
      <c r="Q941">
        <v>0.71641791044776104</v>
      </c>
      <c r="R941" s="12"/>
      <c r="S941" s="12"/>
      <c r="Z941" s="12"/>
      <c r="AA941" s="12"/>
      <c r="AB941" s="12"/>
      <c r="AC941" s="12"/>
      <c r="AF941">
        <v>0.56078706957132796</v>
      </c>
      <c r="AG941" s="12"/>
      <c r="AH941" s="12"/>
      <c r="AI941" t="str">
        <v>20061124</v>
      </c>
      <c r="AJ941">
        <v>57.5</v>
      </c>
      <c r="AK941">
        <v>22.3</v>
      </c>
      <c r="AL941">
        <f t="shared" si="209"/>
        <v>2.5784753363228701</v>
      </c>
      <c r="BI941" t="str">
        <v>15/03/2021</v>
      </c>
      <c r="BJ941">
        <v>57.4</v>
      </c>
      <c r="BK941">
        <v>18.8</v>
      </c>
      <c r="BL941">
        <f t="shared" si="210"/>
        <v>3.0531914893617018</v>
      </c>
    </row>
    <row r="942" spans="1:64" x14ac:dyDescent="0.3">
      <c r="A942" s="11">
        <v>44222</v>
      </c>
      <c r="B942">
        <v>0.68221574344023295</v>
      </c>
      <c r="C942">
        <v>3855.36</v>
      </c>
      <c r="D942">
        <v>328.11</v>
      </c>
      <c r="E942">
        <v>153.66999999999999</v>
      </c>
      <c r="F942">
        <v>1856.125</v>
      </c>
      <c r="G942">
        <v>86.39</v>
      </c>
      <c r="H942">
        <v>55.48</v>
      </c>
      <c r="I942" s="12">
        <f t="shared" si="201"/>
        <v>92.501468490559134</v>
      </c>
      <c r="J942" s="12">
        <f t="shared" si="202"/>
        <v>89.546455952778118</v>
      </c>
      <c r="K942" s="12">
        <f t="shared" si="203"/>
        <v>135.4525861550859</v>
      </c>
      <c r="L942" s="12">
        <f t="shared" si="204"/>
        <v>114.24814281816565</v>
      </c>
      <c r="M942" s="12">
        <f t="shared" si="205"/>
        <v>126.85378445236522</v>
      </c>
      <c r="N942" s="12">
        <f t="shared" si="206"/>
        <v>122.942767285489</v>
      </c>
      <c r="O942" s="12">
        <f t="shared" si="207"/>
        <v>185.29707394786067</v>
      </c>
      <c r="P942" s="12">
        <f t="shared" si="208"/>
        <v>156.10575147405623</v>
      </c>
      <c r="Q942">
        <v>0.73529411764705899</v>
      </c>
      <c r="R942" s="12"/>
      <c r="S942" s="12"/>
      <c r="Z942" s="12"/>
      <c r="AA942" s="12"/>
      <c r="AB942" s="12"/>
      <c r="AC942" s="12"/>
      <c r="AF942">
        <v>0.56361051883439905</v>
      </c>
      <c r="AG942" s="12"/>
      <c r="AH942" s="12"/>
      <c r="AI942" t="str">
        <v>20061117</v>
      </c>
      <c r="AJ942">
        <v>58.5</v>
      </c>
      <c r="AK942">
        <v>22.3</v>
      </c>
      <c r="AL942">
        <f t="shared" si="209"/>
        <v>2.623318385650224</v>
      </c>
      <c r="BI942" t="str">
        <v>12/03/2021</v>
      </c>
      <c r="BJ942">
        <v>55.9</v>
      </c>
      <c r="BK942">
        <v>19.600000000000001</v>
      </c>
      <c r="BL942">
        <f t="shared" si="210"/>
        <v>2.8520408163265305</v>
      </c>
    </row>
    <row r="943" spans="1:64" x14ac:dyDescent="0.3">
      <c r="A943" s="11">
        <v>44219</v>
      </c>
      <c r="B943">
        <v>0.685131195335277</v>
      </c>
      <c r="C943">
        <v>3841.47</v>
      </c>
      <c r="D943">
        <v>325.42</v>
      </c>
      <c r="E943">
        <v>151.88</v>
      </c>
      <c r="F943">
        <v>1855.9</v>
      </c>
      <c r="G943">
        <v>86.38</v>
      </c>
      <c r="H943">
        <v>55.39</v>
      </c>
      <c r="I943" s="12">
        <f t="shared" si="201"/>
        <v>93.263413502455563</v>
      </c>
      <c r="J943" s="12">
        <f t="shared" si="202"/>
        <v>89.234619476282063</v>
      </c>
      <c r="K943" s="12">
        <f t="shared" si="203"/>
        <v>134.98015079682884</v>
      </c>
      <c r="L943" s="12">
        <f t="shared" si="204"/>
        <v>114.0211311590969</v>
      </c>
      <c r="M943" s="12">
        <f t="shared" si="205"/>
        <v>127.30180784759939</v>
      </c>
      <c r="N943" s="12">
        <f t="shared" si="206"/>
        <v>121.94948802621536</v>
      </c>
      <c r="O943" s="12">
        <f t="shared" si="207"/>
        <v>183.79902495535023</v>
      </c>
      <c r="P943" s="12">
        <f t="shared" si="208"/>
        <v>155.07583107882044</v>
      </c>
      <c r="Q943">
        <v>0.72058823529411797</v>
      </c>
      <c r="R943" s="12"/>
      <c r="S943" s="12"/>
      <c r="Z943" s="12"/>
      <c r="AA943" s="12"/>
      <c r="AB943" s="12"/>
      <c r="AC943" s="12"/>
      <c r="AF943">
        <v>0.55915492957746504</v>
      </c>
      <c r="AG943" s="12"/>
      <c r="AH943" s="12"/>
      <c r="AI943" t="str">
        <v>20061110</v>
      </c>
      <c r="AJ943">
        <v>56.4</v>
      </c>
      <c r="AK943">
        <v>22.3</v>
      </c>
      <c r="AL943">
        <f t="shared" si="209"/>
        <v>2.52914798206278</v>
      </c>
      <c r="BI943" t="str">
        <v>11/03/2021</v>
      </c>
      <c r="BJ943">
        <v>55.9</v>
      </c>
      <c r="BK943">
        <v>19.600000000000001</v>
      </c>
      <c r="BL943">
        <f t="shared" si="210"/>
        <v>2.8520408163265305</v>
      </c>
    </row>
    <row r="944" spans="1:64" x14ac:dyDescent="0.3">
      <c r="A944" s="11">
        <v>44218</v>
      </c>
      <c r="B944">
        <v>0.68934911242603503</v>
      </c>
      <c r="C944">
        <v>3853.07</v>
      </c>
      <c r="D944">
        <v>326.36</v>
      </c>
      <c r="E944">
        <v>151.38999999999999</v>
      </c>
      <c r="F944">
        <v>1869.925</v>
      </c>
      <c r="G944">
        <v>86.38</v>
      </c>
      <c r="H944">
        <v>55.77</v>
      </c>
      <c r="I944" s="12">
        <f t="shared" si="201"/>
        <v>93.849717072410144</v>
      </c>
      <c r="J944" s="12">
        <f t="shared" si="202"/>
        <v>88.835772225988592</v>
      </c>
      <c r="K944" s="12">
        <f t="shared" si="203"/>
        <v>135.38774730265689</v>
      </c>
      <c r="L944" s="12">
        <f t="shared" si="204"/>
        <v>113.58913885596733</v>
      </c>
      <c r="M944" s="12">
        <f t="shared" si="205"/>
        <v>128.08529643827217</v>
      </c>
      <c r="N944" s="12">
        <f t="shared" si="206"/>
        <v>121.38866681609144</v>
      </c>
      <c r="O944" s="12">
        <f t="shared" si="207"/>
        <v>184.32994218065301</v>
      </c>
      <c r="P944" s="12">
        <f t="shared" si="208"/>
        <v>154.46823888232899</v>
      </c>
      <c r="Q944">
        <v>0.74242424242424199</v>
      </c>
      <c r="R944" s="12"/>
      <c r="S944" s="12"/>
      <c r="Z944" s="12"/>
      <c r="AA944" s="12"/>
      <c r="AB944" s="12"/>
      <c r="AC944" s="12"/>
      <c r="AF944">
        <v>0.553508150248051</v>
      </c>
      <c r="AG944" s="12"/>
      <c r="AH944" s="12"/>
      <c r="AI944" t="str">
        <v>20061103</v>
      </c>
      <c r="AJ944">
        <v>52.1</v>
      </c>
      <c r="AK944">
        <v>26</v>
      </c>
      <c r="AL944">
        <f t="shared" si="209"/>
        <v>2.0038461538461538</v>
      </c>
      <c r="BI944" t="str">
        <v>10/03/2021</v>
      </c>
      <c r="BJ944">
        <v>55.9</v>
      </c>
      <c r="BK944">
        <v>19.600000000000001</v>
      </c>
      <c r="BL944">
        <f t="shared" si="210"/>
        <v>2.8520408163265305</v>
      </c>
    </row>
    <row r="945" spans="1:64" x14ac:dyDescent="0.3">
      <c r="A945" s="11">
        <v>44217</v>
      </c>
      <c r="B945">
        <v>0.69486404833836901</v>
      </c>
      <c r="C945">
        <v>3851.85</v>
      </c>
      <c r="D945">
        <v>323.77</v>
      </c>
      <c r="E945">
        <v>152.46</v>
      </c>
      <c r="F945">
        <v>1871.95</v>
      </c>
      <c r="G945">
        <v>86.37</v>
      </c>
      <c r="H945">
        <v>55.69</v>
      </c>
      <c r="I945" s="12">
        <f t="shared" si="201"/>
        <v>93.166345171603737</v>
      </c>
      <c r="J945" s="12">
        <f t="shared" si="202"/>
        <v>88.711709735243119</v>
      </c>
      <c r="K945" s="12">
        <f t="shared" si="203"/>
        <v>135.36054660365289</v>
      </c>
      <c r="L945" s="12">
        <f t="shared" si="204"/>
        <v>113.71647773662308</v>
      </c>
      <c r="M945" s="12">
        <f t="shared" si="205"/>
        <v>126.19020473870059</v>
      </c>
      <c r="N945" s="12">
        <f t="shared" si="206"/>
        <v>120.29622486135219</v>
      </c>
      <c r="O945" s="12">
        <f t="shared" si="207"/>
        <v>182.8881026952557</v>
      </c>
      <c r="P945" s="12">
        <f t="shared" si="208"/>
        <v>153.46107656701847</v>
      </c>
      <c r="Q945">
        <v>0.75</v>
      </c>
      <c r="R945" s="12"/>
      <c r="S945" s="12"/>
      <c r="Z945" s="12"/>
      <c r="AA945" s="12"/>
      <c r="AB945" s="12"/>
      <c r="AC945" s="12"/>
      <c r="AF945">
        <v>0.54526015680684203</v>
      </c>
      <c r="AG945" s="12"/>
      <c r="AH945" s="12"/>
      <c r="AI945" t="str">
        <v>20061027</v>
      </c>
      <c r="AJ945">
        <v>53.7</v>
      </c>
      <c r="AK945">
        <v>28.4</v>
      </c>
      <c r="AL945">
        <f t="shared" si="209"/>
        <v>1.8908450704225355</v>
      </c>
      <c r="BI945" t="str">
        <v>09/03/2021</v>
      </c>
      <c r="BJ945">
        <v>55.9</v>
      </c>
      <c r="BK945">
        <v>19.600000000000001</v>
      </c>
      <c r="BL945">
        <f t="shared" si="210"/>
        <v>2.8520408163265305</v>
      </c>
    </row>
    <row r="946" spans="1:64" x14ac:dyDescent="0.3">
      <c r="A946" s="11">
        <v>44216</v>
      </c>
      <c r="B946">
        <v>0.70061728395061695</v>
      </c>
      <c r="C946">
        <v>3798.91</v>
      </c>
      <c r="D946">
        <v>316.41000000000003</v>
      </c>
      <c r="E946">
        <v>152.31</v>
      </c>
      <c r="F946">
        <v>1839.75</v>
      </c>
      <c r="G946">
        <v>86.38</v>
      </c>
      <c r="H946">
        <v>55.11</v>
      </c>
      <c r="I946" s="12">
        <f t="shared" si="201"/>
        <v>91.975198047436649</v>
      </c>
      <c r="J946" s="12">
        <f t="shared" si="202"/>
        <v>89.029259456620565</v>
      </c>
      <c r="K946" s="12">
        <f t="shared" si="203"/>
        <v>133.48490432143194</v>
      </c>
      <c r="L946" s="12">
        <f t="shared" si="204"/>
        <v>113.32989015590155</v>
      </c>
      <c r="M946" s="12">
        <f t="shared" si="205"/>
        <v>123.44043024508844</v>
      </c>
      <c r="N946" s="12">
        <f t="shared" si="206"/>
        <v>119.60745565863984</v>
      </c>
      <c r="O946" s="12">
        <f t="shared" si="207"/>
        <v>178.71043768487553</v>
      </c>
      <c r="P946" s="12">
        <f t="shared" si="208"/>
        <v>151.53109275055442</v>
      </c>
      <c r="Q946">
        <v>0.75757575757575801</v>
      </c>
      <c r="R946" s="12"/>
      <c r="S946" s="12"/>
      <c r="Z946" s="12"/>
      <c r="AA946" s="12"/>
      <c r="AB946" s="12"/>
      <c r="AC946" s="12"/>
      <c r="AF946">
        <v>0.53270348837209303</v>
      </c>
      <c r="AG946" s="12"/>
      <c r="AH946" s="12"/>
      <c r="AI946" t="str">
        <v>20061020</v>
      </c>
      <c r="AJ946">
        <v>52.7</v>
      </c>
      <c r="AK946">
        <v>30.1</v>
      </c>
      <c r="AL946">
        <f t="shared" si="209"/>
        <v>1.7508305647840532</v>
      </c>
      <c r="BI946" t="str">
        <v>08/03/2021</v>
      </c>
      <c r="BJ946">
        <v>55.9</v>
      </c>
      <c r="BK946">
        <v>19.600000000000001</v>
      </c>
      <c r="BL946">
        <f t="shared" si="210"/>
        <v>2.8520408163265305</v>
      </c>
    </row>
    <row r="947" spans="1:64" x14ac:dyDescent="0.3">
      <c r="A947" s="11">
        <v>44212</v>
      </c>
      <c r="B947">
        <v>0.70030581039755302</v>
      </c>
      <c r="C947">
        <v>3768.25</v>
      </c>
      <c r="D947">
        <v>311.86</v>
      </c>
      <c r="E947">
        <v>151.82</v>
      </c>
      <c r="F947">
        <v>1828.45</v>
      </c>
      <c r="G947">
        <v>86.35</v>
      </c>
      <c r="H947">
        <v>54.58</v>
      </c>
      <c r="I947" s="12">
        <f t="shared" si="201"/>
        <v>91.525906836194466</v>
      </c>
      <c r="J947" s="12">
        <f t="shared" si="202"/>
        <v>88.855431137528171</v>
      </c>
      <c r="K947" s="12">
        <f t="shared" si="203"/>
        <v>132.45322882914039</v>
      </c>
      <c r="L947" s="12">
        <f t="shared" si="204"/>
        <v>113.50856555914166</v>
      </c>
      <c r="M947" s="12">
        <f t="shared" si="205"/>
        <v>122.05361148567546</v>
      </c>
      <c r="N947" s="12">
        <f t="shared" si="206"/>
        <v>118.60997163315326</v>
      </c>
      <c r="O947" s="12">
        <f t="shared" si="207"/>
        <v>176.20090392315191</v>
      </c>
      <c r="P947" s="12">
        <f t="shared" si="208"/>
        <v>150.79530764529417</v>
      </c>
      <c r="Q947">
        <v>0.76923076923076905</v>
      </c>
      <c r="R947" s="12"/>
      <c r="S947" s="12"/>
      <c r="Z947" s="12"/>
      <c r="AA947" s="12"/>
      <c r="AB947" s="12"/>
      <c r="AC947" s="12"/>
      <c r="AF947">
        <v>0.53553113553113596</v>
      </c>
      <c r="AG947" s="12"/>
      <c r="AH947" s="12"/>
      <c r="AI947" t="str">
        <v>20061013</v>
      </c>
      <c r="AJ947">
        <v>52.2</v>
      </c>
      <c r="AK947">
        <v>30</v>
      </c>
      <c r="AL947">
        <f t="shared" si="209"/>
        <v>1.74</v>
      </c>
      <c r="BI947" t="str">
        <v>05/03/2021</v>
      </c>
      <c r="BJ947">
        <v>51</v>
      </c>
      <c r="BK947">
        <v>20.6</v>
      </c>
      <c r="BL947">
        <f t="shared" si="210"/>
        <v>2.4757281553398056</v>
      </c>
    </row>
    <row r="948" spans="1:64" x14ac:dyDescent="0.3">
      <c r="A948" s="11">
        <v>44211</v>
      </c>
      <c r="B948">
        <v>0.69841269841269804</v>
      </c>
      <c r="C948">
        <v>3795.54</v>
      </c>
      <c r="D948">
        <v>314.35000000000002</v>
      </c>
      <c r="E948">
        <v>151.22</v>
      </c>
      <c r="F948">
        <v>1846.1</v>
      </c>
      <c r="G948">
        <v>86.34</v>
      </c>
      <c r="H948">
        <v>55.37</v>
      </c>
      <c r="I948" s="12">
        <f t="shared" si="201"/>
        <v>92.558652857633405</v>
      </c>
      <c r="J948" s="12">
        <f t="shared" si="202"/>
        <v>88.645281739349102</v>
      </c>
      <c r="K948" s="12">
        <f t="shared" si="203"/>
        <v>133.42803254362343</v>
      </c>
      <c r="L948" s="12">
        <f t="shared" si="204"/>
        <v>112.71083924244793</v>
      </c>
      <c r="M948" s="12">
        <f t="shared" si="205"/>
        <v>123.52214604493224</v>
      </c>
      <c r="N948" s="12">
        <f t="shared" si="206"/>
        <v>118.41581842212908</v>
      </c>
      <c r="O948" s="12">
        <f t="shared" si="207"/>
        <v>177.62849135773604</v>
      </c>
      <c r="P948" s="12">
        <f t="shared" si="208"/>
        <v>149.8443136781471</v>
      </c>
      <c r="Q948">
        <v>0.74603174603174605</v>
      </c>
      <c r="R948" s="12"/>
      <c r="S948" s="12"/>
      <c r="Z948" s="12"/>
      <c r="AA948" s="12"/>
      <c r="AB948" s="12"/>
      <c r="AC948" s="12"/>
      <c r="AF948">
        <v>0.53805970149253701</v>
      </c>
      <c r="AG948" s="12"/>
      <c r="AH948" s="12"/>
      <c r="AI948" t="str">
        <v>20061006</v>
      </c>
      <c r="AJ948">
        <v>52.2</v>
      </c>
      <c r="AK948">
        <v>30.4</v>
      </c>
      <c r="AL948">
        <f t="shared" si="209"/>
        <v>1.7171052631578949</v>
      </c>
      <c r="BI948" t="str">
        <v>04/03/2021</v>
      </c>
      <c r="BJ948">
        <v>51</v>
      </c>
      <c r="BK948">
        <v>20.6</v>
      </c>
      <c r="BL948">
        <f t="shared" si="210"/>
        <v>2.4757281553398056</v>
      </c>
    </row>
    <row r="949" spans="1:64" x14ac:dyDescent="0.3">
      <c r="A949" s="11">
        <v>44210</v>
      </c>
      <c r="B949">
        <v>0.68438538205980104</v>
      </c>
      <c r="C949">
        <v>3809.84</v>
      </c>
      <c r="D949">
        <v>316.04000000000002</v>
      </c>
      <c r="E949">
        <v>152.65</v>
      </c>
      <c r="F949">
        <v>1844.9749999999999</v>
      </c>
      <c r="G949">
        <v>86.33</v>
      </c>
      <c r="H949">
        <v>54.92</v>
      </c>
      <c r="I949" s="12">
        <f t="shared" si="201"/>
        <v>92.041893179145177</v>
      </c>
      <c r="J949" s="12">
        <f t="shared" si="202"/>
        <v>89.033754066573394</v>
      </c>
      <c r="K949" s="12">
        <f t="shared" si="203"/>
        <v>133.94630738129806</v>
      </c>
      <c r="L949" s="12">
        <f t="shared" si="204"/>
        <v>114.07369764930246</v>
      </c>
      <c r="M949" s="12">
        <f t="shared" si="205"/>
        <v>123.02752488718851</v>
      </c>
      <c r="N949" s="12">
        <f t="shared" si="206"/>
        <v>119.12547133822876</v>
      </c>
      <c r="O949" s="12">
        <f t="shared" si="207"/>
        <v>178.60425264214703</v>
      </c>
      <c r="P949" s="12">
        <f t="shared" si="208"/>
        <v>151.90123268354705</v>
      </c>
      <c r="Q949">
        <v>0.76271186440677996</v>
      </c>
      <c r="R949" s="12"/>
      <c r="S949" s="12"/>
      <c r="Z949" s="12"/>
      <c r="AA949" s="12"/>
      <c r="AB949" s="12"/>
      <c r="AC949" s="12"/>
      <c r="AF949">
        <v>0.53680297397769505</v>
      </c>
      <c r="AG949" s="12"/>
      <c r="AH949" s="12"/>
      <c r="AI949" t="str">
        <v>20060929</v>
      </c>
      <c r="AJ949">
        <v>49.5</v>
      </c>
      <c r="AK949">
        <v>33.299999999999997</v>
      </c>
      <c r="AL949">
        <f t="shared" si="209"/>
        <v>1.4864864864864866</v>
      </c>
      <c r="BI949" t="str">
        <v>03/03/2021</v>
      </c>
      <c r="BJ949">
        <v>51</v>
      </c>
      <c r="BK949">
        <v>20.6</v>
      </c>
      <c r="BL949">
        <f t="shared" si="210"/>
        <v>2.4757281553398056</v>
      </c>
    </row>
    <row r="950" spans="1:64" x14ac:dyDescent="0.3">
      <c r="A950" s="11">
        <v>44209</v>
      </c>
      <c r="B950">
        <v>0.66326530612244905</v>
      </c>
      <c r="C950">
        <v>3801.19</v>
      </c>
      <c r="D950">
        <v>313.92</v>
      </c>
      <c r="E950">
        <v>150.94999999999999</v>
      </c>
      <c r="F950">
        <v>1854.85</v>
      </c>
      <c r="G950">
        <v>86.34</v>
      </c>
      <c r="H950">
        <v>54.96</v>
      </c>
      <c r="I950" s="12">
        <f t="shared" si="201"/>
        <v>92.876519113230287</v>
      </c>
      <c r="J950" s="12">
        <f t="shared" si="202"/>
        <v>88.362246604649442</v>
      </c>
      <c r="K950" s="12">
        <f t="shared" si="203"/>
        <v>133.62674912117674</v>
      </c>
      <c r="L950" s="12">
        <f t="shared" si="204"/>
        <v>113.73211402614908</v>
      </c>
      <c r="M950" s="12">
        <f t="shared" si="205"/>
        <v>123.58473066298842</v>
      </c>
      <c r="N950" s="12">
        <f t="shared" si="206"/>
        <v>117.70393809237952</v>
      </c>
      <c r="O950" s="12">
        <f t="shared" si="207"/>
        <v>177.38576602468444</v>
      </c>
      <c r="P950" s="12">
        <f t="shared" si="208"/>
        <v>150.77328043611683</v>
      </c>
      <c r="Q950">
        <v>0.75925925925925897</v>
      </c>
      <c r="R950" s="12"/>
      <c r="S950" s="12"/>
      <c r="Z950" s="12"/>
      <c r="AA950" s="12"/>
      <c r="AB950" s="12"/>
      <c r="AC950" s="12"/>
      <c r="AF950">
        <v>0.54049962149886499</v>
      </c>
      <c r="AG950" s="12"/>
      <c r="AH950" s="12"/>
      <c r="AI950" t="str">
        <v>20060922</v>
      </c>
      <c r="AJ950">
        <v>47.4</v>
      </c>
      <c r="AK950">
        <v>33.700000000000003</v>
      </c>
      <c r="AL950">
        <f t="shared" si="209"/>
        <v>1.4065281899109792</v>
      </c>
      <c r="BI950" t="str">
        <v>02/03/2021</v>
      </c>
      <c r="BJ950">
        <v>51</v>
      </c>
      <c r="BK950">
        <v>20.6</v>
      </c>
      <c r="BL950">
        <f t="shared" si="210"/>
        <v>2.4757281553398056</v>
      </c>
    </row>
    <row r="951" spans="1:64" x14ac:dyDescent="0.3">
      <c r="A951" s="11">
        <v>44208</v>
      </c>
      <c r="B951">
        <v>0.67123287671232901</v>
      </c>
      <c r="C951">
        <v>3799.61</v>
      </c>
      <c r="D951">
        <v>314.42</v>
      </c>
      <c r="E951">
        <v>151.07</v>
      </c>
      <c r="F951">
        <v>1843.25</v>
      </c>
      <c r="G951">
        <v>86.34</v>
      </c>
      <c r="H951">
        <v>54.64</v>
      </c>
      <c r="I951" s="12">
        <f t="shared" si="201"/>
        <v>92.764258969937345</v>
      </c>
      <c r="J951" s="12">
        <f t="shared" si="202"/>
        <v>88.884657281510641</v>
      </c>
      <c r="K951" s="12">
        <f t="shared" si="203"/>
        <v>133.57120591928168</v>
      </c>
      <c r="L951" s="12">
        <f t="shared" si="204"/>
        <v>114.35427943565668</v>
      </c>
      <c r="M951" s="12">
        <f t="shared" si="205"/>
        <v>123.68316958766724</v>
      </c>
      <c r="N951" s="12">
        <f t="shared" si="206"/>
        <v>118.63922588482181</v>
      </c>
      <c r="O951" s="12">
        <f t="shared" si="207"/>
        <v>177.66829941858208</v>
      </c>
      <c r="P951" s="12">
        <f t="shared" si="208"/>
        <v>151.9044743211268</v>
      </c>
      <c r="Q951">
        <v>0.74545454545454504</v>
      </c>
      <c r="R951" s="12"/>
      <c r="S951" s="12"/>
      <c r="Z951" s="12"/>
      <c r="AA951" s="12"/>
      <c r="AB951" s="12"/>
      <c r="AC951" s="12"/>
      <c r="AF951">
        <v>0.54259401381427497</v>
      </c>
      <c r="AG951" s="12"/>
      <c r="AH951" s="12"/>
      <c r="AI951" t="str">
        <v>20060915</v>
      </c>
      <c r="AJ951">
        <v>47.4</v>
      </c>
      <c r="AK951">
        <v>33.700000000000003</v>
      </c>
      <c r="AL951">
        <f t="shared" si="209"/>
        <v>1.4065281899109792</v>
      </c>
      <c r="BI951" t="str">
        <v>01/03/2021</v>
      </c>
      <c r="BJ951">
        <v>51</v>
      </c>
      <c r="BK951">
        <v>20.6</v>
      </c>
      <c r="BL951">
        <f t="shared" si="210"/>
        <v>2.4757281553398056</v>
      </c>
    </row>
    <row r="952" spans="1:64" x14ac:dyDescent="0.3">
      <c r="A952" s="11">
        <v>44205</v>
      </c>
      <c r="B952">
        <v>0.69736842105263197</v>
      </c>
      <c r="C952">
        <v>3824.68</v>
      </c>
      <c r="D952">
        <v>319.02999999999997</v>
      </c>
      <c r="E952">
        <v>151.32</v>
      </c>
      <c r="F952">
        <v>1848.88</v>
      </c>
      <c r="G952">
        <v>86.35</v>
      </c>
      <c r="H952">
        <v>55.36</v>
      </c>
      <c r="I952" s="12">
        <f t="shared" si="201"/>
        <v>93.221292090198844</v>
      </c>
      <c r="J952" s="12">
        <f t="shared" si="202"/>
        <v>89.197715393951853</v>
      </c>
      <c r="K952" s="12">
        <f t="shared" si="203"/>
        <v>134.43684327189035</v>
      </c>
      <c r="L952" s="12">
        <f t="shared" si="204"/>
        <v>113.62131022613477</v>
      </c>
      <c r="M952" s="12">
        <f t="shared" si="205"/>
        <v>125.2865776590147</v>
      </c>
      <c r="N952" s="12">
        <f t="shared" si="206"/>
        <v>120.00791191562824</v>
      </c>
      <c r="O952" s="12">
        <f t="shared" si="207"/>
        <v>180.2520766597473</v>
      </c>
      <c r="P952" s="12">
        <f t="shared" si="208"/>
        <v>152.12418292358115</v>
      </c>
      <c r="Q952">
        <v>0.77049180327868805</v>
      </c>
      <c r="R952" s="12"/>
      <c r="S952" s="12"/>
      <c r="Z952" s="12"/>
      <c r="AA952" s="12"/>
      <c r="AB952" s="12"/>
      <c r="AC952" s="12"/>
      <c r="AF952">
        <v>0.55274888558692403</v>
      </c>
      <c r="AG952" s="12"/>
      <c r="AH952" s="12"/>
      <c r="AI952" t="str">
        <v>20060908</v>
      </c>
      <c r="AJ952">
        <v>45.8</v>
      </c>
      <c r="AK952">
        <v>35.4</v>
      </c>
      <c r="AL952">
        <f t="shared" si="209"/>
        <v>1.2937853107344632</v>
      </c>
      <c r="BI952" t="str">
        <v>26/02/2021</v>
      </c>
      <c r="BJ952">
        <v>53.9</v>
      </c>
      <c r="BK952">
        <v>18.600000000000001</v>
      </c>
      <c r="BL952">
        <f t="shared" si="210"/>
        <v>2.897849462365591</v>
      </c>
    </row>
    <row r="953" spans="1:64" x14ac:dyDescent="0.3">
      <c r="A953" s="11">
        <v>44204</v>
      </c>
      <c r="B953">
        <v>0.691029900332226</v>
      </c>
      <c r="C953">
        <v>3803.79</v>
      </c>
      <c r="D953">
        <v>314.98</v>
      </c>
      <c r="E953">
        <v>151.81</v>
      </c>
      <c r="F953">
        <v>1913.325</v>
      </c>
      <c r="G953">
        <v>86.36</v>
      </c>
      <c r="H953">
        <v>54.62</v>
      </c>
      <c r="I953" s="12">
        <f t="shared" si="201"/>
        <v>92.415465289551861</v>
      </c>
      <c r="J953" s="12">
        <f t="shared" si="202"/>
        <v>85.835199277773128</v>
      </c>
      <c r="K953" s="12">
        <f t="shared" si="203"/>
        <v>133.68716770253494</v>
      </c>
      <c r="L953" s="12">
        <f t="shared" si="204"/>
        <v>114.54410732222482</v>
      </c>
      <c r="M953" s="12">
        <f t="shared" si="205"/>
        <v>123.30316267615903</v>
      </c>
      <c r="N953" s="12">
        <f t="shared" si="206"/>
        <v>114.67110036418281</v>
      </c>
      <c r="O953" s="12">
        <f t="shared" si="207"/>
        <v>177.94348177518489</v>
      </c>
      <c r="P953" s="12">
        <f t="shared" si="208"/>
        <v>152.22925027720001</v>
      </c>
      <c r="Q953">
        <v>0.73770491803278704</v>
      </c>
      <c r="R953" s="12"/>
      <c r="S953" s="12"/>
      <c r="Z953" s="12"/>
      <c r="AA953" s="12"/>
      <c r="AB953" s="12"/>
      <c r="AC953" s="12"/>
      <c r="AF953">
        <v>0.54884414615958199</v>
      </c>
      <c r="AG953" s="12"/>
      <c r="AH953" s="12"/>
      <c r="AI953" t="str">
        <v>20060901</v>
      </c>
      <c r="AJ953">
        <v>43.2</v>
      </c>
      <c r="AK953">
        <v>33.700000000000003</v>
      </c>
      <c r="AL953">
        <f t="shared" si="209"/>
        <v>1.2818991097922849</v>
      </c>
      <c r="BI953" t="str">
        <v>25/02/2021</v>
      </c>
      <c r="BJ953">
        <v>53.9</v>
      </c>
      <c r="BK953">
        <v>18.600000000000001</v>
      </c>
      <c r="BL953">
        <f t="shared" si="210"/>
        <v>2.897849462365591</v>
      </c>
    </row>
    <row r="954" spans="1:64" x14ac:dyDescent="0.3">
      <c r="A954" s="11">
        <v>44203</v>
      </c>
      <c r="B954">
        <v>0.71821305841924399</v>
      </c>
      <c r="C954">
        <v>3748.14</v>
      </c>
      <c r="D954">
        <v>307.54000000000002</v>
      </c>
      <c r="E954">
        <v>153.16</v>
      </c>
      <c r="F954">
        <v>1919.05</v>
      </c>
      <c r="G954">
        <v>86.34</v>
      </c>
      <c r="H954">
        <v>54.33</v>
      </c>
      <c r="I954" s="12">
        <f t="shared" si="201"/>
        <v>90.279305599799059</v>
      </c>
      <c r="J954" s="12">
        <f t="shared" si="202"/>
        <v>84.331516789012127</v>
      </c>
      <c r="K954" s="12">
        <f t="shared" si="203"/>
        <v>131.76138000878009</v>
      </c>
      <c r="L954" s="12">
        <f t="shared" si="204"/>
        <v>113.46509809244236</v>
      </c>
      <c r="M954" s="12">
        <f t="shared" si="205"/>
        <v>119.363419414562</v>
      </c>
      <c r="N954" s="12">
        <f t="shared" si="206"/>
        <v>111.63733111363402</v>
      </c>
      <c r="O954" s="12">
        <f t="shared" si="207"/>
        <v>173.7796632305681</v>
      </c>
      <c r="P954" s="12">
        <f t="shared" si="208"/>
        <v>149.41219916907065</v>
      </c>
      <c r="Q954">
        <v>0.81481481481481499</v>
      </c>
      <c r="R954" s="12"/>
      <c r="S954" s="12"/>
      <c r="Z954" s="12"/>
      <c r="AA954" s="12"/>
      <c r="AB954" s="12"/>
      <c r="AC954" s="12"/>
      <c r="AF954">
        <v>0.55547337278106501</v>
      </c>
      <c r="AG954" s="12"/>
      <c r="AH954" s="12"/>
      <c r="AI954" t="str">
        <v>20060825</v>
      </c>
      <c r="AJ954">
        <v>42.1</v>
      </c>
      <c r="AK954">
        <v>33.700000000000003</v>
      </c>
      <c r="AL954">
        <f t="shared" si="209"/>
        <v>1.2492581602373887</v>
      </c>
      <c r="BI954" t="str">
        <v>24/02/2021</v>
      </c>
      <c r="BJ954">
        <v>53.9</v>
      </c>
      <c r="BK954">
        <v>18.600000000000001</v>
      </c>
      <c r="BL954">
        <f t="shared" si="210"/>
        <v>2.897849462365591</v>
      </c>
    </row>
    <row r="955" spans="1:64" x14ac:dyDescent="0.3">
      <c r="A955" s="11">
        <v>44202</v>
      </c>
      <c r="B955">
        <v>0.71830985915492995</v>
      </c>
      <c r="C955">
        <v>3726.86</v>
      </c>
      <c r="D955">
        <v>311.86</v>
      </c>
      <c r="E955">
        <v>156.37</v>
      </c>
      <c r="F955">
        <v>1949.625</v>
      </c>
      <c r="G955">
        <v>86.39</v>
      </c>
      <c r="H955">
        <v>54.1</v>
      </c>
      <c r="I955" s="12">
        <f t="shared" si="201"/>
        <v>87.971107807963179</v>
      </c>
      <c r="J955" s="12">
        <f t="shared" si="202"/>
        <v>82.565247686735987</v>
      </c>
      <c r="K955" s="12">
        <f t="shared" si="203"/>
        <v>130.93795426018903</v>
      </c>
      <c r="L955" s="12">
        <f t="shared" si="204"/>
        <v>113.29984865001242</v>
      </c>
      <c r="M955" s="12">
        <f t="shared" si="205"/>
        <v>118.57184979250616</v>
      </c>
      <c r="N955" s="12">
        <f t="shared" si="206"/>
        <v>111.43339313981949</v>
      </c>
      <c r="O955" s="12">
        <f t="shared" si="207"/>
        <v>176.1173746316687</v>
      </c>
      <c r="P955" s="12">
        <f t="shared" si="208"/>
        <v>152.16699328286376</v>
      </c>
      <c r="Q955">
        <v>0.81132075471698095</v>
      </c>
      <c r="R955" s="12"/>
      <c r="S955" s="12"/>
      <c r="Z955" s="12"/>
      <c r="AA955" s="12"/>
      <c r="AB955" s="12"/>
      <c r="AC955" s="12"/>
      <c r="AF955">
        <v>0.55706727135298595</v>
      </c>
      <c r="AG955" s="12"/>
      <c r="AH955" s="12"/>
      <c r="AI955" t="str">
        <v>20060818</v>
      </c>
      <c r="AJ955">
        <v>40</v>
      </c>
      <c r="AK955">
        <v>34.700000000000003</v>
      </c>
      <c r="AL955">
        <f t="shared" si="209"/>
        <v>1.1527377521613833</v>
      </c>
      <c r="BI955" t="str">
        <v>23/02/2021</v>
      </c>
      <c r="BJ955">
        <v>53.9</v>
      </c>
      <c r="BK955">
        <v>18.600000000000001</v>
      </c>
      <c r="BL955">
        <f t="shared" si="210"/>
        <v>2.897849462365591</v>
      </c>
    </row>
    <row r="956" spans="1:64" x14ac:dyDescent="0.3">
      <c r="A956" s="11">
        <v>44201</v>
      </c>
      <c r="B956">
        <v>0.72761194029850795</v>
      </c>
      <c r="C956">
        <v>3700.65</v>
      </c>
      <c r="D956">
        <v>309.31</v>
      </c>
      <c r="E956">
        <v>157.54</v>
      </c>
      <c r="F956">
        <v>1942.55</v>
      </c>
      <c r="G956">
        <v>86.39</v>
      </c>
      <c r="H956">
        <v>53.32</v>
      </c>
      <c r="I956" s="12">
        <f t="shared" si="201"/>
        <v>86.712969832112918</v>
      </c>
      <c r="J956" s="12">
        <f t="shared" si="202"/>
        <v>82.282162517152216</v>
      </c>
      <c r="K956" s="12">
        <f t="shared" si="203"/>
        <v>130.01710298561486</v>
      </c>
      <c r="L956" s="12">
        <f t="shared" si="204"/>
        <v>114.16132342312555</v>
      </c>
      <c r="M956" s="12">
        <f t="shared" si="205"/>
        <v>116.74239815895152</v>
      </c>
      <c r="N956" s="12">
        <f t="shared" si="206"/>
        <v>110.92292181006022</v>
      </c>
      <c r="O956" s="12">
        <f t="shared" si="207"/>
        <v>174.67730759738805</v>
      </c>
      <c r="P956" s="12">
        <f t="shared" si="208"/>
        <v>153.14474603896011</v>
      </c>
      <c r="Q956">
        <v>0.8</v>
      </c>
      <c r="R956" s="12"/>
      <c r="S956" s="12"/>
      <c r="Z956" s="12"/>
      <c r="AA956" s="12"/>
      <c r="AB956" s="12"/>
      <c r="AC956" s="12"/>
      <c r="AF956">
        <v>0.55846153846153801</v>
      </c>
      <c r="AG956" s="12"/>
      <c r="AH956" s="12"/>
      <c r="AI956" t="str">
        <v>20060811</v>
      </c>
      <c r="AJ956">
        <v>40.9</v>
      </c>
      <c r="AK956">
        <v>36.6</v>
      </c>
      <c r="AL956">
        <f t="shared" si="209"/>
        <v>1.1174863387978142</v>
      </c>
      <c r="BI956" t="str">
        <v>22/02/2021</v>
      </c>
      <c r="BJ956">
        <v>53.9</v>
      </c>
      <c r="BK956">
        <v>18.600000000000001</v>
      </c>
      <c r="BL956">
        <f t="shared" si="210"/>
        <v>2.897849462365591</v>
      </c>
    </row>
    <row r="957" spans="1:64" x14ac:dyDescent="0.3">
      <c r="A957" s="11">
        <v>44196</v>
      </c>
      <c r="B957">
        <v>0.72945205479452102</v>
      </c>
      <c r="C957">
        <v>3756.07</v>
      </c>
      <c r="D957">
        <v>313.74</v>
      </c>
      <c r="E957">
        <v>157.72999999999999</v>
      </c>
      <c r="F957">
        <v>1898.9</v>
      </c>
      <c r="G957">
        <v>86.38</v>
      </c>
      <c r="H957">
        <v>53.04</v>
      </c>
      <c r="I957" s="12">
        <f t="shared" si="201"/>
        <v>87.904087220573857</v>
      </c>
      <c r="J957" s="12">
        <f t="shared" si="202"/>
        <v>85.509440678212627</v>
      </c>
      <c r="K957" s="12">
        <f t="shared" si="203"/>
        <v>131.97971407171937</v>
      </c>
      <c r="L957" s="12">
        <f t="shared" si="204"/>
        <v>116.49516641776492</v>
      </c>
      <c r="M957" s="12">
        <f t="shared" si="205"/>
        <v>118.26989906423589</v>
      </c>
      <c r="N957" s="12">
        <f t="shared" si="206"/>
        <v>115.19755332254246</v>
      </c>
      <c r="O957" s="12">
        <f t="shared" si="207"/>
        <v>177.19987891124214</v>
      </c>
      <c r="P957" s="12">
        <f t="shared" si="208"/>
        <v>156.1743737527143</v>
      </c>
      <c r="Q957">
        <v>0.86440677966101698</v>
      </c>
      <c r="R957" s="12"/>
      <c r="S957" s="12"/>
      <c r="Z957" s="12"/>
      <c r="AA957" s="12"/>
      <c r="AB957" s="12"/>
      <c r="AC957" s="12"/>
      <c r="AF957">
        <v>0.55312954876273701</v>
      </c>
      <c r="AG957" s="12"/>
      <c r="AH957" s="12"/>
      <c r="AI957" t="str">
        <v>20060804</v>
      </c>
      <c r="AJ957">
        <v>40.200000000000003</v>
      </c>
      <c r="AK957">
        <v>37.1</v>
      </c>
      <c r="AL957">
        <f t="shared" si="209"/>
        <v>1.0835579514824798</v>
      </c>
      <c r="BI957" t="str">
        <v>19/02/2021</v>
      </c>
      <c r="BJ957">
        <v>56.3</v>
      </c>
      <c r="BK957">
        <v>18.5</v>
      </c>
      <c r="BL957">
        <f t="shared" si="210"/>
        <v>3.0432432432432432</v>
      </c>
    </row>
    <row r="958" spans="1:64" x14ac:dyDescent="0.3">
      <c r="A958" s="11">
        <v>44196</v>
      </c>
      <c r="B958">
        <v>0.72377622377622397</v>
      </c>
      <c r="C958">
        <v>3732.04</v>
      </c>
      <c r="D958">
        <v>312.97000000000003</v>
      </c>
      <c r="E958">
        <v>157.5</v>
      </c>
      <c r="F958">
        <v>1894.7</v>
      </c>
      <c r="G958">
        <v>86.385000000000005</v>
      </c>
      <c r="H958">
        <v>53.3</v>
      </c>
      <c r="I958" s="12">
        <f t="shared" si="201"/>
        <v>87.468622907573604</v>
      </c>
      <c r="J958" s="12">
        <f t="shared" si="202"/>
        <v>85.149926790593341</v>
      </c>
      <c r="K958" s="12">
        <f t="shared" si="203"/>
        <v>131.1278136237643</v>
      </c>
      <c r="L958" s="12">
        <f t="shared" si="204"/>
        <v>115.1915566430917</v>
      </c>
      <c r="M958" s="12">
        <f t="shared" si="205"/>
        <v>118.15174941214491</v>
      </c>
      <c r="N958" s="12">
        <f t="shared" si="206"/>
        <v>115.16949919115839</v>
      </c>
      <c r="O958" s="12">
        <f t="shared" si="207"/>
        <v>176.75477854034125</v>
      </c>
      <c r="P958" s="12">
        <f t="shared" si="208"/>
        <v>155.03666070775751</v>
      </c>
      <c r="Q958">
        <v>0.84745762711864403</v>
      </c>
      <c r="R958" s="12"/>
      <c r="S958" s="12"/>
      <c r="Z958" s="12"/>
      <c r="AA958" s="12"/>
      <c r="AB958" s="12"/>
      <c r="AC958" s="12"/>
      <c r="AF958">
        <v>0.55873715124816403</v>
      </c>
      <c r="AG958" s="12"/>
      <c r="AH958" s="12"/>
      <c r="AI958" t="str">
        <v>20060728</v>
      </c>
      <c r="AJ958">
        <v>41.5</v>
      </c>
      <c r="AK958">
        <v>36.200000000000003</v>
      </c>
      <c r="AL958">
        <f t="shared" si="209"/>
        <v>1.1464088397790055</v>
      </c>
      <c r="BI958" t="str">
        <v>18/02/2021</v>
      </c>
      <c r="BJ958">
        <v>56.3</v>
      </c>
      <c r="BK958">
        <v>18.5</v>
      </c>
      <c r="BL958">
        <f t="shared" si="210"/>
        <v>3.0432432432432432</v>
      </c>
    </row>
    <row r="959" spans="1:64" x14ac:dyDescent="0.3">
      <c r="A959" s="11">
        <v>44195</v>
      </c>
      <c r="B959">
        <v>0.733108108108108</v>
      </c>
      <c r="C959">
        <v>3727.04</v>
      </c>
      <c r="D959">
        <v>312.95999999999998</v>
      </c>
      <c r="E959">
        <v>157.16</v>
      </c>
      <c r="F959">
        <v>1878.45</v>
      </c>
      <c r="G959">
        <v>86.38</v>
      </c>
      <c r="H959">
        <v>53.04</v>
      </c>
      <c r="I959" s="12">
        <f t="shared" si="201"/>
        <v>87.540568401812948</v>
      </c>
      <c r="J959" s="12">
        <f t="shared" si="202"/>
        <v>85.776887396809997</v>
      </c>
      <c r="K959" s="12">
        <f t="shared" si="203"/>
        <v>130.95970544168608</v>
      </c>
      <c r="L959" s="12">
        <f t="shared" si="204"/>
        <v>115.6031516770785</v>
      </c>
      <c r="M959" s="12">
        <f t="shared" si="205"/>
        <v>118.40412156815562</v>
      </c>
      <c r="N959" s="12">
        <f t="shared" si="206"/>
        <v>116.17075123471024</v>
      </c>
      <c r="O959" s="12">
        <f t="shared" si="207"/>
        <v>176.75936205274135</v>
      </c>
      <c r="P959" s="12">
        <f t="shared" si="208"/>
        <v>155.7953854530904</v>
      </c>
      <c r="Q959">
        <v>0.81967213114754101</v>
      </c>
      <c r="R959" s="12"/>
      <c r="S959" s="12"/>
      <c r="Z959" s="12"/>
      <c r="AA959" s="12"/>
      <c r="AB959" s="12"/>
      <c r="AC959" s="12"/>
      <c r="AF959">
        <v>0.55684286748732803</v>
      </c>
      <c r="AG959" s="12"/>
      <c r="AH959" s="12"/>
      <c r="AI959" t="str">
        <v>20060721</v>
      </c>
      <c r="AJ959">
        <v>42.2</v>
      </c>
      <c r="AK959">
        <v>34.5</v>
      </c>
      <c r="AL959">
        <f t="shared" si="209"/>
        <v>1.2231884057971016</v>
      </c>
      <c r="BI959" t="str">
        <v>17/02/2021</v>
      </c>
      <c r="BJ959">
        <v>56.3</v>
      </c>
      <c r="BK959">
        <v>18.5</v>
      </c>
      <c r="BL959">
        <f t="shared" si="210"/>
        <v>3.0432432432432432</v>
      </c>
    </row>
    <row r="960" spans="1:64" x14ac:dyDescent="0.3">
      <c r="A960" s="11">
        <v>44194</v>
      </c>
      <c r="B960">
        <v>0.733108108108108</v>
      </c>
      <c r="C960">
        <v>3735.36</v>
      </c>
      <c r="D960">
        <v>312.68</v>
      </c>
      <c r="E960">
        <v>157.36000000000001</v>
      </c>
      <c r="F960">
        <v>1874.0250000000001</v>
      </c>
      <c r="G960">
        <v>86.38</v>
      </c>
      <c r="H960">
        <v>52.6</v>
      </c>
      <c r="I960" s="12">
        <f t="shared" si="201"/>
        <v>87.624371585589756</v>
      </c>
      <c r="J960" s="12">
        <f t="shared" si="202"/>
        <v>86.172296746928595</v>
      </c>
      <c r="K960" s="12">
        <f t="shared" si="203"/>
        <v>131.25205131113606</v>
      </c>
      <c r="L960" s="12">
        <f t="shared" si="204"/>
        <v>116.84077370358648</v>
      </c>
      <c r="M960" s="12">
        <f t="shared" si="205"/>
        <v>118.14815887228356</v>
      </c>
      <c r="N960" s="12">
        <f t="shared" si="206"/>
        <v>116.34127772229589</v>
      </c>
      <c r="O960" s="12">
        <f t="shared" si="207"/>
        <v>176.60121845172284</v>
      </c>
      <c r="P960" s="12">
        <f t="shared" si="208"/>
        <v>156.96786236512617</v>
      </c>
      <c r="Q960">
        <v>0.81967213114754101</v>
      </c>
      <c r="R960" s="12"/>
      <c r="S960" s="12"/>
      <c r="Z960" s="12"/>
      <c r="AA960" s="12"/>
      <c r="AB960" s="12"/>
      <c r="AC960" s="12"/>
      <c r="AF960">
        <v>0.55547498187092104</v>
      </c>
      <c r="AG960" s="12"/>
      <c r="AH960" s="12"/>
      <c r="AI960" t="str">
        <v>20060714</v>
      </c>
      <c r="AJ960">
        <v>42.1</v>
      </c>
      <c r="AK960">
        <v>33.700000000000003</v>
      </c>
      <c r="AL960">
        <f t="shared" si="209"/>
        <v>1.2492581602373887</v>
      </c>
      <c r="BI960" t="str">
        <v>16/02/2021</v>
      </c>
      <c r="BJ960">
        <v>56.3</v>
      </c>
      <c r="BK960">
        <v>18.5</v>
      </c>
      <c r="BL960">
        <f t="shared" si="210"/>
        <v>3.0432432432432432</v>
      </c>
    </row>
    <row r="961" spans="1:64" x14ac:dyDescent="0.3">
      <c r="A961" s="11">
        <v>44190</v>
      </c>
      <c r="B961">
        <v>0.71986970684039098</v>
      </c>
      <c r="C961">
        <v>3703.06</v>
      </c>
      <c r="D961">
        <v>309.56</v>
      </c>
      <c r="E961">
        <v>157.29</v>
      </c>
      <c r="F961">
        <v>1877.1</v>
      </c>
      <c r="G961">
        <v>86.37</v>
      </c>
      <c r="H961">
        <v>52.29</v>
      </c>
      <c r="I961" s="12">
        <f t="shared" si="201"/>
        <v>86.905017204979416</v>
      </c>
      <c r="J961" s="12">
        <f t="shared" si="202"/>
        <v>85.288648250026782</v>
      </c>
      <c r="K961" s="12">
        <f t="shared" si="203"/>
        <v>130.13203932960596</v>
      </c>
      <c r="L961" s="12">
        <f t="shared" si="204"/>
        <v>116.51522548371804</v>
      </c>
      <c r="M961" s="12">
        <f t="shared" si="205"/>
        <v>117.02080573847888</v>
      </c>
      <c r="N961" s="12">
        <f t="shared" si="206"/>
        <v>114.99389576263461</v>
      </c>
      <c r="O961" s="12">
        <f t="shared" si="207"/>
        <v>174.85909023456315</v>
      </c>
      <c r="P961" s="12">
        <f t="shared" si="208"/>
        <v>156.3190841194608</v>
      </c>
      <c r="Q961">
        <v>0.796875</v>
      </c>
      <c r="R961" s="12"/>
      <c r="S961" s="12"/>
      <c r="Z961" s="12"/>
      <c r="AA961" s="12"/>
      <c r="AB961" s="12"/>
      <c r="AC961" s="12"/>
      <c r="AF961">
        <v>0.56379187455452595</v>
      </c>
      <c r="AG961" s="12"/>
      <c r="AH961" s="12"/>
      <c r="AI961" t="str">
        <v>20060707</v>
      </c>
      <c r="AJ961">
        <v>42.2</v>
      </c>
      <c r="AK961">
        <v>33.299999999999997</v>
      </c>
      <c r="AL961">
        <f t="shared" si="209"/>
        <v>1.2672672672672673</v>
      </c>
      <c r="BI961" t="str">
        <v>15/02/2021</v>
      </c>
      <c r="BJ961">
        <v>56.3</v>
      </c>
      <c r="BK961">
        <v>18.5</v>
      </c>
      <c r="BL961">
        <f t="shared" si="210"/>
        <v>3.0432432432432432</v>
      </c>
    </row>
    <row r="962" spans="1:64" x14ac:dyDescent="0.3">
      <c r="A962" s="11">
        <v>44189</v>
      </c>
      <c r="B962">
        <v>0.72903225806451599</v>
      </c>
      <c r="C962">
        <v>3690.01</v>
      </c>
      <c r="D962">
        <v>308.2</v>
      </c>
      <c r="E962">
        <v>156.66999999999999</v>
      </c>
      <c r="F962">
        <v>1872.75</v>
      </c>
      <c r="G962">
        <v>86.39</v>
      </c>
      <c r="H962">
        <v>52.36</v>
      </c>
      <c r="I962" s="12">
        <f t="shared" ref="I962:I1025" si="211">I963*(1+((C962/C963)-(E962/E963)))</f>
        <v>86.941601085492621</v>
      </c>
      <c r="J962" s="12">
        <f t="shared" ref="J962:J1025" si="212">J963*(1+((C962/C963)-(F962/F963)))</f>
        <v>85.185251376917549</v>
      </c>
      <c r="K962" s="12">
        <f t="shared" si="203"/>
        <v>129.64353160493502</v>
      </c>
      <c r="L962" s="12">
        <f t="shared" si="204"/>
        <v>115.95014544403546</v>
      </c>
      <c r="M962" s="12">
        <f t="shared" si="205"/>
        <v>116.96754381830347</v>
      </c>
      <c r="N962" s="12">
        <f t="shared" si="206"/>
        <v>114.75406760262666</v>
      </c>
      <c r="O962" s="12">
        <f t="shared" si="207"/>
        <v>174.05075894999396</v>
      </c>
      <c r="P962" s="12">
        <f t="shared" si="208"/>
        <v>155.42544726202709</v>
      </c>
      <c r="Q962">
        <v>0.81538461538461504</v>
      </c>
      <c r="R962" s="12"/>
      <c r="S962" s="12"/>
      <c r="Z962" s="12"/>
      <c r="AA962" s="12"/>
      <c r="AB962" s="12"/>
      <c r="AC962" s="12"/>
      <c r="AF962">
        <v>0.56109550561797705</v>
      </c>
      <c r="AG962" s="12"/>
      <c r="AH962" s="12"/>
      <c r="AI962" t="str">
        <v>20060630</v>
      </c>
      <c r="AJ962">
        <v>38.700000000000003</v>
      </c>
      <c r="AK962">
        <v>34.4</v>
      </c>
      <c r="AL962">
        <f t="shared" si="209"/>
        <v>1.1250000000000002</v>
      </c>
      <c r="BI962" t="str">
        <v>12/02/2021</v>
      </c>
      <c r="BJ962">
        <v>59.1</v>
      </c>
      <c r="BK962">
        <v>18.100000000000001</v>
      </c>
      <c r="BL962">
        <f t="shared" si="210"/>
        <v>3.2651933701657456</v>
      </c>
    </row>
    <row r="963" spans="1:64" x14ac:dyDescent="0.3">
      <c r="A963" s="11">
        <v>44188</v>
      </c>
      <c r="B963">
        <v>0.74522292993630601</v>
      </c>
      <c r="C963">
        <v>3687.26</v>
      </c>
      <c r="D963">
        <v>309.76</v>
      </c>
      <c r="E963">
        <v>157.76</v>
      </c>
      <c r="F963">
        <v>1860.25</v>
      </c>
      <c r="G963">
        <v>86.37</v>
      </c>
      <c r="H963">
        <v>51.83</v>
      </c>
      <c r="I963" s="12">
        <f t="shared" si="211"/>
        <v>86.281115654077851</v>
      </c>
      <c r="J963" s="12">
        <f t="shared" si="212"/>
        <v>85.697181977701007</v>
      </c>
      <c r="K963" s="12">
        <f t="shared" ref="K963:K1026" si="213">K964*(1+((C963/C964)-(G963/G964)))</f>
        <v>129.57689676767956</v>
      </c>
      <c r="L963" s="12">
        <f t="shared" ref="L963:L1026" si="214">L964*(1+((C963/C964)-(H963/H964)))</f>
        <v>117.05986438219621</v>
      </c>
      <c r="M963" s="12">
        <f t="shared" ref="M963:M1026" si="215">M964*(1+((D963/D964)-(E963/E964)))</f>
        <v>116.74886476717913</v>
      </c>
      <c r="N963" s="12">
        <f t="shared" ref="N963:N1026" si="216">N964*(1+((D963/D964)-(F963/F964)))</f>
        <v>116.11912736683456</v>
      </c>
      <c r="O963" s="12">
        <f t="shared" ref="O963:O1026" si="217">O964*(1+((D963/D964)-(G963/G964)))</f>
        <v>174.97246471103034</v>
      </c>
      <c r="P963" s="12">
        <f t="shared" ref="P963:P1026" si="218">P964*(1+((D963/D964)-(H963/H964)))</f>
        <v>157.83429774386147</v>
      </c>
      <c r="Q963">
        <v>0.828125</v>
      </c>
      <c r="R963" s="12"/>
      <c r="S963" s="12"/>
      <c r="Z963" s="12"/>
      <c r="AA963" s="12"/>
      <c r="AB963" s="12"/>
      <c r="AC963" s="12"/>
      <c r="AF963">
        <v>0.56388888888888899</v>
      </c>
      <c r="AG963" s="12"/>
      <c r="AH963" s="12"/>
      <c r="AI963" t="str">
        <v>20060623</v>
      </c>
      <c r="AJ963">
        <v>37.4</v>
      </c>
      <c r="AK963">
        <v>36.299999999999997</v>
      </c>
      <c r="AL963">
        <f t="shared" si="209"/>
        <v>1.0303030303030303</v>
      </c>
      <c r="BI963" t="str">
        <v>11/02/2021</v>
      </c>
      <c r="BJ963">
        <v>59.1</v>
      </c>
      <c r="BK963">
        <v>18.100000000000001</v>
      </c>
      <c r="BL963">
        <f t="shared" si="210"/>
        <v>3.2651933701657456</v>
      </c>
    </row>
    <row r="964" spans="1:64" x14ac:dyDescent="0.3">
      <c r="A964" s="11">
        <v>44187</v>
      </c>
      <c r="B964">
        <v>0.74276527331189701</v>
      </c>
      <c r="C964">
        <v>3694.92</v>
      </c>
      <c r="D964">
        <v>308.92</v>
      </c>
      <c r="E964">
        <v>156.94999999999999</v>
      </c>
      <c r="F964">
        <v>1877.075</v>
      </c>
      <c r="G964">
        <v>86.37</v>
      </c>
      <c r="H964">
        <v>52.01</v>
      </c>
      <c r="I964" s="12">
        <f t="shared" si="211"/>
        <v>86.909820939315338</v>
      </c>
      <c r="J964" s="12">
        <f t="shared" si="212"/>
        <v>85.11074365739691</v>
      </c>
      <c r="K964" s="12">
        <f t="shared" si="213"/>
        <v>129.84608283788899</v>
      </c>
      <c r="L964" s="12">
        <f t="shared" si="214"/>
        <v>116.8976389466243</v>
      </c>
      <c r="M964" s="12">
        <f t="shared" si="215"/>
        <v>117.03463158270368</v>
      </c>
      <c r="N964" s="12">
        <f t="shared" si="216"/>
        <v>114.77822337920547</v>
      </c>
      <c r="O964" s="12">
        <f t="shared" si="217"/>
        <v>174.49797843017657</v>
      </c>
      <c r="P964" s="12">
        <f t="shared" si="218"/>
        <v>156.8648691663704</v>
      </c>
      <c r="Q964">
        <v>0.82258064516129004</v>
      </c>
      <c r="R964" s="12"/>
      <c r="S964" s="12"/>
      <c r="Z964" s="12"/>
      <c r="AA964" s="12"/>
      <c r="AB964" s="12"/>
      <c r="AC964" s="12"/>
      <c r="AF964">
        <v>0.56497567755385703</v>
      </c>
      <c r="AG964" s="12"/>
      <c r="AH964" s="12"/>
      <c r="AI964" t="str">
        <v>20060616</v>
      </c>
      <c r="AJ964">
        <v>35.6</v>
      </c>
      <c r="AK964">
        <v>35.6</v>
      </c>
      <c r="AL964">
        <f t="shared" si="209"/>
        <v>1</v>
      </c>
      <c r="BI964" t="str">
        <v>10/02/2021</v>
      </c>
      <c r="BJ964">
        <v>59.1</v>
      </c>
      <c r="BK964">
        <v>18.100000000000001</v>
      </c>
      <c r="BL964">
        <f t="shared" si="210"/>
        <v>3.2651933701657456</v>
      </c>
    </row>
    <row r="965" spans="1:64" x14ac:dyDescent="0.3">
      <c r="A965" s="11">
        <v>44184</v>
      </c>
      <c r="B965">
        <v>0.73831775700934599</v>
      </c>
      <c r="C965">
        <v>3709.41</v>
      </c>
      <c r="D965">
        <v>310.06</v>
      </c>
      <c r="E965">
        <v>156.33000000000001</v>
      </c>
      <c r="F965">
        <v>1882.43</v>
      </c>
      <c r="G965">
        <v>86.37</v>
      </c>
      <c r="H965">
        <v>52.65</v>
      </c>
      <c r="I965" s="12">
        <f t="shared" si="211"/>
        <v>87.599425606512725</v>
      </c>
      <c r="J965" s="12">
        <f t="shared" si="212"/>
        <v>85.20118934613987</v>
      </c>
      <c r="K965" s="12">
        <f t="shared" si="213"/>
        <v>130.35528729707104</v>
      </c>
      <c r="L965" s="12">
        <f t="shared" si="214"/>
        <v>115.94118631592097</v>
      </c>
      <c r="M965" s="12">
        <f t="shared" si="215"/>
        <v>117.93597818927499</v>
      </c>
      <c r="N965" s="12">
        <f t="shared" si="216"/>
        <v>114.87379613065592</v>
      </c>
      <c r="O965" s="12">
        <f t="shared" si="217"/>
        <v>175.14192409704953</v>
      </c>
      <c r="P965" s="12">
        <f t="shared" si="218"/>
        <v>155.54598885422234</v>
      </c>
      <c r="Q965">
        <v>0.79104477611940305</v>
      </c>
      <c r="R965" s="12"/>
      <c r="S965" s="12"/>
      <c r="Z965" s="12"/>
      <c r="AA965" s="12"/>
      <c r="AB965" s="12"/>
      <c r="AC965" s="12"/>
      <c r="AF965">
        <v>0.57345971563981002</v>
      </c>
      <c r="AG965" s="12"/>
      <c r="AH965" s="12"/>
      <c r="AI965" t="str">
        <v>20060609</v>
      </c>
      <c r="AJ965">
        <v>38.700000000000003</v>
      </c>
      <c r="AK965">
        <v>34.4</v>
      </c>
      <c r="AL965">
        <f t="shared" si="209"/>
        <v>1.1250000000000002</v>
      </c>
      <c r="BI965" t="str">
        <v>09/02/2021</v>
      </c>
      <c r="BJ965">
        <v>59.1</v>
      </c>
      <c r="BK965">
        <v>18.100000000000001</v>
      </c>
      <c r="BL965">
        <f t="shared" si="210"/>
        <v>3.2651933701657456</v>
      </c>
    </row>
    <row r="966" spans="1:64" x14ac:dyDescent="0.3">
      <c r="A966" s="11">
        <v>44183</v>
      </c>
      <c r="B966">
        <v>0.72187500000000004</v>
      </c>
      <c r="C966">
        <v>3722.48</v>
      </c>
      <c r="D966">
        <v>311</v>
      </c>
      <c r="E966">
        <v>156.80000000000001</v>
      </c>
      <c r="F966">
        <v>1885.65</v>
      </c>
      <c r="G966">
        <v>86.38</v>
      </c>
      <c r="H966">
        <v>52.92</v>
      </c>
      <c r="I966" s="12">
        <f t="shared" si="211"/>
        <v>87.644444275861204</v>
      </c>
      <c r="J966" s="12">
        <f t="shared" si="212"/>
        <v>85.355124424145714</v>
      </c>
      <c r="K966" s="12">
        <f t="shared" si="213"/>
        <v>130.79939474453985</v>
      </c>
      <c r="L966" s="12">
        <f t="shared" si="214"/>
        <v>115.75702375672758</v>
      </c>
      <c r="M966" s="12">
        <f t="shared" si="215"/>
        <v>117.93893362797039</v>
      </c>
      <c r="N966" s="12">
        <f t="shared" si="216"/>
        <v>115.02503957215468</v>
      </c>
      <c r="O966" s="12">
        <f t="shared" si="217"/>
        <v>175.65250033366107</v>
      </c>
      <c r="P966" s="12">
        <f t="shared" si="218"/>
        <v>155.22319712792898</v>
      </c>
      <c r="Q966">
        <v>0.77941176470588203</v>
      </c>
      <c r="R966" s="12"/>
      <c r="S966" s="12"/>
      <c r="Z966" s="12"/>
      <c r="AA966" s="12"/>
      <c r="AB966" s="12"/>
      <c r="AC966" s="12"/>
      <c r="AF966">
        <v>0.582995951417004</v>
      </c>
      <c r="AG966" s="12"/>
      <c r="AH966" s="12"/>
      <c r="AI966" t="str">
        <v>20060602</v>
      </c>
      <c r="AJ966">
        <v>40.200000000000003</v>
      </c>
      <c r="AK966">
        <v>31.5</v>
      </c>
      <c r="AL966">
        <f t="shared" si="209"/>
        <v>1.2761904761904763</v>
      </c>
      <c r="BI966" t="str">
        <v>08/02/2021</v>
      </c>
      <c r="BJ966">
        <v>59.1</v>
      </c>
      <c r="BK966">
        <v>18.100000000000001</v>
      </c>
      <c r="BL966">
        <f t="shared" si="210"/>
        <v>3.2651933701657456</v>
      </c>
    </row>
    <row r="967" spans="1:64" x14ac:dyDescent="0.3">
      <c r="A967" s="11">
        <v>44182</v>
      </c>
      <c r="B967">
        <v>0.72187500000000004</v>
      </c>
      <c r="C967">
        <v>3701.17</v>
      </c>
      <c r="D967">
        <v>308.98</v>
      </c>
      <c r="E967">
        <v>157.38</v>
      </c>
      <c r="F967">
        <v>1864.9749999999999</v>
      </c>
      <c r="G967">
        <v>86.41</v>
      </c>
      <c r="H967">
        <v>52.53</v>
      </c>
      <c r="I967" s="12">
        <f t="shared" si="211"/>
        <v>86.824561128792311</v>
      </c>
      <c r="J967" s="12">
        <f t="shared" si="212"/>
        <v>85.812358472930498</v>
      </c>
      <c r="K967" s="12">
        <f t="shared" si="213"/>
        <v>130.00573303620445</v>
      </c>
      <c r="L967" s="12">
        <f t="shared" si="214"/>
        <v>115.95027694168067</v>
      </c>
      <c r="M967" s="12">
        <f t="shared" si="215"/>
        <v>116.74544638387471</v>
      </c>
      <c r="N967" s="12">
        <f t="shared" si="216"/>
        <v>115.55059830215171</v>
      </c>
      <c r="O967" s="12">
        <f t="shared" si="217"/>
        <v>174.45143326522646</v>
      </c>
      <c r="P967" s="12">
        <f t="shared" si="218"/>
        <v>155.36095397345764</v>
      </c>
      <c r="Q967">
        <v>0.76119402985074602</v>
      </c>
      <c r="R967" s="12"/>
      <c r="S967" s="12"/>
      <c r="Z967" s="12"/>
      <c r="AA967" s="12"/>
      <c r="AB967" s="12"/>
      <c r="AC967" s="12"/>
      <c r="AF967">
        <v>0.58153638814016195</v>
      </c>
      <c r="AG967" s="12"/>
      <c r="AH967" s="12"/>
      <c r="AI967" t="str">
        <v>20060526</v>
      </c>
      <c r="AJ967">
        <v>42.6</v>
      </c>
      <c r="AK967">
        <v>29.8</v>
      </c>
      <c r="AL967">
        <f t="shared" si="209"/>
        <v>1.4295302013422819</v>
      </c>
      <c r="BI967" t="str">
        <v>05/02/2021</v>
      </c>
      <c r="BJ967">
        <v>58.6</v>
      </c>
      <c r="BK967">
        <v>18.3</v>
      </c>
      <c r="BL967">
        <f t="shared" si="210"/>
        <v>3.2021857923497268</v>
      </c>
    </row>
    <row r="968" spans="1:64" x14ac:dyDescent="0.3">
      <c r="A968" s="11">
        <v>44181</v>
      </c>
      <c r="B968">
        <v>0.71826625386996901</v>
      </c>
      <c r="C968">
        <v>3694.62</v>
      </c>
      <c r="D968">
        <v>307.29000000000002</v>
      </c>
      <c r="E968">
        <v>157.80000000000001</v>
      </c>
      <c r="F968">
        <v>1853.5</v>
      </c>
      <c r="G968">
        <v>86.41</v>
      </c>
      <c r="H968">
        <v>52.34</v>
      </c>
      <c r="I968" s="12">
        <f t="shared" si="211"/>
        <v>86.441242190642342</v>
      </c>
      <c r="J968" s="12">
        <f t="shared" si="212"/>
        <v>86.193172140989773</v>
      </c>
      <c r="K968" s="12">
        <f t="shared" si="213"/>
        <v>129.77566050471111</v>
      </c>
      <c r="L968" s="12">
        <f t="shared" si="214"/>
        <v>116.16602777517515</v>
      </c>
      <c r="M968" s="12">
        <f t="shared" si="215"/>
        <v>115.80036626696646</v>
      </c>
      <c r="N968" s="12">
        <f t="shared" si="216"/>
        <v>115.63053359441091</v>
      </c>
      <c r="O968" s="12">
        <f t="shared" si="217"/>
        <v>173.49725201654292</v>
      </c>
      <c r="P968" s="12">
        <f t="shared" si="218"/>
        <v>155.07103626054322</v>
      </c>
      <c r="Q968">
        <v>0.8</v>
      </c>
      <c r="R968" s="12"/>
      <c r="S968" s="12"/>
      <c r="Z968" s="12"/>
      <c r="AA968" s="12"/>
      <c r="AB968" s="12"/>
      <c r="AC968" s="12"/>
      <c r="AF968">
        <v>0.57740863787375396</v>
      </c>
      <c r="AG968" s="12"/>
      <c r="AH968" s="12"/>
      <c r="AI968" t="str">
        <v>20060519</v>
      </c>
      <c r="AJ968">
        <v>43.8</v>
      </c>
      <c r="AK968">
        <v>27.6</v>
      </c>
      <c r="AL968">
        <f t="shared" ref="AL968:AL1031" si="219">IFERROR(AJ968/AK968,"")</f>
        <v>1.5869565217391302</v>
      </c>
      <c r="BI968" t="str">
        <v>04/02/2021</v>
      </c>
      <c r="BJ968">
        <v>58.6</v>
      </c>
      <c r="BK968">
        <v>18.3</v>
      </c>
      <c r="BL968">
        <f t="shared" ref="BL968:BL1031" si="220">IFERROR(BJ968/BK968,"")</f>
        <v>3.2021857923497268</v>
      </c>
    </row>
    <row r="969" spans="1:64" x14ac:dyDescent="0.3">
      <c r="A969" s="11">
        <v>44180</v>
      </c>
      <c r="B969">
        <v>0.71474358974358998</v>
      </c>
      <c r="C969">
        <v>3647.49</v>
      </c>
      <c r="D969">
        <v>304.04000000000002</v>
      </c>
      <c r="E969">
        <v>158.33000000000001</v>
      </c>
      <c r="F969">
        <v>1827.35</v>
      </c>
      <c r="G969">
        <v>86.41</v>
      </c>
      <c r="H969">
        <v>51.78</v>
      </c>
      <c r="I969" s="12">
        <f t="shared" si="211"/>
        <v>85.057471681117093</v>
      </c>
      <c r="J969" s="12">
        <f t="shared" si="212"/>
        <v>86.31307185559271</v>
      </c>
      <c r="K969" s="12">
        <f t="shared" si="213"/>
        <v>128.120192045279</v>
      </c>
      <c r="L969" s="12">
        <f t="shared" si="214"/>
        <v>115.92186990629796</v>
      </c>
      <c r="M969" s="12">
        <f t="shared" si="215"/>
        <v>114.19739773698625</v>
      </c>
      <c r="N969" s="12">
        <f t="shared" si="216"/>
        <v>116.05074837967057</v>
      </c>
      <c r="O969" s="12">
        <f t="shared" si="217"/>
        <v>171.66228807676691</v>
      </c>
      <c r="P969" s="12">
        <f t="shared" si="218"/>
        <v>155.09051617301998</v>
      </c>
      <c r="Q969">
        <v>0.80952380952380998</v>
      </c>
      <c r="R969" s="12"/>
      <c r="S969" s="12"/>
      <c r="Z969" s="12"/>
      <c r="AA969" s="12"/>
      <c r="AB969" s="12"/>
      <c r="AC969" s="12"/>
      <c r="AF969">
        <v>0.58574310692669795</v>
      </c>
      <c r="AG969" s="12"/>
      <c r="AH969" s="12"/>
      <c r="AI969" t="str">
        <v>20060512</v>
      </c>
      <c r="AJ969">
        <v>46.3</v>
      </c>
      <c r="AK969">
        <v>25.3</v>
      </c>
      <c r="AL969">
        <f t="shared" si="219"/>
        <v>1.8300395256916995</v>
      </c>
      <c r="BI969" t="str">
        <v>03/02/2021</v>
      </c>
      <c r="BJ969">
        <v>58.6</v>
      </c>
      <c r="BK969">
        <v>18.3</v>
      </c>
      <c r="BL969">
        <f t="shared" si="220"/>
        <v>3.2021857923497268</v>
      </c>
    </row>
    <row r="970" spans="1:64" x14ac:dyDescent="0.3">
      <c r="A970" s="11">
        <v>44177</v>
      </c>
      <c r="B970">
        <v>0.75</v>
      </c>
      <c r="C970">
        <v>3663.46</v>
      </c>
      <c r="D970">
        <v>301.85000000000002</v>
      </c>
      <c r="E970">
        <v>158.77000000000001</v>
      </c>
      <c r="F970">
        <v>1838.53</v>
      </c>
      <c r="G970">
        <v>86.42</v>
      </c>
      <c r="H970">
        <v>52.34</v>
      </c>
      <c r="I970" s="12">
        <f t="shared" si="211"/>
        <v>85.192754582363648</v>
      </c>
      <c r="J970" s="12">
        <f t="shared" si="212"/>
        <v>86.164723930485337</v>
      </c>
      <c r="K970" s="12">
        <f t="shared" si="213"/>
        <v>128.66619385401535</v>
      </c>
      <c r="L970" s="12">
        <f t="shared" si="214"/>
        <v>115.19155463718603</v>
      </c>
      <c r="M970" s="12">
        <f t="shared" si="215"/>
        <v>113.06375678451251</v>
      </c>
      <c r="N970" s="12">
        <f t="shared" si="216"/>
        <v>114.52344037735318</v>
      </c>
      <c r="O970" s="12">
        <f t="shared" si="217"/>
        <v>170.40622833632113</v>
      </c>
      <c r="P970" s="12">
        <f t="shared" si="218"/>
        <v>152.35505232593326</v>
      </c>
      <c r="Q970">
        <v>0.79710144927536197</v>
      </c>
      <c r="R970" s="12"/>
      <c r="S970" s="12"/>
      <c r="Z970" s="12"/>
      <c r="AA970" s="12"/>
      <c r="AB970" s="12"/>
      <c r="AC970" s="12"/>
      <c r="AF970">
        <v>0.59607843137254901</v>
      </c>
      <c r="AG970" s="12"/>
      <c r="AH970" s="12"/>
      <c r="AI970" t="str">
        <v>20060505</v>
      </c>
      <c r="AJ970">
        <v>44.3</v>
      </c>
      <c r="AK970">
        <v>26.8</v>
      </c>
      <c r="AL970">
        <f t="shared" si="219"/>
        <v>1.6529850746268655</v>
      </c>
      <c r="BI970" t="str">
        <v>02/02/2021</v>
      </c>
      <c r="BJ970">
        <v>58.6</v>
      </c>
      <c r="BK970">
        <v>18.3</v>
      </c>
      <c r="BL970">
        <f t="shared" si="220"/>
        <v>3.2021857923497268</v>
      </c>
    </row>
    <row r="971" spans="1:64" x14ac:dyDescent="0.3">
      <c r="A971" s="11">
        <v>44176</v>
      </c>
      <c r="B971">
        <v>0.754601226993865</v>
      </c>
      <c r="C971">
        <v>3668.1</v>
      </c>
      <c r="D971">
        <v>302.52</v>
      </c>
      <c r="E971">
        <v>158.21</v>
      </c>
      <c r="F971">
        <v>1836.4</v>
      </c>
      <c r="G971">
        <v>86.37</v>
      </c>
      <c r="H971">
        <v>52.59</v>
      </c>
      <c r="I971" s="12">
        <f t="shared" si="211"/>
        <v>85.604044291869059</v>
      </c>
      <c r="J971" s="12">
        <f t="shared" si="212"/>
        <v>86.374167300768207</v>
      </c>
      <c r="K971" s="12">
        <f t="shared" si="213"/>
        <v>128.90387516858721</v>
      </c>
      <c r="L971" s="12">
        <f t="shared" si="214"/>
        <v>114.7910720723188</v>
      </c>
      <c r="M971" s="12">
        <f t="shared" si="215"/>
        <v>113.71812829335839</v>
      </c>
      <c r="N971" s="12">
        <f t="shared" si="216"/>
        <v>114.91122065900215</v>
      </c>
      <c r="O971" s="12">
        <f t="shared" si="217"/>
        <v>170.88361466645583</v>
      </c>
      <c r="P971" s="12">
        <f t="shared" si="218"/>
        <v>151.96919860043431</v>
      </c>
      <c r="Q971">
        <v>0.80555555555555602</v>
      </c>
      <c r="R971" s="12"/>
      <c r="S971" s="12"/>
      <c r="Z971" s="12"/>
      <c r="AA971" s="12"/>
      <c r="AB971" s="12"/>
      <c r="AC971" s="12"/>
      <c r="AF971">
        <v>0.59792477302204905</v>
      </c>
      <c r="AG971" s="12"/>
      <c r="AH971" s="12"/>
      <c r="AI971" t="str">
        <v>20060428</v>
      </c>
      <c r="AJ971">
        <v>43.9</v>
      </c>
      <c r="AK971">
        <v>28.6</v>
      </c>
      <c r="AL971">
        <f t="shared" si="219"/>
        <v>1.5349650349650348</v>
      </c>
      <c r="BI971" t="str">
        <v>01/02/2021</v>
      </c>
      <c r="BJ971">
        <v>58.6</v>
      </c>
      <c r="BK971">
        <v>18.3</v>
      </c>
      <c r="BL971">
        <f t="shared" si="220"/>
        <v>3.2021857923497268</v>
      </c>
    </row>
    <row r="972" spans="1:64" x14ac:dyDescent="0.3">
      <c r="A972" s="11">
        <v>44175</v>
      </c>
      <c r="B972">
        <v>0.74164133738601801</v>
      </c>
      <c r="C972">
        <v>3672.82</v>
      </c>
      <c r="D972">
        <v>301.31</v>
      </c>
      <c r="E972">
        <v>156.82</v>
      </c>
      <c r="F972">
        <v>1840.15</v>
      </c>
      <c r="G972">
        <v>86.35</v>
      </c>
      <c r="H972">
        <v>52.31</v>
      </c>
      <c r="I972" s="12">
        <f t="shared" si="211"/>
        <v>86.481728450534931</v>
      </c>
      <c r="J972" s="12">
        <f t="shared" si="212"/>
        <v>86.309197079262731</v>
      </c>
      <c r="K972" s="12">
        <f t="shared" si="213"/>
        <v>129.09968473831339</v>
      </c>
      <c r="L972" s="12">
        <f t="shared" si="214"/>
        <v>115.55812624055861</v>
      </c>
      <c r="M972" s="12">
        <f t="shared" si="215"/>
        <v>114.27210433300687</v>
      </c>
      <c r="N972" s="12">
        <f t="shared" si="216"/>
        <v>114.21977128161615</v>
      </c>
      <c r="O972" s="12">
        <f t="shared" si="217"/>
        <v>170.23939777358507</v>
      </c>
      <c r="P972" s="12">
        <f t="shared" si="218"/>
        <v>152.17263931953761</v>
      </c>
      <c r="Q972">
        <v>0.78378378378378399</v>
      </c>
      <c r="R972" s="12"/>
      <c r="S972" s="12"/>
      <c r="Z972" s="12"/>
      <c r="AA972" s="12"/>
      <c r="AB972" s="12"/>
      <c r="AC972" s="12"/>
      <c r="AF972">
        <v>0.59844054580896699</v>
      </c>
      <c r="AG972" s="12"/>
      <c r="AH972" s="12"/>
      <c r="AI972" t="str">
        <v>20060421</v>
      </c>
      <c r="AJ972">
        <v>45.4</v>
      </c>
      <c r="AK972">
        <v>25.8</v>
      </c>
      <c r="AL972">
        <f t="shared" si="219"/>
        <v>1.75968992248062</v>
      </c>
      <c r="BI972" t="str">
        <v>29/01/2021</v>
      </c>
      <c r="BJ972">
        <v>57.8</v>
      </c>
      <c r="BK972">
        <v>16.7</v>
      </c>
      <c r="BL972">
        <f t="shared" si="220"/>
        <v>3.4610778443113772</v>
      </c>
    </row>
    <row r="973" spans="1:64" x14ac:dyDescent="0.3">
      <c r="A973" s="11">
        <v>44174</v>
      </c>
      <c r="B973">
        <v>0.74698795180722899</v>
      </c>
      <c r="C973">
        <v>3702.25</v>
      </c>
      <c r="D973">
        <v>308.29000000000002</v>
      </c>
      <c r="E973">
        <v>157.34</v>
      </c>
      <c r="F973">
        <v>1870.325</v>
      </c>
      <c r="G973">
        <v>86.36</v>
      </c>
      <c r="H973">
        <v>52.41</v>
      </c>
      <c r="I973" s="12">
        <f t="shared" si="211"/>
        <v>86.885247464756176</v>
      </c>
      <c r="J973" s="12">
        <f t="shared" si="212"/>
        <v>85.608547652052195</v>
      </c>
      <c r="K973" s="12">
        <f t="shared" si="213"/>
        <v>130.11896196155604</v>
      </c>
      <c r="L973" s="12">
        <f t="shared" si="214"/>
        <v>116.26047755532763</v>
      </c>
      <c r="M973" s="12">
        <f t="shared" si="215"/>
        <v>116.52524522731429</v>
      </c>
      <c r="N973" s="12">
        <f t="shared" si="216"/>
        <v>114.96792044167651</v>
      </c>
      <c r="O973" s="12">
        <f t="shared" si="217"/>
        <v>174.16244614128343</v>
      </c>
      <c r="P973" s="12">
        <f t="shared" si="218"/>
        <v>155.39443001708435</v>
      </c>
      <c r="Q973">
        <v>0.78666666666666696</v>
      </c>
      <c r="R973" s="12"/>
      <c r="S973" s="12"/>
      <c r="Z973" s="12"/>
      <c r="AA973" s="12"/>
      <c r="AB973" s="12"/>
      <c r="AC973" s="12"/>
      <c r="AF973">
        <v>0.59661678594664902</v>
      </c>
      <c r="AG973" s="12"/>
      <c r="AH973" s="12"/>
      <c r="AI973" t="str">
        <v>20060414</v>
      </c>
      <c r="AJ973">
        <v>48</v>
      </c>
      <c r="AK973">
        <v>26</v>
      </c>
      <c r="AL973">
        <f t="shared" si="219"/>
        <v>1.8461538461538463</v>
      </c>
      <c r="BI973" t="str">
        <v>28/01/2021</v>
      </c>
      <c r="BJ973">
        <v>57.8</v>
      </c>
      <c r="BK973">
        <v>16.7</v>
      </c>
      <c r="BL973">
        <f t="shared" si="220"/>
        <v>3.4610778443113772</v>
      </c>
    </row>
    <row r="974" spans="1:64" x14ac:dyDescent="0.3">
      <c r="A974" s="11">
        <v>44173</v>
      </c>
      <c r="B974">
        <v>0.74923547400611601</v>
      </c>
      <c r="C974">
        <v>3691.96</v>
      </c>
      <c r="D974">
        <v>307.25</v>
      </c>
      <c r="E974">
        <v>156.6</v>
      </c>
      <c r="F974">
        <v>1861.9</v>
      </c>
      <c r="G974">
        <v>86.38</v>
      </c>
      <c r="H974">
        <v>52.26</v>
      </c>
      <c r="I974" s="12">
        <f t="shared" si="211"/>
        <v>87.053982249830128</v>
      </c>
      <c r="J974" s="12">
        <f t="shared" si="212"/>
        <v>85.757578044077277</v>
      </c>
      <c r="K974" s="12">
        <f t="shared" si="213"/>
        <v>129.72735755053853</v>
      </c>
      <c r="L974" s="12">
        <f t="shared" si="214"/>
        <v>116.27014269800063</v>
      </c>
      <c r="M974" s="12">
        <f t="shared" si="215"/>
        <v>116.68166275164164</v>
      </c>
      <c r="N974" s="12">
        <f t="shared" si="216"/>
        <v>115.09914288999727</v>
      </c>
      <c r="O974" s="12">
        <f t="shared" si="217"/>
        <v>173.53487447856099</v>
      </c>
      <c r="P974" s="12">
        <f t="shared" si="218"/>
        <v>155.31450491189511</v>
      </c>
      <c r="Q974">
        <v>0.79729729729729704</v>
      </c>
      <c r="R974" s="12"/>
      <c r="S974" s="12"/>
      <c r="Z974" s="12"/>
      <c r="AA974" s="12"/>
      <c r="AB974" s="12"/>
      <c r="AC974" s="12"/>
      <c r="AF974">
        <v>0.59399477806788503</v>
      </c>
      <c r="AG974" s="12"/>
      <c r="AH974" s="12"/>
      <c r="AI974" t="str">
        <v>20060407</v>
      </c>
      <c r="AJ974">
        <v>53.2</v>
      </c>
      <c r="AK974">
        <v>24.5</v>
      </c>
      <c r="AL974">
        <f t="shared" si="219"/>
        <v>2.1714285714285717</v>
      </c>
      <c r="BI974" t="str">
        <v>27/01/2021</v>
      </c>
      <c r="BJ974">
        <v>57.8</v>
      </c>
      <c r="BK974">
        <v>16.7</v>
      </c>
      <c r="BL974">
        <f t="shared" si="220"/>
        <v>3.4610778443113772</v>
      </c>
    </row>
    <row r="975" spans="1:64" x14ac:dyDescent="0.3">
      <c r="A975" s="11">
        <v>44170</v>
      </c>
      <c r="B975">
        <v>0.79178885630498497</v>
      </c>
      <c r="C975">
        <v>3699.12</v>
      </c>
      <c r="D975">
        <v>305.52</v>
      </c>
      <c r="E975">
        <v>155.19999999999999</v>
      </c>
      <c r="F975">
        <v>1839.54</v>
      </c>
      <c r="G975">
        <v>86.36</v>
      </c>
      <c r="H975">
        <v>52.52</v>
      </c>
      <c r="I975" s="12">
        <f t="shared" si="211"/>
        <v>88.018329912648724</v>
      </c>
      <c r="J975" s="12">
        <f t="shared" si="212"/>
        <v>86.983242227722911</v>
      </c>
      <c r="K975" s="12">
        <f t="shared" si="213"/>
        <v>130.0091112411653</v>
      </c>
      <c r="L975" s="12">
        <f t="shared" si="214"/>
        <v>115.9206535709577</v>
      </c>
      <c r="M975" s="12">
        <f t="shared" si="215"/>
        <v>117.07481654800361</v>
      </c>
      <c r="N975" s="12">
        <f t="shared" si="216"/>
        <v>115.85133498017203</v>
      </c>
      <c r="O975" s="12">
        <f t="shared" si="217"/>
        <v>172.59751662939502</v>
      </c>
      <c r="P975" s="12">
        <f t="shared" si="218"/>
        <v>153.68346656322703</v>
      </c>
      <c r="Q975">
        <v>0.80821917808219201</v>
      </c>
      <c r="R975" s="12"/>
      <c r="S975" s="12"/>
      <c r="Z975" s="12"/>
      <c r="AA975" s="12"/>
      <c r="AB975" s="12"/>
      <c r="AC975" s="12"/>
      <c r="AF975">
        <v>0.58868894601542399</v>
      </c>
      <c r="AG975" s="12"/>
      <c r="AH975" s="12"/>
      <c r="AI975" t="str">
        <v>20060331</v>
      </c>
      <c r="AJ975">
        <v>49.5</v>
      </c>
      <c r="AK975">
        <v>27.8</v>
      </c>
      <c r="AL975">
        <f t="shared" si="219"/>
        <v>1.7805755395683454</v>
      </c>
      <c r="BI975" t="str">
        <v>26/01/2021</v>
      </c>
      <c r="BJ975">
        <v>57.8</v>
      </c>
      <c r="BK975">
        <v>16.7</v>
      </c>
      <c r="BL975">
        <f t="shared" si="220"/>
        <v>3.4610778443113772</v>
      </c>
    </row>
    <row r="976" spans="1:64" x14ac:dyDescent="0.3">
      <c r="A976" s="11">
        <v>44169</v>
      </c>
      <c r="B976">
        <v>0.80225988700564999</v>
      </c>
      <c r="C976">
        <v>3666.72</v>
      </c>
      <c r="D976">
        <v>304.27999999999997</v>
      </c>
      <c r="E976">
        <v>157.51</v>
      </c>
      <c r="F976">
        <v>1841.1</v>
      </c>
      <c r="G976">
        <v>86.37</v>
      </c>
      <c r="H976">
        <v>52.06</v>
      </c>
      <c r="I976" s="12">
        <f t="shared" si="211"/>
        <v>85.997225642358387</v>
      </c>
      <c r="J976" s="12">
        <f t="shared" si="212"/>
        <v>86.149013547292142</v>
      </c>
      <c r="K976" s="12">
        <f t="shared" si="213"/>
        <v>128.85559389624649</v>
      </c>
      <c r="L976" s="12">
        <f t="shared" si="214"/>
        <v>115.92062150732593</v>
      </c>
      <c r="M976" s="12">
        <f t="shared" si="215"/>
        <v>114.92108854004488</v>
      </c>
      <c r="N976" s="12">
        <f t="shared" si="216"/>
        <v>115.28384868587891</v>
      </c>
      <c r="O976" s="12">
        <f t="shared" si="217"/>
        <v>171.87718367655324</v>
      </c>
      <c r="P976" s="12">
        <f t="shared" si="218"/>
        <v>154.41861725121618</v>
      </c>
      <c r="Q976">
        <v>0.82432432432432401</v>
      </c>
      <c r="R976" s="12"/>
      <c r="S976" s="12"/>
      <c r="Z976" s="12"/>
      <c r="AA976" s="12"/>
      <c r="AB976" s="12"/>
      <c r="AC976" s="12"/>
      <c r="AF976">
        <v>0.58792991563919506</v>
      </c>
      <c r="AG976" s="12"/>
      <c r="AH976" s="12"/>
      <c r="AI976" t="str">
        <v>20060324</v>
      </c>
      <c r="AJ976">
        <v>46.7</v>
      </c>
      <c r="AK976">
        <v>28.3</v>
      </c>
      <c r="AL976">
        <f t="shared" si="219"/>
        <v>1.6501766784452296</v>
      </c>
      <c r="BI976" t="str">
        <v>25/01/2021</v>
      </c>
      <c r="BJ976">
        <v>57.8</v>
      </c>
      <c r="BK976">
        <v>16.7</v>
      </c>
      <c r="BL976">
        <f t="shared" si="220"/>
        <v>3.4610778443113772</v>
      </c>
    </row>
    <row r="977" spans="1:64" x14ac:dyDescent="0.3">
      <c r="A977" s="11">
        <v>44168</v>
      </c>
      <c r="B977">
        <v>0.8</v>
      </c>
      <c r="C977">
        <v>3669.01</v>
      </c>
      <c r="D977">
        <v>303.85000000000002</v>
      </c>
      <c r="E977">
        <v>156.25</v>
      </c>
      <c r="F977">
        <v>1830.75</v>
      </c>
      <c r="G977">
        <v>86.35</v>
      </c>
      <c r="H977">
        <v>51.79</v>
      </c>
      <c r="I977" s="12">
        <f t="shared" si="211"/>
        <v>86.750930440952573</v>
      </c>
      <c r="J977" s="12">
        <f t="shared" si="212"/>
        <v>86.693236171584957</v>
      </c>
      <c r="K977" s="12">
        <f t="shared" si="213"/>
        <v>128.96595807360055</v>
      </c>
      <c r="L977" s="12">
        <f t="shared" si="214"/>
        <v>116.60128245221716</v>
      </c>
      <c r="M977" s="12">
        <f t="shared" si="215"/>
        <v>115.69029340682148</v>
      </c>
      <c r="N977" s="12">
        <f t="shared" si="216"/>
        <v>115.77452994494139</v>
      </c>
      <c r="O977" s="12">
        <f t="shared" si="217"/>
        <v>171.67399781058779</v>
      </c>
      <c r="P977" s="12">
        <f t="shared" si="218"/>
        <v>155.0073646258742</v>
      </c>
      <c r="Q977">
        <v>0.82432432432432401</v>
      </c>
      <c r="R977" s="12"/>
      <c r="S977" s="12"/>
      <c r="Z977" s="12"/>
      <c r="AA977" s="12"/>
      <c r="AB977" s="12"/>
      <c r="AC977" s="12"/>
      <c r="AF977">
        <v>0.58568614576493805</v>
      </c>
      <c r="AG977" s="12"/>
      <c r="AH977" s="12"/>
      <c r="AI977" t="str">
        <v>20060317</v>
      </c>
      <c r="AJ977">
        <v>46.3</v>
      </c>
      <c r="AK977">
        <v>30.5</v>
      </c>
      <c r="AL977">
        <f t="shared" si="219"/>
        <v>1.5180327868852459</v>
      </c>
      <c r="BI977" t="str">
        <v>22/01/2021</v>
      </c>
      <c r="BJ977">
        <v>61.2</v>
      </c>
      <c r="BK977">
        <v>16.5</v>
      </c>
      <c r="BL977">
        <f t="shared" si="220"/>
        <v>3.7090909090909094</v>
      </c>
    </row>
    <row r="978" spans="1:64" x14ac:dyDescent="0.3">
      <c r="A978" s="11">
        <v>44167</v>
      </c>
      <c r="B978">
        <v>0.80833333333333302</v>
      </c>
      <c r="C978">
        <v>3662.45</v>
      </c>
      <c r="D978">
        <v>303.45999999999998</v>
      </c>
      <c r="E978">
        <v>157.5</v>
      </c>
      <c r="F978">
        <v>1815</v>
      </c>
      <c r="G978">
        <v>86.33</v>
      </c>
      <c r="H978">
        <v>51.74</v>
      </c>
      <c r="I978" s="12">
        <f t="shared" si="211"/>
        <v>85.915176925341157</v>
      </c>
      <c r="J978" s="12">
        <f t="shared" si="212"/>
        <v>87.294392076955049</v>
      </c>
      <c r="K978" s="12">
        <f t="shared" si="213"/>
        <v>128.76515119525376</v>
      </c>
      <c r="L978" s="12">
        <f t="shared" si="214"/>
        <v>116.50519125172252</v>
      </c>
      <c r="M978" s="12">
        <f t="shared" si="215"/>
        <v>114.6331822460203</v>
      </c>
      <c r="N978" s="12">
        <f t="shared" si="216"/>
        <v>116.63676822590105</v>
      </c>
      <c r="O978" s="12">
        <f t="shared" si="217"/>
        <v>171.49332814169156</v>
      </c>
      <c r="P978" s="12">
        <f t="shared" si="218"/>
        <v>154.95796289533001</v>
      </c>
      <c r="Q978">
        <v>0.83333333333333304</v>
      </c>
      <c r="R978" s="12"/>
      <c r="S978" s="12"/>
      <c r="Z978" s="12"/>
      <c r="AA978" s="12"/>
      <c r="AB978" s="12"/>
      <c r="AC978" s="12"/>
      <c r="AF978">
        <v>0.59304571796522898</v>
      </c>
      <c r="AG978" s="12"/>
      <c r="AH978" s="12"/>
      <c r="AI978" t="str">
        <v>20060310</v>
      </c>
      <c r="AJ978">
        <v>42.3</v>
      </c>
      <c r="AK978">
        <v>33</v>
      </c>
      <c r="AL978">
        <f t="shared" si="219"/>
        <v>1.2818181818181817</v>
      </c>
      <c r="BI978" t="str">
        <v>21/01/2021</v>
      </c>
      <c r="BJ978">
        <v>61.2</v>
      </c>
      <c r="BK978">
        <v>16.5</v>
      </c>
      <c r="BL978">
        <f t="shared" si="220"/>
        <v>3.7090909090909094</v>
      </c>
    </row>
    <row r="979" spans="1:64" x14ac:dyDescent="0.3">
      <c r="A979" s="11">
        <v>44165</v>
      </c>
      <c r="B979">
        <v>0.80501392757660195</v>
      </c>
      <c r="C979">
        <v>3621.63</v>
      </c>
      <c r="D979">
        <v>299.62</v>
      </c>
      <c r="E979">
        <v>160.02000000000001</v>
      </c>
      <c r="F979">
        <v>1777.1</v>
      </c>
      <c r="G979">
        <v>86.41</v>
      </c>
      <c r="H979">
        <v>50.73</v>
      </c>
      <c r="I979" s="12">
        <f t="shared" si="211"/>
        <v>83.654888799822288</v>
      </c>
      <c r="J979" s="12">
        <f t="shared" si="212"/>
        <v>88.181116064943453</v>
      </c>
      <c r="K979" s="12">
        <f t="shared" si="213"/>
        <v>127.2135294650347</v>
      </c>
      <c r="L979" s="12">
        <f t="shared" si="214"/>
        <v>117.52035036153252</v>
      </c>
      <c r="M979" s="12">
        <f t="shared" si="215"/>
        <v>111.44970334186661</v>
      </c>
      <c r="N979" s="12">
        <f t="shared" si="216"/>
        <v>117.63794323185533</v>
      </c>
      <c r="O979" s="12">
        <f t="shared" si="217"/>
        <v>169.16860427213965</v>
      </c>
      <c r="P979" s="12">
        <f t="shared" si="218"/>
        <v>156.06494559642135</v>
      </c>
      <c r="Q979">
        <v>0.83098591549295797</v>
      </c>
      <c r="R979" s="12"/>
      <c r="S979" s="12"/>
      <c r="Z979" s="12"/>
      <c r="AA979" s="12"/>
      <c r="AB979" s="12"/>
      <c r="AC979" s="12"/>
      <c r="AF979">
        <v>0.58736299161831096</v>
      </c>
      <c r="AG979" s="12"/>
      <c r="AH979" s="12"/>
      <c r="AI979" t="str">
        <v>20060303</v>
      </c>
      <c r="AJ979">
        <v>42.7</v>
      </c>
      <c r="AK979">
        <v>31.3</v>
      </c>
      <c r="AL979">
        <f t="shared" si="219"/>
        <v>1.3642172523961662</v>
      </c>
      <c r="BI979" t="str">
        <v>20/01/2021</v>
      </c>
      <c r="BJ979">
        <v>61.2</v>
      </c>
      <c r="BK979">
        <v>16.5</v>
      </c>
      <c r="BL979">
        <f t="shared" si="220"/>
        <v>3.7090909090909094</v>
      </c>
    </row>
    <row r="980" spans="1:64" x14ac:dyDescent="0.3">
      <c r="A980" s="11">
        <v>44163</v>
      </c>
      <c r="B980">
        <v>0.82422802850356303</v>
      </c>
      <c r="C980">
        <v>3638.35</v>
      </c>
      <c r="D980">
        <v>299.01</v>
      </c>
      <c r="E980">
        <v>160.22</v>
      </c>
      <c r="F980">
        <v>1788.5</v>
      </c>
      <c r="G980">
        <v>86.39</v>
      </c>
      <c r="H980">
        <v>51.85</v>
      </c>
      <c r="I980" s="12">
        <f t="shared" si="211"/>
        <v>83.935839353626577</v>
      </c>
      <c r="J980" s="12">
        <f t="shared" si="212"/>
        <v>88.024558511273568</v>
      </c>
      <c r="K980" s="12">
        <f t="shared" si="213"/>
        <v>127.83056735674732</v>
      </c>
      <c r="L980" s="12">
        <f t="shared" si="214"/>
        <v>115.55529992940774</v>
      </c>
      <c r="M980" s="12">
        <f t="shared" si="215"/>
        <v>111.08441898603995</v>
      </c>
      <c r="N980" s="12">
        <f t="shared" si="216"/>
        <v>116.65638219745324</v>
      </c>
      <c r="O980" s="12">
        <f t="shared" si="217"/>
        <v>168.86320549366374</v>
      </c>
      <c r="P980" s="12">
        <f t="shared" si="218"/>
        <v>152.46064826108685</v>
      </c>
      <c r="Q980">
        <v>0.8</v>
      </c>
      <c r="R980" s="12"/>
      <c r="S980" s="12"/>
      <c r="Z980" s="12"/>
      <c r="AA980" s="12"/>
      <c r="AB980" s="12"/>
      <c r="AC980" s="12"/>
      <c r="AF980">
        <v>0.593241551939925</v>
      </c>
      <c r="AG980" s="12"/>
      <c r="AH980" s="12"/>
      <c r="AI980" t="str">
        <v>20060224</v>
      </c>
      <c r="AJ980">
        <v>42.6</v>
      </c>
      <c r="AK980">
        <v>30.8</v>
      </c>
      <c r="AL980">
        <f t="shared" si="219"/>
        <v>1.3831168831168832</v>
      </c>
      <c r="BI980" t="str">
        <v>19/01/2021</v>
      </c>
      <c r="BJ980">
        <v>61.2</v>
      </c>
      <c r="BK980">
        <v>16.5</v>
      </c>
      <c r="BL980">
        <f t="shared" si="220"/>
        <v>3.7090909090909094</v>
      </c>
    </row>
    <row r="981" spans="1:64" x14ac:dyDescent="0.3">
      <c r="A981" s="11">
        <v>44161</v>
      </c>
      <c r="B981">
        <v>0.81712962962962998</v>
      </c>
      <c r="C981">
        <v>3629.65</v>
      </c>
      <c r="D981">
        <v>296.27999999999997</v>
      </c>
      <c r="E981">
        <v>158.68</v>
      </c>
      <c r="F981">
        <v>1807.6</v>
      </c>
      <c r="G981">
        <v>86.39</v>
      </c>
      <c r="H981">
        <v>51.47</v>
      </c>
      <c r="I981" s="12">
        <f t="shared" si="211"/>
        <v>84.553770269229673</v>
      </c>
      <c r="J981" s="12">
        <f t="shared" si="212"/>
        <v>86.898062230401592</v>
      </c>
      <c r="K981" s="12">
        <f t="shared" si="213"/>
        <v>127.52489969530637</v>
      </c>
      <c r="L981" s="12">
        <f t="shared" si="214"/>
        <v>116.1343476677858</v>
      </c>
      <c r="M981" s="12">
        <f t="shared" si="215"/>
        <v>111.13896710437226</v>
      </c>
      <c r="N981" s="12">
        <f t="shared" si="216"/>
        <v>114.39359074304052</v>
      </c>
      <c r="O981" s="12">
        <f t="shared" si="217"/>
        <v>167.32146257203001</v>
      </c>
      <c r="P981" s="12">
        <f t="shared" si="218"/>
        <v>152.18195512364309</v>
      </c>
      <c r="Q981">
        <v>0.797619047619048</v>
      </c>
      <c r="R981" s="12"/>
      <c r="S981" s="12"/>
      <c r="Z981" s="12"/>
      <c r="AA981" s="12"/>
      <c r="AB981" s="12"/>
      <c r="AC981" s="12"/>
      <c r="AF981">
        <v>0.59496855345911903</v>
      </c>
      <c r="AG981" s="12"/>
      <c r="AH981" s="12"/>
      <c r="AI981" t="str">
        <v>20060217</v>
      </c>
      <c r="AJ981">
        <v>45.3</v>
      </c>
      <c r="AK981">
        <v>29.5</v>
      </c>
      <c r="AL981">
        <f t="shared" si="219"/>
        <v>1.535593220338983</v>
      </c>
      <c r="BI981" t="str">
        <v>18/01/2021</v>
      </c>
      <c r="BJ981">
        <v>61.2</v>
      </c>
      <c r="BK981">
        <v>16.5</v>
      </c>
      <c r="BL981">
        <f t="shared" si="220"/>
        <v>3.7090909090909094</v>
      </c>
    </row>
    <row r="982" spans="1:64" x14ac:dyDescent="0.3">
      <c r="A982" s="11">
        <v>44160</v>
      </c>
      <c r="B982">
        <v>0.81438515081206497</v>
      </c>
      <c r="C982">
        <v>3635.41</v>
      </c>
      <c r="D982">
        <v>294.47000000000003</v>
      </c>
      <c r="E982">
        <v>159.16999999999999</v>
      </c>
      <c r="F982">
        <v>1807.55</v>
      </c>
      <c r="G982">
        <v>86.38</v>
      </c>
      <c r="H982">
        <v>51.55</v>
      </c>
      <c r="I982" s="12">
        <f t="shared" si="211"/>
        <v>84.427630825641813</v>
      </c>
      <c r="J982" s="12">
        <f t="shared" si="212"/>
        <v>87.03837481562995</v>
      </c>
      <c r="K982" s="12">
        <f t="shared" si="213"/>
        <v>127.74208462257694</v>
      </c>
      <c r="L982" s="12">
        <f t="shared" si="214"/>
        <v>116.13812496104433</v>
      </c>
      <c r="M982" s="12">
        <f t="shared" si="215"/>
        <v>110.12307012151174</v>
      </c>
      <c r="N982" s="12">
        <f t="shared" si="216"/>
        <v>113.69787632826286</v>
      </c>
      <c r="O982" s="12">
        <f t="shared" si="217"/>
        <v>166.31841801546952</v>
      </c>
      <c r="P982" s="12">
        <f t="shared" si="218"/>
        <v>151.01932863928872</v>
      </c>
      <c r="Q982">
        <v>0.79518072289156605</v>
      </c>
      <c r="R982" s="12"/>
      <c r="S982" s="12"/>
      <c r="Z982" s="12"/>
      <c r="AA982" s="12"/>
      <c r="AB982" s="12"/>
      <c r="AC982" s="12"/>
      <c r="AF982">
        <v>0.58871989860582996</v>
      </c>
      <c r="AG982" s="12"/>
      <c r="AH982" s="12"/>
      <c r="AI982" t="str">
        <v>20060210</v>
      </c>
      <c r="AJ982">
        <v>48.9</v>
      </c>
      <c r="AK982">
        <v>27.7</v>
      </c>
      <c r="AL982">
        <f t="shared" si="219"/>
        <v>1.7653429602888087</v>
      </c>
      <c r="BI982" t="str">
        <v>15/01/2021</v>
      </c>
      <c r="BJ982">
        <v>60.4</v>
      </c>
      <c r="BK982">
        <v>16.8</v>
      </c>
      <c r="BL982">
        <f t="shared" si="220"/>
        <v>3.5952380952380949</v>
      </c>
    </row>
    <row r="983" spans="1:64" x14ac:dyDescent="0.3">
      <c r="A983" s="11">
        <v>44159</v>
      </c>
      <c r="B983">
        <v>0.81220657276995301</v>
      </c>
      <c r="C983">
        <v>3577.59</v>
      </c>
      <c r="D983">
        <v>290.39</v>
      </c>
      <c r="E983">
        <v>160.77000000000001</v>
      </c>
      <c r="F983">
        <v>1838.2249999999999</v>
      </c>
      <c r="G983">
        <v>86.37</v>
      </c>
      <c r="H983">
        <v>50.85</v>
      </c>
      <c r="I983" s="12">
        <f t="shared" si="211"/>
        <v>82.279011264449679</v>
      </c>
      <c r="J983" s="12">
        <f t="shared" si="212"/>
        <v>84.270182637842893</v>
      </c>
      <c r="K983" s="12">
        <f t="shared" si="213"/>
        <v>125.72471380290416</v>
      </c>
      <c r="L983" s="12">
        <f t="shared" si="214"/>
        <v>115.86055326443136</v>
      </c>
      <c r="M983" s="12">
        <f t="shared" si="215"/>
        <v>107.54183213000491</v>
      </c>
      <c r="N983" s="12">
        <f t="shared" si="216"/>
        <v>110.30732007446446</v>
      </c>
      <c r="O983" s="12">
        <f t="shared" si="217"/>
        <v>164.0327383271653</v>
      </c>
      <c r="P983" s="12">
        <f t="shared" si="218"/>
        <v>150.97643740696589</v>
      </c>
      <c r="Q983">
        <v>0.79518072289156605</v>
      </c>
      <c r="R983" s="12"/>
      <c r="S983" s="12"/>
      <c r="Z983" s="12"/>
      <c r="AA983" s="12"/>
      <c r="AB983" s="12"/>
      <c r="AC983" s="12"/>
      <c r="AF983">
        <v>0.59449071108263896</v>
      </c>
      <c r="AG983" s="12"/>
      <c r="AH983" s="12"/>
      <c r="AI983" t="str">
        <v>20060203</v>
      </c>
      <c r="AJ983">
        <v>51.6</v>
      </c>
      <c r="AK983">
        <v>25.3</v>
      </c>
      <c r="AL983">
        <f t="shared" si="219"/>
        <v>2.039525691699605</v>
      </c>
      <c r="BI983" t="str">
        <v>14/01/2021</v>
      </c>
      <c r="BJ983">
        <v>60.4</v>
      </c>
      <c r="BK983">
        <v>16.8</v>
      </c>
      <c r="BL983">
        <f t="shared" si="220"/>
        <v>3.5952380952380949</v>
      </c>
    </row>
    <row r="984" spans="1:64" x14ac:dyDescent="0.3">
      <c r="A984" s="11">
        <v>44156</v>
      </c>
      <c r="B984">
        <v>0.828125</v>
      </c>
      <c r="C984">
        <v>3557.54</v>
      </c>
      <c r="D984">
        <v>290.38</v>
      </c>
      <c r="E984">
        <v>161.51</v>
      </c>
      <c r="F984">
        <v>1870.14</v>
      </c>
      <c r="G984">
        <v>86.37</v>
      </c>
      <c r="H984">
        <v>50.8</v>
      </c>
      <c r="I984" s="12">
        <f t="shared" si="211"/>
        <v>81.446814058526073</v>
      </c>
      <c r="J984" s="12">
        <f t="shared" si="212"/>
        <v>82.399589652170832</v>
      </c>
      <c r="K984" s="12">
        <f t="shared" si="213"/>
        <v>125.02011084064513</v>
      </c>
      <c r="L984" s="12">
        <f t="shared" si="214"/>
        <v>115.32410416711078</v>
      </c>
      <c r="M984" s="12">
        <f t="shared" si="215"/>
        <v>107.04767892605747</v>
      </c>
      <c r="N984" s="12">
        <f t="shared" si="216"/>
        <v>108.45277705356678</v>
      </c>
      <c r="O984" s="12">
        <f t="shared" si="217"/>
        <v>164.0270896223777</v>
      </c>
      <c r="P984" s="12">
        <f t="shared" si="218"/>
        <v>151.11997332394256</v>
      </c>
      <c r="Q984">
        <v>0.82417582417582402</v>
      </c>
      <c r="R984" s="12"/>
      <c r="S984" s="12"/>
      <c r="Z984" s="12"/>
      <c r="AA984" s="12"/>
      <c r="AB984" s="12"/>
      <c r="AC984" s="12"/>
      <c r="AF984">
        <v>0.60164141414141403</v>
      </c>
      <c r="AG984" s="12"/>
      <c r="AH984" s="12"/>
      <c r="AI984" t="str">
        <v>20060127</v>
      </c>
      <c r="AJ984">
        <v>52.6</v>
      </c>
      <c r="AK984">
        <v>25.8</v>
      </c>
      <c r="AL984">
        <f t="shared" si="219"/>
        <v>2.0387596899224807</v>
      </c>
      <c r="BI984" t="str">
        <v>13/01/2021</v>
      </c>
      <c r="BJ984">
        <v>60.4</v>
      </c>
      <c r="BK984">
        <v>16.8</v>
      </c>
      <c r="BL984">
        <f t="shared" si="220"/>
        <v>3.5952380952380949</v>
      </c>
    </row>
    <row r="985" spans="1:64" x14ac:dyDescent="0.3">
      <c r="A985" s="11">
        <v>44155</v>
      </c>
      <c r="B985">
        <v>0.83114035087719296</v>
      </c>
      <c r="C985">
        <v>3581.87</v>
      </c>
      <c r="D985">
        <v>292.38</v>
      </c>
      <c r="E985">
        <v>160.09</v>
      </c>
      <c r="F985">
        <v>1866.9</v>
      </c>
      <c r="G985">
        <v>86.36</v>
      </c>
      <c r="H985">
        <v>50.64</v>
      </c>
      <c r="I985" s="12">
        <f t="shared" si="211"/>
        <v>82.74277710299225</v>
      </c>
      <c r="J985" s="12">
        <f t="shared" si="212"/>
        <v>83.108340796677084</v>
      </c>
      <c r="K985" s="12">
        <f t="shared" si="213"/>
        <v>125.88979983602313</v>
      </c>
      <c r="L985" s="12">
        <f t="shared" si="214"/>
        <v>116.48335807716168</v>
      </c>
      <c r="M985" s="12">
        <f t="shared" si="215"/>
        <v>108.75628627212963</v>
      </c>
      <c r="N985" s="12">
        <f t="shared" si="216"/>
        <v>109.39090365385566</v>
      </c>
      <c r="O985" s="12">
        <f t="shared" si="217"/>
        <v>165.17608877159461</v>
      </c>
      <c r="P985" s="12">
        <f t="shared" si="218"/>
        <v>152.64643320218141</v>
      </c>
      <c r="Q985">
        <v>0.81318681318681296</v>
      </c>
      <c r="R985" s="12"/>
      <c r="S985" s="12"/>
      <c r="Z985" s="12"/>
      <c r="AA985" s="12"/>
      <c r="AB985" s="12"/>
      <c r="AC985" s="12"/>
      <c r="AF985">
        <v>0.60329531051964502</v>
      </c>
      <c r="AG985" s="12"/>
      <c r="AH985" s="12"/>
      <c r="AI985" t="str">
        <v>20060120</v>
      </c>
      <c r="AJ985">
        <v>53.7</v>
      </c>
      <c r="AK985">
        <v>25.3</v>
      </c>
      <c r="AL985">
        <f t="shared" si="219"/>
        <v>2.1225296442687749</v>
      </c>
      <c r="BI985" t="str">
        <v>12/01/2021</v>
      </c>
      <c r="BJ985">
        <v>60.4</v>
      </c>
      <c r="BK985">
        <v>16.8</v>
      </c>
      <c r="BL985">
        <f t="shared" si="220"/>
        <v>3.5952380952380949</v>
      </c>
    </row>
    <row r="986" spans="1:64" x14ac:dyDescent="0.3">
      <c r="A986" s="11">
        <v>44154</v>
      </c>
      <c r="B986">
        <v>0.820175438596491</v>
      </c>
      <c r="C986">
        <v>3567.79</v>
      </c>
      <c r="D986">
        <v>290.11</v>
      </c>
      <c r="E986">
        <v>159.27000000000001</v>
      </c>
      <c r="F986">
        <v>1872.5</v>
      </c>
      <c r="G986">
        <v>86.34</v>
      </c>
      <c r="H986">
        <v>50.35</v>
      </c>
      <c r="I986" s="12">
        <f t="shared" si="211"/>
        <v>82.842359365909971</v>
      </c>
      <c r="J986" s="12">
        <f t="shared" si="212"/>
        <v>82.535783888602964</v>
      </c>
      <c r="K986" s="12">
        <f t="shared" si="213"/>
        <v>125.42387793982599</v>
      </c>
      <c r="L986" s="12">
        <f t="shared" si="214"/>
        <v>116.69495656210569</v>
      </c>
      <c r="M986" s="12">
        <f t="shared" si="215"/>
        <v>108.46601729769768</v>
      </c>
      <c r="N986" s="12">
        <f t="shared" si="216"/>
        <v>108.22046978801376</v>
      </c>
      <c r="O986" s="12">
        <f t="shared" si="217"/>
        <v>163.9313618908426</v>
      </c>
      <c r="P986" s="12">
        <f t="shared" si="218"/>
        <v>152.33187762050645</v>
      </c>
      <c r="Q986">
        <v>0.8</v>
      </c>
      <c r="R986" s="12"/>
      <c r="S986" s="12"/>
      <c r="Z986" s="12"/>
      <c r="AA986" s="12"/>
      <c r="AB986" s="12"/>
      <c r="AC986" s="12"/>
      <c r="AF986">
        <v>0.59520807061790704</v>
      </c>
      <c r="AG986" s="12"/>
      <c r="AH986" s="12"/>
      <c r="AI986" t="str">
        <v>20060113</v>
      </c>
      <c r="AJ986">
        <v>57.3</v>
      </c>
      <c r="AK986">
        <v>22.9</v>
      </c>
      <c r="AL986">
        <f t="shared" si="219"/>
        <v>2.5021834061135371</v>
      </c>
      <c r="BI986" t="str">
        <v>11/01/2021</v>
      </c>
      <c r="BJ986">
        <v>60.4</v>
      </c>
      <c r="BK986">
        <v>16.8</v>
      </c>
      <c r="BL986">
        <f t="shared" si="220"/>
        <v>3.5952380952380949</v>
      </c>
    </row>
    <row r="987" spans="1:64" x14ac:dyDescent="0.3">
      <c r="A987" s="11">
        <v>44153</v>
      </c>
      <c r="B987">
        <v>0.82119205298013198</v>
      </c>
      <c r="C987">
        <v>3609.53</v>
      </c>
      <c r="D987">
        <v>292.27</v>
      </c>
      <c r="E987">
        <v>158.81</v>
      </c>
      <c r="F987">
        <v>1879.3</v>
      </c>
      <c r="G987">
        <v>86.34</v>
      </c>
      <c r="H987">
        <v>50.57</v>
      </c>
      <c r="I987" s="12">
        <f t="shared" si="211"/>
        <v>84.057867692195387</v>
      </c>
      <c r="J987" s="12">
        <f t="shared" si="212"/>
        <v>83.196821225653366</v>
      </c>
      <c r="K987" s="12">
        <f t="shared" si="213"/>
        <v>126.89122682112459</v>
      </c>
      <c r="L987" s="12">
        <f t="shared" si="214"/>
        <v>117.54284328523414</v>
      </c>
      <c r="M987" s="12">
        <f t="shared" si="215"/>
        <v>109.59340129605492</v>
      </c>
      <c r="N987" s="12">
        <f t="shared" si="216"/>
        <v>108.63022932649203</v>
      </c>
      <c r="O987" s="12">
        <f t="shared" si="217"/>
        <v>165.15190493204841</v>
      </c>
      <c r="P987" s="12">
        <f t="shared" si="218"/>
        <v>152.7963818731518</v>
      </c>
      <c r="Q987">
        <v>0.8</v>
      </c>
      <c r="R987" s="12"/>
      <c r="S987" s="12"/>
      <c r="Z987" s="12"/>
      <c r="AA987" s="12"/>
      <c r="AB987" s="12"/>
      <c r="AC987" s="12"/>
      <c r="AF987">
        <v>0.58946700507614203</v>
      </c>
      <c r="AG987" s="12"/>
      <c r="AH987" s="12"/>
      <c r="AI987" t="str">
        <v>20060106</v>
      </c>
      <c r="AJ987">
        <v>56.8</v>
      </c>
      <c r="AK987">
        <v>22.1</v>
      </c>
      <c r="AL987">
        <f t="shared" si="219"/>
        <v>2.5701357466063346</v>
      </c>
      <c r="BI987" t="str">
        <v>08/01/2021</v>
      </c>
      <c r="BJ987">
        <v>63.7</v>
      </c>
      <c r="BK987">
        <v>16.7</v>
      </c>
      <c r="BL987">
        <f t="shared" si="220"/>
        <v>3.8143712574850301</v>
      </c>
    </row>
    <row r="988" spans="1:64" x14ac:dyDescent="0.3">
      <c r="A988" s="11">
        <v>44152</v>
      </c>
      <c r="B988">
        <v>0.82222222222222197</v>
      </c>
      <c r="C988">
        <v>3626.91</v>
      </c>
      <c r="D988">
        <v>293.2</v>
      </c>
      <c r="E988">
        <v>157.78</v>
      </c>
      <c r="F988">
        <v>1888.63</v>
      </c>
      <c r="G988">
        <v>86.35</v>
      </c>
      <c r="H988">
        <v>50.65</v>
      </c>
      <c r="I988" s="12">
        <f t="shared" si="211"/>
        <v>85.020300465938334</v>
      </c>
      <c r="J988" s="12">
        <f t="shared" si="212"/>
        <v>83.184499026376344</v>
      </c>
      <c r="K988" s="12">
        <f t="shared" si="213"/>
        <v>127.48737693579115</v>
      </c>
      <c r="L988" s="12">
        <f t="shared" si="214"/>
        <v>117.92166557017543</v>
      </c>
      <c r="M988" s="12">
        <f t="shared" si="215"/>
        <v>110.66686696026427</v>
      </c>
      <c r="N988" s="12">
        <f t="shared" si="216"/>
        <v>108.43848919981988</v>
      </c>
      <c r="O988" s="12">
        <f t="shared" si="217"/>
        <v>165.65817097279614</v>
      </c>
      <c r="P988" s="12">
        <f t="shared" si="218"/>
        <v>153.04008740566385</v>
      </c>
      <c r="Q988">
        <v>0.82022471910112404</v>
      </c>
      <c r="R988" s="12"/>
      <c r="S988" s="12"/>
      <c r="Z988" s="12"/>
      <c r="AA988" s="12"/>
      <c r="AB988" s="12"/>
      <c r="AC988" s="12"/>
      <c r="AF988">
        <v>0.58726114649681505</v>
      </c>
      <c r="AG988" s="12"/>
      <c r="AH988" s="12"/>
      <c r="AI988" t="str">
        <v>20051230</v>
      </c>
      <c r="AJ988">
        <v>55.7</v>
      </c>
      <c r="AK988">
        <v>23.7</v>
      </c>
      <c r="AL988">
        <f t="shared" si="219"/>
        <v>2.3502109704641354</v>
      </c>
      <c r="BI988" t="str">
        <v>07/01/2021</v>
      </c>
      <c r="BJ988">
        <v>63.7</v>
      </c>
      <c r="BK988">
        <v>16.7</v>
      </c>
      <c r="BL988">
        <f t="shared" si="220"/>
        <v>3.8143712574850301</v>
      </c>
    </row>
    <row r="989" spans="1:64" x14ac:dyDescent="0.3">
      <c r="A989" s="11">
        <v>44149</v>
      </c>
      <c r="B989">
        <v>0.82969432314410496</v>
      </c>
      <c r="C989">
        <v>3585.15</v>
      </c>
      <c r="D989">
        <v>290.93</v>
      </c>
      <c r="E989">
        <v>158.16</v>
      </c>
      <c r="F989">
        <v>1890.41</v>
      </c>
      <c r="G989">
        <v>86.33</v>
      </c>
      <c r="H989">
        <v>50.02</v>
      </c>
      <c r="I989" s="12">
        <f t="shared" si="211"/>
        <v>83.842259832785658</v>
      </c>
      <c r="J989" s="12">
        <f t="shared" si="212"/>
        <v>82.150256632921781</v>
      </c>
      <c r="K989" s="12">
        <f t="shared" si="213"/>
        <v>126.04836107065569</v>
      </c>
      <c r="L989" s="12">
        <f t="shared" si="214"/>
        <v>118.03343305873275</v>
      </c>
      <c r="M989" s="12">
        <f t="shared" si="215"/>
        <v>109.54889914397107</v>
      </c>
      <c r="N989" s="12">
        <f t="shared" si="216"/>
        <v>107.4985051920026</v>
      </c>
      <c r="O989" s="12">
        <f t="shared" si="217"/>
        <v>164.41341427438499</v>
      </c>
      <c r="P989" s="12">
        <f t="shared" si="218"/>
        <v>153.77704819689995</v>
      </c>
      <c r="Q989">
        <v>0.815217391304348</v>
      </c>
      <c r="R989" s="12"/>
      <c r="S989" s="12"/>
      <c r="Z989" s="12"/>
      <c r="AA989" s="12"/>
      <c r="AB989" s="12"/>
      <c r="AC989" s="12"/>
      <c r="AF989">
        <v>0.58343949044585997</v>
      </c>
      <c r="AG989" s="12"/>
      <c r="AH989" s="12"/>
      <c r="AI989" t="str">
        <v>20051223</v>
      </c>
      <c r="AJ989">
        <v>60.4</v>
      </c>
      <c r="AK989">
        <v>20.8</v>
      </c>
      <c r="AL989">
        <f t="shared" si="219"/>
        <v>2.9038461538461537</v>
      </c>
      <c r="BI989" t="str">
        <v>06/01/2021</v>
      </c>
      <c r="BJ989">
        <v>63.7</v>
      </c>
      <c r="BK989">
        <v>16.7</v>
      </c>
      <c r="BL989">
        <f t="shared" si="220"/>
        <v>3.8143712574850301</v>
      </c>
    </row>
    <row r="990" spans="1:64" x14ac:dyDescent="0.3">
      <c r="A990" s="11">
        <v>44148</v>
      </c>
      <c r="B990">
        <v>0.82857142857142896</v>
      </c>
      <c r="C990">
        <v>3537.01</v>
      </c>
      <c r="D990">
        <v>288.39999999999998</v>
      </c>
      <c r="E990">
        <v>158.37</v>
      </c>
      <c r="F990">
        <v>1877.3</v>
      </c>
      <c r="G990">
        <v>86.33</v>
      </c>
      <c r="H990">
        <v>49.3</v>
      </c>
      <c r="I990" s="12">
        <f t="shared" si="211"/>
        <v>82.608389980613495</v>
      </c>
      <c r="J990" s="12">
        <f t="shared" si="212"/>
        <v>81.609436433835398</v>
      </c>
      <c r="K990" s="12">
        <f t="shared" si="213"/>
        <v>124.35583269612704</v>
      </c>
      <c r="L990" s="12">
        <f t="shared" si="214"/>
        <v>118.15088646000657</v>
      </c>
      <c r="M990" s="12">
        <f t="shared" si="215"/>
        <v>108.45367462910588</v>
      </c>
      <c r="N990" s="12">
        <f t="shared" si="216"/>
        <v>107.30652261094147</v>
      </c>
      <c r="O990" s="12">
        <f t="shared" si="217"/>
        <v>162.98363412756549</v>
      </c>
      <c r="P990" s="12">
        <f t="shared" si="218"/>
        <v>154.67912515070051</v>
      </c>
      <c r="Q990">
        <v>0.81111111111111101</v>
      </c>
      <c r="R990" s="12"/>
      <c r="S990" s="12"/>
      <c r="Z990" s="12"/>
      <c r="AA990" s="12"/>
      <c r="AB990" s="12"/>
      <c r="AC990" s="12"/>
      <c r="AF990">
        <v>0.58766859344893996</v>
      </c>
      <c r="AG990" s="12"/>
      <c r="AH990" s="12"/>
      <c r="AI990" t="str">
        <v>20051216</v>
      </c>
      <c r="AJ990">
        <v>55</v>
      </c>
      <c r="AK990">
        <v>21</v>
      </c>
      <c r="AL990">
        <f t="shared" si="219"/>
        <v>2.6190476190476191</v>
      </c>
      <c r="BI990" t="str">
        <v>05/01/2021</v>
      </c>
      <c r="BJ990">
        <v>63.7</v>
      </c>
      <c r="BK990">
        <v>16.7</v>
      </c>
      <c r="BL990">
        <f t="shared" si="220"/>
        <v>3.8143712574850301</v>
      </c>
    </row>
    <row r="991" spans="1:64" x14ac:dyDescent="0.3">
      <c r="A991" s="11">
        <v>44147</v>
      </c>
      <c r="B991">
        <v>0.82173913043478297</v>
      </c>
      <c r="C991">
        <v>3572.66</v>
      </c>
      <c r="D991">
        <v>289.76</v>
      </c>
      <c r="E991">
        <v>155.72</v>
      </c>
      <c r="F991">
        <v>1865.45</v>
      </c>
      <c r="G991">
        <v>86.32</v>
      </c>
      <c r="H991">
        <v>49.95</v>
      </c>
      <c r="I991" s="12">
        <f t="shared" si="211"/>
        <v>84.900384840114697</v>
      </c>
      <c r="J991" s="12">
        <f t="shared" si="212"/>
        <v>82.964319606753676</v>
      </c>
      <c r="K991" s="12">
        <f t="shared" si="213"/>
        <v>125.62393184336079</v>
      </c>
      <c r="L991" s="12">
        <f t="shared" si="214"/>
        <v>117.79344770616792</v>
      </c>
      <c r="M991" s="12">
        <f t="shared" si="215"/>
        <v>110.86059830181961</v>
      </c>
      <c r="N991" s="12">
        <f t="shared" si="216"/>
        <v>108.50505799528609</v>
      </c>
      <c r="O991" s="12">
        <f t="shared" si="217"/>
        <v>163.77127364197264</v>
      </c>
      <c r="P991" s="12">
        <f t="shared" si="218"/>
        <v>153.40289383569251</v>
      </c>
      <c r="Q991">
        <v>0.8</v>
      </c>
      <c r="R991" s="12"/>
      <c r="S991" s="12"/>
      <c r="Z991" s="12"/>
      <c r="AA991" s="12"/>
      <c r="AB991" s="12"/>
      <c r="AC991" s="12"/>
      <c r="AF991">
        <v>0.58744394618834095</v>
      </c>
      <c r="AG991" s="12"/>
      <c r="AH991" s="12"/>
      <c r="AI991" t="str">
        <v>20051209</v>
      </c>
      <c r="AJ991">
        <v>58.8</v>
      </c>
      <c r="AK991">
        <v>21.6</v>
      </c>
      <c r="AL991">
        <f t="shared" si="219"/>
        <v>2.7222222222222219</v>
      </c>
      <c r="BI991" t="str">
        <v>04/01/2021</v>
      </c>
      <c r="BJ991">
        <v>63.7</v>
      </c>
      <c r="BK991">
        <v>16.7</v>
      </c>
      <c r="BL991">
        <f t="shared" si="220"/>
        <v>3.8143712574850301</v>
      </c>
    </row>
    <row r="992" spans="1:64" x14ac:dyDescent="0.3">
      <c r="A992" s="11">
        <v>44146</v>
      </c>
      <c r="B992">
        <v>0.81838074398249405</v>
      </c>
      <c r="C992">
        <v>3545.53</v>
      </c>
      <c r="D992">
        <v>283.42</v>
      </c>
      <c r="E992">
        <v>155.16</v>
      </c>
      <c r="F992">
        <v>1877.6</v>
      </c>
      <c r="G992">
        <v>86.34</v>
      </c>
      <c r="H992">
        <v>49.55</v>
      </c>
      <c r="I992" s="12">
        <f t="shared" si="211"/>
        <v>84.558539119846557</v>
      </c>
      <c r="J992" s="12">
        <f t="shared" si="212"/>
        <v>81.808938893858766</v>
      </c>
      <c r="K992" s="12">
        <f t="shared" si="213"/>
        <v>124.641318175267</v>
      </c>
      <c r="L992" s="12">
        <f t="shared" si="214"/>
        <v>117.84303198264321</v>
      </c>
      <c r="M992" s="12">
        <f t="shared" si="215"/>
        <v>108.8191029092531</v>
      </c>
      <c r="N992" s="12">
        <f t="shared" si="216"/>
        <v>105.46342377952635</v>
      </c>
      <c r="O992" s="12">
        <f t="shared" si="217"/>
        <v>160.15164304326294</v>
      </c>
      <c r="P992" s="12">
        <f t="shared" si="218"/>
        <v>151.24061072185589</v>
      </c>
      <c r="Q992">
        <v>0.76136363636363602</v>
      </c>
      <c r="R992" s="12"/>
      <c r="S992" s="12"/>
      <c r="Z992" s="12"/>
      <c r="AA992" s="12"/>
      <c r="AB992" s="12"/>
      <c r="AC992" s="12"/>
      <c r="AF992">
        <v>0.58511326860841395</v>
      </c>
      <c r="AG992" s="12"/>
      <c r="AH992" s="12"/>
      <c r="AI992" t="str">
        <v>20051202</v>
      </c>
      <c r="AJ992">
        <v>56.2</v>
      </c>
      <c r="AK992">
        <v>21.9</v>
      </c>
      <c r="AL992">
        <f t="shared" si="219"/>
        <v>2.5662100456621006</v>
      </c>
      <c r="BI992" t="str">
        <v>01/01/2021</v>
      </c>
      <c r="BJ992">
        <v>60.2</v>
      </c>
      <c r="BK992">
        <v>17.5</v>
      </c>
      <c r="BL992">
        <f t="shared" si="220"/>
        <v>3.44</v>
      </c>
    </row>
    <row r="993" spans="1:64" x14ac:dyDescent="0.3">
      <c r="A993" s="11">
        <v>44145</v>
      </c>
      <c r="B993">
        <v>0.82236842105263197</v>
      </c>
      <c r="C993">
        <v>3550.5</v>
      </c>
      <c r="D993">
        <v>288.58999999999997</v>
      </c>
      <c r="E993">
        <v>156.06</v>
      </c>
      <c r="F993">
        <v>1861.68</v>
      </c>
      <c r="G993">
        <v>86.35</v>
      </c>
      <c r="H993">
        <v>49.43</v>
      </c>
      <c r="I993" s="12">
        <f t="shared" si="211"/>
        <v>84.190859967526094</v>
      </c>
      <c r="J993" s="12">
        <f t="shared" si="212"/>
        <v>82.631220243742092</v>
      </c>
      <c r="K993" s="12">
        <f t="shared" si="213"/>
        <v>124.80156276853074</v>
      </c>
      <c r="L993" s="12">
        <f t="shared" si="214"/>
        <v>118.29580662083343</v>
      </c>
      <c r="M993" s="12">
        <f t="shared" si="215"/>
        <v>110.15725758021607</v>
      </c>
      <c r="N993" s="12">
        <f t="shared" si="216"/>
        <v>108.33051039734615</v>
      </c>
      <c r="O993" s="12">
        <f t="shared" si="217"/>
        <v>163.05381853966412</v>
      </c>
      <c r="P993" s="12">
        <f t="shared" si="218"/>
        <v>154.38108701319592</v>
      </c>
      <c r="Q993">
        <v>0.76136363636363602</v>
      </c>
      <c r="R993" s="12"/>
      <c r="S993" s="12"/>
      <c r="Z993" s="12"/>
      <c r="AA993" s="12"/>
      <c r="AB993" s="12"/>
      <c r="AC993" s="12"/>
      <c r="AF993">
        <v>0.58119658119658102</v>
      </c>
      <c r="AG993" s="12"/>
      <c r="AH993" s="12"/>
      <c r="AI993" t="str">
        <v>20051125</v>
      </c>
      <c r="AJ993">
        <v>55.8</v>
      </c>
      <c r="AK993">
        <v>21.1</v>
      </c>
      <c r="AL993">
        <f t="shared" si="219"/>
        <v>2.6445497630331749</v>
      </c>
      <c r="BI993" t="str">
        <v>31/12/2020</v>
      </c>
      <c r="BJ993">
        <v>60.2</v>
      </c>
      <c r="BK993">
        <v>17.5</v>
      </c>
      <c r="BL993">
        <f t="shared" si="220"/>
        <v>3.44</v>
      </c>
    </row>
    <row r="994" spans="1:64" x14ac:dyDescent="0.3">
      <c r="A994" s="11">
        <v>44142</v>
      </c>
      <c r="B994">
        <v>0.82212581344902402</v>
      </c>
      <c r="C994">
        <v>3509.44</v>
      </c>
      <c r="D994">
        <v>294.61</v>
      </c>
      <c r="E994">
        <v>159.41</v>
      </c>
      <c r="F994">
        <v>1951.25</v>
      </c>
      <c r="G994">
        <v>86.38</v>
      </c>
      <c r="H994">
        <v>48.43</v>
      </c>
      <c r="I994" s="12">
        <f t="shared" si="211"/>
        <v>81.523819216944673</v>
      </c>
      <c r="J994" s="12">
        <f t="shared" si="212"/>
        <v>78.130602215000906</v>
      </c>
      <c r="K994" s="12">
        <f t="shared" si="213"/>
        <v>123.31595389649991</v>
      </c>
      <c r="L994" s="12">
        <f t="shared" si="214"/>
        <v>119.36393311852241</v>
      </c>
      <c r="M994" s="12">
        <f t="shared" si="215"/>
        <v>110.09327148568143</v>
      </c>
      <c r="N994" s="12">
        <f t="shared" si="216"/>
        <v>105.63985134875728</v>
      </c>
      <c r="O994" s="12">
        <f t="shared" si="217"/>
        <v>166.3961330030715</v>
      </c>
      <c r="P994" s="12">
        <f t="shared" si="218"/>
        <v>160.99511275237046</v>
      </c>
      <c r="Q994">
        <v>0.76086956521739102</v>
      </c>
      <c r="R994" s="12"/>
      <c r="S994" s="12"/>
      <c r="Z994" s="12"/>
      <c r="AA994" s="12"/>
      <c r="AB994" s="12"/>
      <c r="AC994" s="12"/>
      <c r="AF994">
        <v>0.56595191682910995</v>
      </c>
      <c r="AG994" s="12"/>
      <c r="AH994" s="12"/>
      <c r="AI994" t="str">
        <v>20051118</v>
      </c>
      <c r="AJ994">
        <v>53.6</v>
      </c>
      <c r="AK994">
        <v>23.2</v>
      </c>
      <c r="AL994">
        <f t="shared" si="219"/>
        <v>2.3103448275862069</v>
      </c>
      <c r="BI994" t="str">
        <v>30/12/2020</v>
      </c>
      <c r="BJ994">
        <v>60.2</v>
      </c>
      <c r="BK994">
        <v>17.5</v>
      </c>
      <c r="BL994">
        <f t="shared" si="220"/>
        <v>3.44</v>
      </c>
    </row>
    <row r="995" spans="1:64" x14ac:dyDescent="0.3">
      <c r="A995" s="11">
        <v>44141</v>
      </c>
      <c r="B995">
        <v>0.82339955849889601</v>
      </c>
      <c r="C995">
        <v>3510.45</v>
      </c>
      <c r="D995">
        <v>294.39</v>
      </c>
      <c r="E995">
        <v>161.36000000000001</v>
      </c>
      <c r="F995">
        <v>1949.35</v>
      </c>
      <c r="G995">
        <v>86.37</v>
      </c>
      <c r="H995">
        <v>48.27</v>
      </c>
      <c r="I995" s="12">
        <f t="shared" si="211"/>
        <v>80.573290710140412</v>
      </c>
      <c r="J995" s="12">
        <f t="shared" si="212"/>
        <v>78.229358665626023</v>
      </c>
      <c r="K995" s="12">
        <f t="shared" si="213"/>
        <v>123.36573114789586</v>
      </c>
      <c r="L995" s="12">
        <f t="shared" si="214"/>
        <v>119.79548444520438</v>
      </c>
      <c r="M995" s="12">
        <f t="shared" si="215"/>
        <v>108.6984435611276</v>
      </c>
      <c r="N995" s="12">
        <f t="shared" si="216"/>
        <v>105.66387676531771</v>
      </c>
      <c r="O995" s="12">
        <f t="shared" si="217"/>
        <v>166.29111566529733</v>
      </c>
      <c r="P995" s="12">
        <f t="shared" si="218"/>
        <v>161.40951234156972</v>
      </c>
      <c r="Q995">
        <v>0.768421052631579</v>
      </c>
      <c r="R995" s="12"/>
      <c r="S995" s="12"/>
      <c r="Z995" s="12"/>
      <c r="AA995" s="12"/>
      <c r="AB995" s="12"/>
      <c r="AC995" s="12"/>
      <c r="AF995">
        <v>0.56290956749672305</v>
      </c>
      <c r="AG995" s="12"/>
      <c r="AH995" s="12"/>
      <c r="AI995" t="str">
        <v>20051111</v>
      </c>
      <c r="AJ995">
        <v>53.1</v>
      </c>
      <c r="AK995">
        <v>22.9</v>
      </c>
      <c r="AL995">
        <f t="shared" si="219"/>
        <v>2.3187772925764194</v>
      </c>
      <c r="BI995" t="str">
        <v>29/12/2020</v>
      </c>
      <c r="BJ995">
        <v>60.2</v>
      </c>
      <c r="BK995">
        <v>17.5</v>
      </c>
      <c r="BL995">
        <f t="shared" si="220"/>
        <v>3.44</v>
      </c>
    </row>
    <row r="996" spans="1:64" x14ac:dyDescent="0.3">
      <c r="A996" s="11">
        <v>44140</v>
      </c>
      <c r="B996">
        <v>0.80316742081448</v>
      </c>
      <c r="C996">
        <v>3443.44</v>
      </c>
      <c r="D996">
        <v>286.91000000000003</v>
      </c>
      <c r="E996">
        <v>161.08000000000001</v>
      </c>
      <c r="F996">
        <v>1902.925</v>
      </c>
      <c r="G996">
        <v>86.39</v>
      </c>
      <c r="H996">
        <v>47.25</v>
      </c>
      <c r="I996" s="12">
        <f t="shared" si="211"/>
        <v>79.170241682444839</v>
      </c>
      <c r="J996" s="12">
        <f t="shared" si="212"/>
        <v>78.61745068810346</v>
      </c>
      <c r="K996" s="12">
        <f t="shared" si="213"/>
        <v>120.98336314676912</v>
      </c>
      <c r="L996" s="12">
        <f t="shared" si="214"/>
        <v>120.05084587386035</v>
      </c>
      <c r="M996" s="12">
        <f t="shared" si="215"/>
        <v>106.11635394323041</v>
      </c>
      <c r="N996" s="12">
        <f t="shared" si="216"/>
        <v>105.4872656823168</v>
      </c>
      <c r="O996" s="12">
        <f t="shared" si="217"/>
        <v>162.02935451384403</v>
      </c>
      <c r="P996" s="12">
        <f t="shared" si="218"/>
        <v>160.68904825464728</v>
      </c>
      <c r="Q996">
        <v>0.77419354838709697</v>
      </c>
      <c r="R996" s="12"/>
      <c r="S996" s="12"/>
      <c r="Z996" s="12"/>
      <c r="AA996" s="12"/>
      <c r="AB996" s="12"/>
      <c r="AC996" s="12"/>
      <c r="AF996">
        <v>0.56510416666666696</v>
      </c>
      <c r="AG996" s="12"/>
      <c r="AH996" s="12"/>
      <c r="AI996" t="str">
        <v>20051104</v>
      </c>
      <c r="AJ996">
        <v>50.6</v>
      </c>
      <c r="AK996">
        <v>24.7</v>
      </c>
      <c r="AL996">
        <f t="shared" si="219"/>
        <v>2.048582995951417</v>
      </c>
      <c r="BI996" t="str">
        <v>28/12/2020</v>
      </c>
      <c r="BJ996">
        <v>60.2</v>
      </c>
      <c r="BK996">
        <v>17.5</v>
      </c>
      <c r="BL996">
        <f t="shared" si="220"/>
        <v>3.44</v>
      </c>
    </row>
    <row r="997" spans="1:64" x14ac:dyDescent="0.3">
      <c r="A997" s="11">
        <v>44139</v>
      </c>
      <c r="B997">
        <v>0.79591836734693899</v>
      </c>
      <c r="C997">
        <v>3369.1567</v>
      </c>
      <c r="D997">
        <v>274.64999999999998</v>
      </c>
      <c r="E997">
        <v>157.66</v>
      </c>
      <c r="F997">
        <v>1910.15</v>
      </c>
      <c r="G997">
        <v>86.37</v>
      </c>
      <c r="H997">
        <v>46.47</v>
      </c>
      <c r="I997" s="12">
        <f t="shared" si="211"/>
        <v>79.142083692369013</v>
      </c>
      <c r="J997" s="12">
        <f t="shared" si="212"/>
        <v>76.637859152427907</v>
      </c>
      <c r="K997" s="12">
        <f t="shared" si="213"/>
        <v>118.40028595864807</v>
      </c>
      <c r="L997" s="12">
        <f t="shared" si="214"/>
        <v>119.42232416309878</v>
      </c>
      <c r="M997" s="12">
        <f t="shared" si="215"/>
        <v>103.73598834401812</v>
      </c>
      <c r="N997" s="12">
        <f t="shared" si="216"/>
        <v>100.61536348727691</v>
      </c>
      <c r="O997" s="12">
        <f t="shared" si="217"/>
        <v>155.14004003580112</v>
      </c>
      <c r="P997" s="12">
        <f t="shared" si="218"/>
        <v>156.3345664626288</v>
      </c>
      <c r="Q997">
        <v>0.78260869565217395</v>
      </c>
      <c r="R997" s="12"/>
      <c r="S997" s="12"/>
      <c r="Z997" s="12"/>
      <c r="AA997" s="12"/>
      <c r="AB997" s="12"/>
      <c r="AC997" s="12"/>
      <c r="AF997">
        <v>0.560105680317041</v>
      </c>
      <c r="AG997" s="12"/>
      <c r="AH997" s="12"/>
      <c r="AI997" t="str">
        <v>20051028</v>
      </c>
      <c r="AJ997">
        <v>46.4</v>
      </c>
      <c r="AK997">
        <v>26.8</v>
      </c>
      <c r="AL997">
        <f t="shared" si="219"/>
        <v>1.7313432835820894</v>
      </c>
      <c r="BI997" t="str">
        <v>25/12/2020</v>
      </c>
      <c r="BJ997" t="e">
        <v>#N/A</v>
      </c>
      <c r="BK997" t="e">
        <v>#N/A</v>
      </c>
      <c r="BL997" t="str">
        <f t="shared" si="220"/>
        <v/>
      </c>
    </row>
    <row r="998" spans="1:64" x14ac:dyDescent="0.3">
      <c r="A998" s="11">
        <v>44138</v>
      </c>
      <c r="B998">
        <v>0.79633867276887904</v>
      </c>
      <c r="C998">
        <v>3310.24</v>
      </c>
      <c r="D998">
        <v>269.98</v>
      </c>
      <c r="E998">
        <v>158.58000000000001</v>
      </c>
      <c r="F998">
        <v>1894.78</v>
      </c>
      <c r="G998">
        <v>86.39</v>
      </c>
      <c r="H998">
        <v>45.61</v>
      </c>
      <c r="I998" s="12">
        <f t="shared" si="211"/>
        <v>77.317407945899376</v>
      </c>
      <c r="J998" s="12">
        <f t="shared" si="212"/>
        <v>75.902624053395982</v>
      </c>
      <c r="K998" s="12">
        <f t="shared" si="213"/>
        <v>116.30335678714384</v>
      </c>
      <c r="L998" s="12">
        <f t="shared" si="214"/>
        <v>119.54871074966785</v>
      </c>
      <c r="M998" s="12">
        <f t="shared" si="215"/>
        <v>101.39388433736461</v>
      </c>
      <c r="N998" s="12">
        <f t="shared" si="216"/>
        <v>99.699541650790295</v>
      </c>
      <c r="O998" s="12">
        <f t="shared" si="217"/>
        <v>152.46742544212242</v>
      </c>
      <c r="P998" s="12">
        <f t="shared" si="218"/>
        <v>156.57850583876959</v>
      </c>
      <c r="Q998">
        <v>0.79120879120879095</v>
      </c>
      <c r="R998" s="12"/>
      <c r="S998" s="12"/>
      <c r="Z998" s="12"/>
      <c r="AA998" s="12"/>
      <c r="AB998" s="12"/>
      <c r="AC998" s="12"/>
      <c r="AF998">
        <v>0.558432934926959</v>
      </c>
      <c r="AG998" s="12"/>
      <c r="AH998" s="12"/>
      <c r="AI998" t="str">
        <v>20051021</v>
      </c>
      <c r="AJ998">
        <v>44.8</v>
      </c>
      <c r="AK998">
        <v>29.2</v>
      </c>
      <c r="AL998">
        <f t="shared" si="219"/>
        <v>1.5342465753424657</v>
      </c>
      <c r="BI998" t="str">
        <v>24/12/2020</v>
      </c>
      <c r="BJ998" t="e">
        <v>#N/A</v>
      </c>
      <c r="BK998" t="e">
        <v>#N/A</v>
      </c>
      <c r="BL998" t="str">
        <f t="shared" si="220"/>
        <v/>
      </c>
    </row>
    <row r="999" spans="1:64" x14ac:dyDescent="0.3">
      <c r="A999" s="11">
        <v>44135</v>
      </c>
      <c r="B999">
        <v>0.80184331797234998</v>
      </c>
      <c r="C999">
        <v>3269.96</v>
      </c>
      <c r="D999">
        <v>269.38</v>
      </c>
      <c r="E999">
        <v>157.57</v>
      </c>
      <c r="F999">
        <v>1878.95</v>
      </c>
      <c r="G999">
        <v>86.43</v>
      </c>
      <c r="H999">
        <v>45.05</v>
      </c>
      <c r="I999" s="12">
        <f t="shared" si="211"/>
        <v>76.863273293688252</v>
      </c>
      <c r="J999" s="12">
        <f t="shared" si="212"/>
        <v>75.608260279484938</v>
      </c>
      <c r="K999" s="12">
        <f t="shared" si="213"/>
        <v>114.83564292158454</v>
      </c>
      <c r="L999" s="12">
        <f t="shared" si="214"/>
        <v>119.56215421494889</v>
      </c>
      <c r="M999" s="12">
        <f t="shared" si="215"/>
        <v>101.81974672554158</v>
      </c>
      <c r="N999" s="12">
        <f t="shared" si="216"/>
        <v>100.32129101043715</v>
      </c>
      <c r="O999" s="12">
        <f t="shared" si="217"/>
        <v>152.05836728049144</v>
      </c>
      <c r="P999" s="12">
        <f t="shared" si="218"/>
        <v>158.19259164194554</v>
      </c>
      <c r="Q999">
        <v>0.80219780219780201</v>
      </c>
      <c r="R999" s="12"/>
      <c r="S999" s="12"/>
      <c r="Z999" s="12"/>
      <c r="AA999" s="12"/>
      <c r="AB999" s="12"/>
      <c r="AC999" s="12"/>
      <c r="AF999">
        <v>0.54253181513730697</v>
      </c>
      <c r="AG999" s="12"/>
      <c r="AH999" s="12"/>
      <c r="AI999" t="str">
        <v>20051014</v>
      </c>
      <c r="AJ999">
        <v>45.3</v>
      </c>
      <c r="AK999">
        <v>29.5</v>
      </c>
      <c r="AL999">
        <f t="shared" si="219"/>
        <v>1.535593220338983</v>
      </c>
      <c r="BI999" t="str">
        <v>23/12/2020</v>
      </c>
      <c r="BJ999" t="e">
        <v>#N/A</v>
      </c>
      <c r="BK999" t="e">
        <v>#N/A</v>
      </c>
      <c r="BL999" t="str">
        <f t="shared" si="220"/>
        <v/>
      </c>
    </row>
    <row r="1000" spans="1:64" x14ac:dyDescent="0.3">
      <c r="A1000" s="11">
        <v>44134</v>
      </c>
      <c r="B1000">
        <v>0.786885245901639</v>
      </c>
      <c r="C1000">
        <v>3310.11</v>
      </c>
      <c r="D1000">
        <v>276.39</v>
      </c>
      <c r="E1000">
        <v>159.13999999999999</v>
      </c>
      <c r="F1000">
        <v>1867.825</v>
      </c>
      <c r="G1000">
        <v>86.44</v>
      </c>
      <c r="H1000">
        <v>45.33</v>
      </c>
      <c r="I1000" s="12">
        <f t="shared" si="211"/>
        <v>77.037684999468652</v>
      </c>
      <c r="J1000" s="12">
        <f t="shared" si="212"/>
        <v>77.00086964932791</v>
      </c>
      <c r="K1000" s="12">
        <f t="shared" si="213"/>
        <v>116.23203354486053</v>
      </c>
      <c r="L1000" s="12">
        <f t="shared" si="214"/>
        <v>120.27811952363552</v>
      </c>
      <c r="M1000" s="12">
        <f t="shared" si="215"/>
        <v>103.4225043991346</v>
      </c>
      <c r="N1000" s="12">
        <f t="shared" si="216"/>
        <v>103.56482080922689</v>
      </c>
      <c r="O1000" s="12">
        <f t="shared" si="217"/>
        <v>155.99682295838562</v>
      </c>
      <c r="P1000" s="12">
        <f t="shared" si="218"/>
        <v>161.28700991418938</v>
      </c>
      <c r="Q1000">
        <v>0.80645161290322598</v>
      </c>
      <c r="R1000" s="12"/>
      <c r="S1000" s="12"/>
      <c r="Z1000" s="12"/>
      <c r="AA1000" s="12"/>
      <c r="AB1000" s="12"/>
      <c r="AC1000" s="12"/>
      <c r="AF1000">
        <v>0.53976886471787899</v>
      </c>
      <c r="AG1000" s="12"/>
      <c r="AH1000" s="12"/>
      <c r="AI1000" t="str">
        <v>20051007</v>
      </c>
      <c r="AJ1000">
        <v>45.8</v>
      </c>
      <c r="AK1000">
        <v>29.2</v>
      </c>
      <c r="AL1000">
        <f t="shared" si="219"/>
        <v>1.5684931506849316</v>
      </c>
      <c r="BI1000" t="str">
        <v>22/12/2020</v>
      </c>
      <c r="BJ1000" t="e">
        <v>#N/A</v>
      </c>
      <c r="BK1000" t="e">
        <v>#N/A</v>
      </c>
      <c r="BL1000" t="str">
        <f t="shared" si="220"/>
        <v/>
      </c>
    </row>
    <row r="1001" spans="1:64" x14ac:dyDescent="0.3">
      <c r="A1001" s="11">
        <v>44133</v>
      </c>
      <c r="B1001">
        <v>0.77294685990338197</v>
      </c>
      <c r="C1001">
        <v>3271.03</v>
      </c>
      <c r="D1001">
        <v>271.64</v>
      </c>
      <c r="E1001">
        <v>160.69999999999999</v>
      </c>
      <c r="F1001">
        <v>1877.1</v>
      </c>
      <c r="G1001">
        <v>86.42</v>
      </c>
      <c r="H1001">
        <v>45.1</v>
      </c>
      <c r="I1001" s="12">
        <f t="shared" si="211"/>
        <v>75.404806235881935</v>
      </c>
      <c r="J1001" s="12">
        <f t="shared" si="212"/>
        <v>75.722042499442566</v>
      </c>
      <c r="K1001" s="12">
        <f t="shared" si="213"/>
        <v>114.88604254778616</v>
      </c>
      <c r="L1001" s="12">
        <f t="shared" si="214"/>
        <v>119.4601129541377</v>
      </c>
      <c r="M1001" s="12">
        <f t="shared" si="215"/>
        <v>100.68449932805277</v>
      </c>
      <c r="N1001" s="12">
        <f t="shared" si="216"/>
        <v>101.29306931911236</v>
      </c>
      <c r="O1001" s="12">
        <f t="shared" si="217"/>
        <v>153.35076303782074</v>
      </c>
      <c r="P1001" s="12">
        <f t="shared" si="218"/>
        <v>159.31365527064631</v>
      </c>
      <c r="Q1001">
        <v>0.82222222222222197</v>
      </c>
      <c r="R1001" s="12"/>
      <c r="S1001" s="12"/>
      <c r="Z1001" s="12"/>
      <c r="AA1001" s="12"/>
      <c r="AB1001" s="12"/>
      <c r="AC1001" s="12"/>
      <c r="AF1001">
        <v>0.53114305270362805</v>
      </c>
      <c r="AG1001" s="12"/>
      <c r="AH1001" s="12"/>
      <c r="AI1001" t="str">
        <v>20050930</v>
      </c>
      <c r="AJ1001">
        <v>49.5</v>
      </c>
      <c r="AK1001">
        <v>27.8</v>
      </c>
      <c r="AL1001">
        <f t="shared" si="219"/>
        <v>1.7805755395683454</v>
      </c>
      <c r="BI1001" t="str">
        <v>21/12/2020</v>
      </c>
      <c r="BJ1001" t="e">
        <v>#N/A</v>
      </c>
      <c r="BK1001" t="e">
        <v>#N/A</v>
      </c>
      <c r="BL1001" t="str">
        <f t="shared" si="220"/>
        <v/>
      </c>
    </row>
    <row r="1002" spans="1:64" x14ac:dyDescent="0.3">
      <c r="A1002" s="11">
        <v>44132</v>
      </c>
      <c r="B1002">
        <v>0.75735294117647101</v>
      </c>
      <c r="C1002">
        <v>3390.68</v>
      </c>
      <c r="D1002">
        <v>282.66000000000003</v>
      </c>
      <c r="E1002">
        <v>160.55000000000001</v>
      </c>
      <c r="F1002">
        <v>1907.425</v>
      </c>
      <c r="G1002">
        <v>86.42</v>
      </c>
      <c r="H1002">
        <v>46.38</v>
      </c>
      <c r="I1002" s="12">
        <f t="shared" si="211"/>
        <v>78.238786847978247</v>
      </c>
      <c r="J1002" s="12">
        <f t="shared" si="212"/>
        <v>77.219286613751365</v>
      </c>
      <c r="K1002" s="12">
        <f t="shared" si="213"/>
        <v>119.08842375212932</v>
      </c>
      <c r="L1002" s="12">
        <f t="shared" si="214"/>
        <v>120.38585662243312</v>
      </c>
      <c r="M1002" s="12">
        <f t="shared" si="215"/>
        <v>104.87106300561015</v>
      </c>
      <c r="N1002" s="12">
        <f t="shared" si="216"/>
        <v>103.68703408196242</v>
      </c>
      <c r="O1002" s="12">
        <f t="shared" si="217"/>
        <v>159.5719580336858</v>
      </c>
      <c r="P1002" s="12">
        <f t="shared" si="218"/>
        <v>161.14892655947187</v>
      </c>
      <c r="Q1002">
        <v>0.78160919540229901</v>
      </c>
      <c r="R1002" s="12"/>
      <c r="S1002" s="12"/>
      <c r="Z1002" s="12"/>
      <c r="AA1002" s="12"/>
      <c r="AB1002" s="12"/>
      <c r="AC1002" s="12"/>
      <c r="AF1002">
        <v>0.52417659425367902</v>
      </c>
      <c r="AG1002" s="12"/>
      <c r="AH1002" s="12"/>
      <c r="AI1002" t="str">
        <v>20050923</v>
      </c>
      <c r="AJ1002">
        <v>53.2</v>
      </c>
      <c r="AK1002">
        <v>26.6</v>
      </c>
      <c r="AL1002">
        <f t="shared" si="219"/>
        <v>2</v>
      </c>
      <c r="BI1002" t="str">
        <v>18/12/2020</v>
      </c>
      <c r="BJ1002">
        <v>62.4</v>
      </c>
      <c r="BK1002">
        <v>16.8</v>
      </c>
      <c r="BL1002">
        <f t="shared" si="220"/>
        <v>3.714285714285714</v>
      </c>
    </row>
    <row r="1003" spans="1:64" x14ac:dyDescent="0.3">
      <c r="A1003" s="11">
        <v>44131</v>
      </c>
      <c r="B1003">
        <v>0.75249999999999995</v>
      </c>
      <c r="C1003">
        <v>3400.97</v>
      </c>
      <c r="D1003">
        <v>280.47000000000003</v>
      </c>
      <c r="E1003">
        <v>159.47999999999999</v>
      </c>
      <c r="F1003">
        <v>1901.925</v>
      </c>
      <c r="G1003">
        <v>86.42</v>
      </c>
      <c r="H1003">
        <v>46.53</v>
      </c>
      <c r="I1003" s="12">
        <f t="shared" si="211"/>
        <v>79.007922067351871</v>
      </c>
      <c r="J1003" s="12">
        <f t="shared" si="212"/>
        <v>77.678945121043228</v>
      </c>
      <c r="K1003" s="12">
        <f t="shared" si="213"/>
        <v>119.44983204793117</v>
      </c>
      <c r="L1003" s="12">
        <f t="shared" si="214"/>
        <v>120.362010593845</v>
      </c>
      <c r="M1003" s="12">
        <f t="shared" si="215"/>
        <v>104.75593450473895</v>
      </c>
      <c r="N1003" s="12">
        <f t="shared" si="216"/>
        <v>103.17974932142728</v>
      </c>
      <c r="O1003" s="12">
        <f t="shared" si="217"/>
        <v>158.3356225490266</v>
      </c>
      <c r="P1003" s="12">
        <f t="shared" si="218"/>
        <v>159.39052260380959</v>
      </c>
      <c r="Q1003">
        <v>0.76744186046511598</v>
      </c>
      <c r="R1003" s="12"/>
      <c r="S1003" s="12"/>
      <c r="Z1003" s="12"/>
      <c r="AA1003" s="12"/>
      <c r="AB1003" s="12"/>
      <c r="AC1003" s="12"/>
      <c r="AF1003">
        <v>0.52445074415308301</v>
      </c>
      <c r="AG1003" s="12"/>
      <c r="AH1003" s="12"/>
      <c r="AI1003" t="str">
        <v>20050916</v>
      </c>
      <c r="AJ1003">
        <v>54.3</v>
      </c>
      <c r="AK1003">
        <v>25.5</v>
      </c>
      <c r="AL1003">
        <f t="shared" si="219"/>
        <v>2.1294117647058823</v>
      </c>
      <c r="BI1003" t="str">
        <v>17/12/2020</v>
      </c>
      <c r="BJ1003">
        <v>62.4</v>
      </c>
      <c r="BK1003">
        <v>16.8</v>
      </c>
      <c r="BL1003">
        <f t="shared" si="220"/>
        <v>3.714285714285714</v>
      </c>
    </row>
    <row r="1004" spans="1:64" x14ac:dyDescent="0.3">
      <c r="A1004" s="11">
        <v>44128</v>
      </c>
      <c r="B1004">
        <v>0.75615763546797998</v>
      </c>
      <c r="C1004">
        <v>3465.39</v>
      </c>
      <c r="D1004">
        <v>284.74</v>
      </c>
      <c r="E1004">
        <v>158.01</v>
      </c>
      <c r="F1004">
        <v>1901.85</v>
      </c>
      <c r="G1004">
        <v>86.41</v>
      </c>
      <c r="H1004">
        <v>47.3</v>
      </c>
      <c r="I1004" s="12">
        <f t="shared" si="211"/>
        <v>81.274902349562637</v>
      </c>
      <c r="J1004" s="12">
        <f t="shared" si="212"/>
        <v>79.15349345699164</v>
      </c>
      <c r="K1004" s="12">
        <f t="shared" si="213"/>
        <v>121.72676349075213</v>
      </c>
      <c r="L1004" s="12">
        <f t="shared" si="214"/>
        <v>120.64074723958026</v>
      </c>
      <c r="M1004" s="12">
        <f t="shared" si="215"/>
        <v>107.36482959184983</v>
      </c>
      <c r="N1004" s="12">
        <f t="shared" si="216"/>
        <v>104.75479763548698</v>
      </c>
      <c r="O1004" s="12">
        <f t="shared" si="217"/>
        <v>160.76508264166054</v>
      </c>
      <c r="P1004" s="12">
        <f t="shared" si="218"/>
        <v>159.18629725932155</v>
      </c>
      <c r="Q1004">
        <v>0.81395348837209303</v>
      </c>
      <c r="R1004" s="12"/>
      <c r="S1004" s="12"/>
      <c r="Z1004" s="12"/>
      <c r="AA1004" s="12"/>
      <c r="AB1004" s="12"/>
      <c r="AC1004" s="12"/>
      <c r="AF1004">
        <v>0.51872791519434602</v>
      </c>
      <c r="AG1004" s="12"/>
      <c r="AH1004" s="12"/>
      <c r="AI1004" t="str">
        <v>20050909</v>
      </c>
      <c r="AJ1004">
        <v>53.2</v>
      </c>
      <c r="AK1004">
        <v>26.6</v>
      </c>
      <c r="AL1004">
        <f t="shared" si="219"/>
        <v>2</v>
      </c>
      <c r="BI1004" t="str">
        <v>16/12/2020</v>
      </c>
      <c r="BJ1004">
        <v>62.4</v>
      </c>
      <c r="BK1004">
        <v>16.8</v>
      </c>
      <c r="BL1004">
        <f t="shared" si="220"/>
        <v>3.714285714285714</v>
      </c>
    </row>
    <row r="1005" spans="1:64" x14ac:dyDescent="0.3">
      <c r="A1005" s="11">
        <v>44127</v>
      </c>
      <c r="B1005">
        <v>0.75</v>
      </c>
      <c r="C1005">
        <v>3453.49</v>
      </c>
      <c r="D1005">
        <v>284.18</v>
      </c>
      <c r="E1005">
        <v>157.05000000000001</v>
      </c>
      <c r="F1005">
        <v>1904.4</v>
      </c>
      <c r="G1005">
        <v>86.4</v>
      </c>
      <c r="H1005">
        <v>47.06</v>
      </c>
      <c r="I1005" s="12">
        <f t="shared" si="211"/>
        <v>81.492235078344635</v>
      </c>
      <c r="J1005" s="12">
        <f t="shared" si="212"/>
        <v>78.776563824514938</v>
      </c>
      <c r="K1005" s="12">
        <f t="shared" si="213"/>
        <v>121.32275279359953</v>
      </c>
      <c r="L1005" s="12">
        <f t="shared" si="214"/>
        <v>120.84062765319213</v>
      </c>
      <c r="M1005" s="12">
        <f t="shared" si="215"/>
        <v>107.8113974382496</v>
      </c>
      <c r="N1005" s="12">
        <f t="shared" si="216"/>
        <v>104.40924621040317</v>
      </c>
      <c r="O1005" s="12">
        <f t="shared" si="217"/>
        <v>160.46744100722438</v>
      </c>
      <c r="P1005" s="12">
        <f t="shared" si="218"/>
        <v>159.68600114211924</v>
      </c>
      <c r="Q1005">
        <v>0.81707317073170704</v>
      </c>
      <c r="R1005" s="12"/>
      <c r="S1005" s="12"/>
      <c r="Z1005" s="12"/>
      <c r="AA1005" s="12"/>
      <c r="AB1005" s="12"/>
      <c r="AC1005" s="12"/>
      <c r="AF1005">
        <v>0.50805886475122597</v>
      </c>
      <c r="AG1005" s="12"/>
      <c r="AH1005" s="12"/>
      <c r="AI1005" t="str">
        <v>20050902</v>
      </c>
      <c r="AJ1005">
        <v>52.1</v>
      </c>
      <c r="AK1005">
        <v>28.1</v>
      </c>
      <c r="AL1005">
        <f t="shared" si="219"/>
        <v>1.8540925266903914</v>
      </c>
      <c r="BI1005" t="str">
        <v>15/12/2020</v>
      </c>
      <c r="BJ1005">
        <v>62.4</v>
      </c>
      <c r="BK1005">
        <v>16.8</v>
      </c>
      <c r="BL1005">
        <f t="shared" si="220"/>
        <v>3.714285714285714</v>
      </c>
    </row>
    <row r="1006" spans="1:64" x14ac:dyDescent="0.3">
      <c r="A1006" s="11">
        <v>44126</v>
      </c>
      <c r="B1006">
        <v>0.73924050632911398</v>
      </c>
      <c r="C1006">
        <v>3435.56</v>
      </c>
      <c r="D1006">
        <v>284.19</v>
      </c>
      <c r="E1006">
        <v>158.69999999999999</v>
      </c>
      <c r="F1006">
        <v>1924.7</v>
      </c>
      <c r="G1006">
        <v>86.43</v>
      </c>
      <c r="H1006">
        <v>47.04</v>
      </c>
      <c r="I1006" s="12">
        <f t="shared" si="211"/>
        <v>80.239225684336702</v>
      </c>
      <c r="J1006" s="12">
        <f t="shared" si="212"/>
        <v>77.553846496811204</v>
      </c>
      <c r="K1006" s="12">
        <f t="shared" si="213"/>
        <v>120.65120251965891</v>
      </c>
      <c r="L1006" s="12">
        <f t="shared" si="214"/>
        <v>120.26410853840422</v>
      </c>
      <c r="M1006" s="12">
        <f t="shared" si="215"/>
        <v>106.70573526320685</v>
      </c>
      <c r="N1006" s="12">
        <f t="shared" si="216"/>
        <v>103.32312278873684</v>
      </c>
      <c r="O1006" s="12">
        <f t="shared" si="217"/>
        <v>160.41740457701951</v>
      </c>
      <c r="P1006" s="12">
        <f t="shared" si="218"/>
        <v>159.75954769515423</v>
      </c>
      <c r="Q1006">
        <v>0.82894736842105299</v>
      </c>
      <c r="R1006" s="12"/>
      <c r="S1006" s="12"/>
      <c r="Z1006" s="12"/>
      <c r="AA1006" s="12"/>
      <c r="AB1006" s="12"/>
      <c r="AC1006" s="12"/>
      <c r="AF1006">
        <v>0.50774647887323898</v>
      </c>
      <c r="AG1006" s="12"/>
      <c r="AH1006" s="12"/>
      <c r="AI1006" t="str">
        <v>20050826</v>
      </c>
      <c r="AJ1006">
        <v>51.1</v>
      </c>
      <c r="AK1006">
        <v>27.3</v>
      </c>
      <c r="AL1006">
        <f t="shared" si="219"/>
        <v>1.8717948717948718</v>
      </c>
      <c r="BI1006" t="str">
        <v>14/12/2020</v>
      </c>
      <c r="BJ1006">
        <v>62.4</v>
      </c>
      <c r="BK1006">
        <v>16.8</v>
      </c>
      <c r="BL1006">
        <f t="shared" si="220"/>
        <v>3.714285714285714</v>
      </c>
    </row>
    <row r="1007" spans="1:64" x14ac:dyDescent="0.3">
      <c r="A1007" s="11">
        <v>44125</v>
      </c>
      <c r="B1007">
        <v>0.73737373737373701</v>
      </c>
      <c r="C1007">
        <v>3443.12</v>
      </c>
      <c r="D1007">
        <v>284.41000000000003</v>
      </c>
      <c r="E1007">
        <v>159.25</v>
      </c>
      <c r="F1007">
        <v>1906.65</v>
      </c>
      <c r="G1007">
        <v>86.43</v>
      </c>
      <c r="H1007">
        <v>47.19</v>
      </c>
      <c r="I1007" s="12">
        <f t="shared" si="211"/>
        <v>80.138411067735674</v>
      </c>
      <c r="J1007" s="12">
        <f t="shared" si="212"/>
        <v>78.468994992304275</v>
      </c>
      <c r="K1007" s="12">
        <f t="shared" si="213"/>
        <v>120.91669725444702</v>
      </c>
      <c r="L1007" s="12">
        <f t="shared" si="214"/>
        <v>120.14601022984222</v>
      </c>
      <c r="M1007" s="12">
        <f t="shared" si="215"/>
        <v>106.42051147819764</v>
      </c>
      <c r="N1007" s="12">
        <f t="shared" si="216"/>
        <v>104.39213975803854</v>
      </c>
      <c r="O1007" s="12">
        <f t="shared" si="217"/>
        <v>160.54158849977171</v>
      </c>
      <c r="P1007" s="12">
        <f t="shared" si="218"/>
        <v>159.3762305885904</v>
      </c>
      <c r="Q1007">
        <v>0.81818181818181801</v>
      </c>
      <c r="R1007" s="12"/>
      <c r="S1007" s="12"/>
      <c r="Z1007" s="12"/>
      <c r="AA1007" s="12"/>
      <c r="AB1007" s="12"/>
      <c r="AC1007" s="12"/>
      <c r="AF1007">
        <v>0.50247699929228595</v>
      </c>
      <c r="AG1007" s="12"/>
      <c r="AH1007" s="12"/>
      <c r="AI1007" t="str">
        <v>20050819</v>
      </c>
      <c r="AJ1007">
        <v>56.8</v>
      </c>
      <c r="AK1007">
        <v>25</v>
      </c>
      <c r="AL1007">
        <f t="shared" si="219"/>
        <v>2.2719999999999998</v>
      </c>
      <c r="BI1007" t="str">
        <v>11/12/2020</v>
      </c>
      <c r="BJ1007">
        <v>63.6</v>
      </c>
      <c r="BK1007">
        <v>17.2</v>
      </c>
      <c r="BL1007">
        <f t="shared" si="220"/>
        <v>3.6976744186046515</v>
      </c>
    </row>
    <row r="1008" spans="1:64" x14ac:dyDescent="0.3">
      <c r="A1008" s="11">
        <v>44124</v>
      </c>
      <c r="B1008">
        <v>0.73107049608355101</v>
      </c>
      <c r="C1008">
        <v>3426.92</v>
      </c>
      <c r="D1008">
        <v>283.8</v>
      </c>
      <c r="E1008">
        <v>160.78</v>
      </c>
      <c r="F1008">
        <v>1904.35</v>
      </c>
      <c r="G1008">
        <v>86.44</v>
      </c>
      <c r="H1008">
        <v>46.88</v>
      </c>
      <c r="I1008" s="12">
        <f t="shared" si="211"/>
        <v>79.012998436684398</v>
      </c>
      <c r="J1008" s="12">
        <f t="shared" si="212"/>
        <v>78.193790710952342</v>
      </c>
      <c r="K1008" s="12">
        <f t="shared" si="213"/>
        <v>120.33392437225002</v>
      </c>
      <c r="L1008" s="12">
        <f t="shared" si="214"/>
        <v>120.37295550363221</v>
      </c>
      <c r="M1008" s="12">
        <f t="shared" si="215"/>
        <v>105.1933770905075</v>
      </c>
      <c r="N1008" s="12">
        <f t="shared" si="216"/>
        <v>104.29393243949401</v>
      </c>
      <c r="O1008" s="12">
        <f t="shared" si="217"/>
        <v>160.17876946421813</v>
      </c>
      <c r="P1008" s="12">
        <f t="shared" si="218"/>
        <v>160.09075195512483</v>
      </c>
      <c r="Q1008">
        <v>0.81333333333333302</v>
      </c>
      <c r="R1008" s="12"/>
      <c r="S1008" s="12"/>
      <c r="Z1008" s="12"/>
      <c r="AA1008" s="12"/>
      <c r="AB1008" s="12"/>
      <c r="AC1008" s="12"/>
      <c r="AF1008">
        <v>0.49892318736539798</v>
      </c>
      <c r="AG1008" s="12"/>
      <c r="AH1008" s="12"/>
      <c r="AI1008" t="str">
        <v>20050812</v>
      </c>
      <c r="AJ1008">
        <v>57.3</v>
      </c>
      <c r="AK1008">
        <v>22.5</v>
      </c>
      <c r="AL1008">
        <f t="shared" si="219"/>
        <v>2.5466666666666664</v>
      </c>
      <c r="BI1008" t="str">
        <v>10/12/2020</v>
      </c>
      <c r="BJ1008">
        <v>63.6</v>
      </c>
      <c r="BK1008">
        <v>17.2</v>
      </c>
      <c r="BL1008">
        <f t="shared" si="220"/>
        <v>3.6976744186046515</v>
      </c>
    </row>
    <row r="1009" spans="1:64" x14ac:dyDescent="0.3">
      <c r="A1009" s="11">
        <v>44121</v>
      </c>
      <c r="B1009">
        <v>0.73575129533678796</v>
      </c>
      <c r="C1009">
        <v>3483.81</v>
      </c>
      <c r="D1009">
        <v>288.51</v>
      </c>
      <c r="E1009">
        <v>161.38999999999999</v>
      </c>
      <c r="F1009">
        <v>1899.075</v>
      </c>
      <c r="G1009">
        <v>86.44</v>
      </c>
      <c r="H1009">
        <v>47.07</v>
      </c>
      <c r="I1009" s="12">
        <f t="shared" si="211"/>
        <v>80.017227333767494</v>
      </c>
      <c r="J1009" s="12">
        <f t="shared" si="212"/>
        <v>79.716982222075245</v>
      </c>
      <c r="K1009" s="12">
        <f t="shared" si="213"/>
        <v>122.33157735438479</v>
      </c>
      <c r="L1009" s="12">
        <f t="shared" si="214"/>
        <v>121.87115187888521</v>
      </c>
      <c r="M1009" s="12">
        <f t="shared" si="215"/>
        <v>106.5298573432414</v>
      </c>
      <c r="N1009" s="12">
        <f t="shared" si="216"/>
        <v>106.32505197900363</v>
      </c>
      <c r="O1009" s="12">
        <f t="shared" si="217"/>
        <v>162.83712747752492</v>
      </c>
      <c r="P1009" s="12">
        <f t="shared" si="218"/>
        <v>162.08253824186428</v>
      </c>
      <c r="Q1009">
        <v>0.81818181818181801</v>
      </c>
      <c r="R1009" s="12"/>
      <c r="S1009" s="12"/>
      <c r="Z1009" s="12"/>
      <c r="AA1009" s="12"/>
      <c r="AB1009" s="12"/>
      <c r="AC1009" s="12"/>
      <c r="AF1009">
        <v>0.49642346208869798</v>
      </c>
      <c r="AG1009" s="12"/>
      <c r="AH1009" s="12"/>
      <c r="AI1009" t="str">
        <v>20050805</v>
      </c>
      <c r="AJ1009">
        <v>59.1</v>
      </c>
      <c r="AK1009">
        <v>19.3</v>
      </c>
      <c r="AL1009">
        <f t="shared" si="219"/>
        <v>3.0621761658031086</v>
      </c>
      <c r="BI1009" t="str">
        <v>09/12/2020</v>
      </c>
      <c r="BJ1009">
        <v>63.6</v>
      </c>
      <c r="BK1009">
        <v>17.2</v>
      </c>
      <c r="BL1009">
        <f t="shared" si="220"/>
        <v>3.6976744186046515</v>
      </c>
    </row>
    <row r="1010" spans="1:64" x14ac:dyDescent="0.3">
      <c r="A1010" s="11">
        <v>44120</v>
      </c>
      <c r="B1010">
        <v>0.73107049608355101</v>
      </c>
      <c r="C1010">
        <v>3483.34</v>
      </c>
      <c r="D1010">
        <v>290.10000000000002</v>
      </c>
      <c r="E1010">
        <v>161.84</v>
      </c>
      <c r="F1010">
        <v>1908</v>
      </c>
      <c r="G1010">
        <v>86.45</v>
      </c>
      <c r="H1010">
        <v>46.91</v>
      </c>
      <c r="I1010" s="12">
        <f t="shared" si="211"/>
        <v>79.784619110742128</v>
      </c>
      <c r="J1010" s="12">
        <f t="shared" si="212"/>
        <v>79.335173691591308</v>
      </c>
      <c r="K1010" s="12">
        <f t="shared" si="213"/>
        <v>122.30092852506307</v>
      </c>
      <c r="L1010" s="12">
        <f t="shared" si="214"/>
        <v>122.27169667300973</v>
      </c>
      <c r="M1010" s="12">
        <f t="shared" si="215"/>
        <v>106.81830358229429</v>
      </c>
      <c r="N1010" s="12">
        <f t="shared" si="216"/>
        <v>106.41052045253025</v>
      </c>
      <c r="O1010" s="12">
        <f t="shared" si="217"/>
        <v>163.71549300006876</v>
      </c>
      <c r="P1010" s="12">
        <f t="shared" si="218"/>
        <v>163.53664975692658</v>
      </c>
      <c r="Q1010">
        <v>0.82894736842105299</v>
      </c>
      <c r="R1010" s="12"/>
      <c r="S1010" s="12"/>
      <c r="Z1010" s="12"/>
      <c r="AA1010" s="12"/>
      <c r="AB1010" s="12"/>
      <c r="AC1010" s="12"/>
      <c r="AF1010">
        <v>0.5</v>
      </c>
      <c r="AG1010" s="12"/>
      <c r="AH1010" s="12"/>
      <c r="AI1010" t="str">
        <v>20050729</v>
      </c>
      <c r="AJ1010">
        <v>57.3</v>
      </c>
      <c r="AK1010">
        <v>22.5</v>
      </c>
      <c r="AL1010">
        <f t="shared" si="219"/>
        <v>2.5466666666666664</v>
      </c>
      <c r="BI1010" t="str">
        <v>08/12/2020</v>
      </c>
      <c r="BJ1010">
        <v>63.6</v>
      </c>
      <c r="BK1010">
        <v>17.2</v>
      </c>
      <c r="BL1010">
        <f t="shared" si="220"/>
        <v>3.6976744186046515</v>
      </c>
    </row>
    <row r="1011" spans="1:64" x14ac:dyDescent="0.3">
      <c r="A1011" s="11">
        <v>44119</v>
      </c>
      <c r="B1011">
        <v>0.73629242819843299</v>
      </c>
      <c r="C1011">
        <v>3488.67</v>
      </c>
      <c r="D1011">
        <v>292.06</v>
      </c>
      <c r="E1011">
        <v>162.12</v>
      </c>
      <c r="F1011">
        <v>1901.4</v>
      </c>
      <c r="G1011">
        <v>86.43</v>
      </c>
      <c r="H1011">
        <v>47.35</v>
      </c>
      <c r="I1011" s="12">
        <f t="shared" si="211"/>
        <v>79.768720179161448</v>
      </c>
      <c r="J1011" s="12">
        <f t="shared" si="212"/>
        <v>79.733757113986329</v>
      </c>
      <c r="K1011" s="12">
        <f t="shared" si="213"/>
        <v>122.51645997063137</v>
      </c>
      <c r="L1011" s="12">
        <f t="shared" si="214"/>
        <v>121.32960868701535</v>
      </c>
      <c r="M1011" s="12">
        <f t="shared" si="215"/>
        <v>107.35333479169839</v>
      </c>
      <c r="N1011" s="12">
        <f t="shared" si="216"/>
        <v>107.50514605696641</v>
      </c>
      <c r="O1011" s="12">
        <f t="shared" si="217"/>
        <v>164.8600090385718</v>
      </c>
      <c r="P1011" s="12">
        <f t="shared" si="218"/>
        <v>163.11555832488716</v>
      </c>
      <c r="Q1011">
        <v>0.82894736842105299</v>
      </c>
      <c r="R1011" s="12"/>
      <c r="S1011" s="12"/>
      <c r="Z1011" s="12"/>
      <c r="AA1011" s="12"/>
      <c r="AB1011" s="12"/>
      <c r="AC1011" s="12"/>
      <c r="AF1011">
        <v>0.49168474331164103</v>
      </c>
      <c r="AG1011" s="12"/>
      <c r="AH1011" s="12"/>
      <c r="AI1011" t="str">
        <v>20050722</v>
      </c>
      <c r="AJ1011">
        <v>55.9</v>
      </c>
      <c r="AK1011">
        <v>22.6</v>
      </c>
      <c r="AL1011">
        <f t="shared" si="219"/>
        <v>2.4734513274336281</v>
      </c>
      <c r="BI1011" t="str">
        <v>07/12/2020</v>
      </c>
      <c r="BJ1011">
        <v>63.6</v>
      </c>
      <c r="BK1011">
        <v>17.2</v>
      </c>
      <c r="BL1011">
        <f t="shared" si="220"/>
        <v>3.6976744186046515</v>
      </c>
    </row>
    <row r="1012" spans="1:64" x14ac:dyDescent="0.3">
      <c r="A1012" s="11">
        <v>44118</v>
      </c>
      <c r="B1012">
        <v>0.73740053050397902</v>
      </c>
      <c r="C1012">
        <v>3511.93</v>
      </c>
      <c r="D1012">
        <v>294.52</v>
      </c>
      <c r="E1012">
        <v>161.75</v>
      </c>
      <c r="F1012">
        <v>1891.2</v>
      </c>
      <c r="G1012">
        <v>86.43</v>
      </c>
      <c r="H1012">
        <v>47.46</v>
      </c>
      <c r="I1012" s="12">
        <f t="shared" si="211"/>
        <v>80.485899405809164</v>
      </c>
      <c r="J1012" s="12">
        <f t="shared" si="212"/>
        <v>80.703534351289832</v>
      </c>
      <c r="K1012" s="12">
        <f t="shared" si="213"/>
        <v>123.33331363088496</v>
      </c>
      <c r="L1012" s="12">
        <f t="shared" si="214"/>
        <v>121.85423963644455</v>
      </c>
      <c r="M1012" s="12">
        <f t="shared" si="215"/>
        <v>108.50786436697111</v>
      </c>
      <c r="N1012" s="12">
        <f t="shared" si="216"/>
        <v>109.0035054849675</v>
      </c>
      <c r="O1012" s="12">
        <f t="shared" si="217"/>
        <v>166.24861282626912</v>
      </c>
      <c r="P1012" s="12">
        <f t="shared" si="218"/>
        <v>164.10590999137671</v>
      </c>
      <c r="Q1012">
        <v>0.82432432432432401</v>
      </c>
      <c r="R1012" s="12"/>
      <c r="S1012" s="12"/>
      <c r="Z1012" s="12"/>
      <c r="AA1012" s="12"/>
      <c r="AB1012" s="12"/>
      <c r="AC1012" s="12"/>
      <c r="AF1012">
        <v>0.496382054992764</v>
      </c>
      <c r="AG1012" s="12"/>
      <c r="AH1012" s="12"/>
      <c r="AI1012" t="str">
        <v>20050715</v>
      </c>
      <c r="AJ1012">
        <v>52.7</v>
      </c>
      <c r="AK1012">
        <v>23.1</v>
      </c>
      <c r="AL1012">
        <f t="shared" si="219"/>
        <v>2.2813852813852815</v>
      </c>
      <c r="BI1012" t="str">
        <v>04/12/2020</v>
      </c>
      <c r="BJ1012">
        <v>64.400000000000006</v>
      </c>
      <c r="BK1012">
        <v>16.8</v>
      </c>
      <c r="BL1012">
        <f t="shared" si="220"/>
        <v>3.8333333333333335</v>
      </c>
    </row>
    <row r="1013" spans="1:64" x14ac:dyDescent="0.3">
      <c r="A1013" s="11">
        <v>44117</v>
      </c>
      <c r="B1013">
        <v>0.73983739837398399</v>
      </c>
      <c r="C1013">
        <v>3534.22</v>
      </c>
      <c r="D1013">
        <v>294.52999999999997</v>
      </c>
      <c r="E1013">
        <v>160.6</v>
      </c>
      <c r="F1013">
        <v>1922.75</v>
      </c>
      <c r="G1013">
        <v>86.44</v>
      </c>
      <c r="H1013">
        <v>47.87</v>
      </c>
      <c r="I1013" s="12">
        <f t="shared" si="211"/>
        <v>81.584645138964504</v>
      </c>
      <c r="J1013" s="12">
        <f t="shared" si="212"/>
        <v>79.896430074015058</v>
      </c>
      <c r="K1013" s="12">
        <f t="shared" si="213"/>
        <v>124.10165436318754</v>
      </c>
      <c r="L1013" s="12">
        <f t="shared" si="214"/>
        <v>121.57971806985243</v>
      </c>
      <c r="M1013" s="12">
        <f t="shared" si="215"/>
        <v>109.29419236008368</v>
      </c>
      <c r="N1013" s="12">
        <f t="shared" si="216"/>
        <v>107.24734763846564</v>
      </c>
      <c r="O1013" s="12">
        <f t="shared" si="217"/>
        <v>166.23502564250074</v>
      </c>
      <c r="P1013" s="12">
        <f t="shared" si="218"/>
        <v>162.71777913648816</v>
      </c>
      <c r="Q1013">
        <v>0.83333333333333304</v>
      </c>
      <c r="R1013" s="12"/>
      <c r="S1013" s="12"/>
      <c r="Z1013" s="12"/>
      <c r="AA1013" s="12"/>
      <c r="AB1013" s="12"/>
      <c r="AC1013" s="12"/>
      <c r="AF1013">
        <v>0.49889786921381302</v>
      </c>
      <c r="AG1013" s="12"/>
      <c r="AH1013" s="12"/>
      <c r="AI1013" t="str">
        <v>20050708</v>
      </c>
      <c r="AJ1013">
        <v>54.5</v>
      </c>
      <c r="AK1013">
        <v>22.2</v>
      </c>
      <c r="AL1013">
        <f t="shared" si="219"/>
        <v>2.454954954954955</v>
      </c>
      <c r="BI1013" t="str">
        <v>03/12/2020</v>
      </c>
      <c r="BJ1013">
        <v>64.400000000000006</v>
      </c>
      <c r="BK1013">
        <v>16.8</v>
      </c>
      <c r="BL1013">
        <f t="shared" si="220"/>
        <v>3.8333333333333335</v>
      </c>
    </row>
    <row r="1014" spans="1:64" x14ac:dyDescent="0.3">
      <c r="A1014" s="11">
        <v>44114</v>
      </c>
      <c r="B1014">
        <v>0.73901098901098905</v>
      </c>
      <c r="C1014">
        <v>3477.13</v>
      </c>
      <c r="D1014">
        <v>285.70999999999998</v>
      </c>
      <c r="E1014">
        <v>160.09</v>
      </c>
      <c r="F1014">
        <v>1930.43</v>
      </c>
      <c r="G1014">
        <v>86.42</v>
      </c>
      <c r="H1014">
        <v>47.59</v>
      </c>
      <c r="I1014" s="12">
        <f t="shared" si="211"/>
        <v>80.51913501507471</v>
      </c>
      <c r="J1014" s="12">
        <f t="shared" si="212"/>
        <v>78.299350289053876</v>
      </c>
      <c r="K1014" s="12">
        <f t="shared" si="213"/>
        <v>122.12478562536197</v>
      </c>
      <c r="L1014" s="12">
        <f t="shared" si="214"/>
        <v>120.31221395964889</v>
      </c>
      <c r="M1014" s="12">
        <f t="shared" si="215"/>
        <v>106.34992085505772</v>
      </c>
      <c r="N1014" s="12">
        <f t="shared" si="216"/>
        <v>103.63576043457961</v>
      </c>
      <c r="O1014" s="12">
        <f t="shared" si="217"/>
        <v>161.29315887868793</v>
      </c>
      <c r="P1014" s="12">
        <f t="shared" si="218"/>
        <v>158.75108574877873</v>
      </c>
      <c r="Q1014">
        <v>0.81690140845070403</v>
      </c>
      <c r="R1014" s="12"/>
      <c r="S1014" s="12"/>
      <c r="Z1014" s="12"/>
      <c r="AA1014" s="12"/>
      <c r="AB1014" s="12"/>
      <c r="AC1014" s="12"/>
      <c r="AF1014">
        <v>0.49598832968635997</v>
      </c>
      <c r="AG1014" s="12"/>
      <c r="AH1014" s="12"/>
      <c r="AI1014" t="str">
        <v>20050701</v>
      </c>
      <c r="AJ1014">
        <v>53.9</v>
      </c>
      <c r="AK1014">
        <v>21.4</v>
      </c>
      <c r="AL1014">
        <f t="shared" si="219"/>
        <v>2.518691588785047</v>
      </c>
      <c r="BI1014" t="str">
        <v>02/12/2020</v>
      </c>
      <c r="BJ1014">
        <v>64.400000000000006</v>
      </c>
      <c r="BK1014">
        <v>16.8</v>
      </c>
      <c r="BL1014">
        <f t="shared" si="220"/>
        <v>3.8333333333333335</v>
      </c>
    </row>
    <row r="1015" spans="1:64" x14ac:dyDescent="0.3">
      <c r="A1015" s="11">
        <v>44113</v>
      </c>
      <c r="B1015">
        <v>0.71104815864022697</v>
      </c>
      <c r="C1015">
        <v>3446.83</v>
      </c>
      <c r="D1015">
        <v>281.41000000000003</v>
      </c>
      <c r="E1015">
        <v>160.12</v>
      </c>
      <c r="F1015">
        <v>1893.95</v>
      </c>
      <c r="G1015">
        <v>86.42</v>
      </c>
      <c r="H1015">
        <v>47.28</v>
      </c>
      <c r="I1015" s="12">
        <f t="shared" si="211"/>
        <v>79.802663081689175</v>
      </c>
      <c r="J1015" s="12">
        <f t="shared" si="212"/>
        <v>79.127870222869575</v>
      </c>
      <c r="K1015" s="12">
        <f t="shared" si="213"/>
        <v>121.06058008675727</v>
      </c>
      <c r="L1015" s="12">
        <f t="shared" si="214"/>
        <v>120.04403530298201</v>
      </c>
      <c r="M1015" s="12">
        <f t="shared" si="215"/>
        <v>104.73000369618445</v>
      </c>
      <c r="N1015" s="12">
        <f t="shared" si="216"/>
        <v>104.04999762399171</v>
      </c>
      <c r="O1015" s="12">
        <f t="shared" si="217"/>
        <v>158.8656604250869</v>
      </c>
      <c r="P1015" s="12">
        <f t="shared" si="218"/>
        <v>157.37819508602675</v>
      </c>
      <c r="Q1015">
        <v>0.77272727272727304</v>
      </c>
      <c r="R1015" s="12"/>
      <c r="S1015" s="12"/>
      <c r="Z1015" s="12"/>
      <c r="AA1015" s="12"/>
      <c r="AB1015" s="12"/>
      <c r="AC1015" s="12"/>
      <c r="AF1015">
        <v>0.48293391430646299</v>
      </c>
      <c r="AG1015" s="12"/>
      <c r="AH1015" s="12"/>
      <c r="AI1015" t="str">
        <v>20050624</v>
      </c>
      <c r="AJ1015">
        <v>55.1</v>
      </c>
      <c r="AK1015">
        <v>19.100000000000001</v>
      </c>
      <c r="AL1015">
        <f t="shared" si="219"/>
        <v>2.8848167539267013</v>
      </c>
      <c r="BI1015" t="str">
        <v>01/12/2020</v>
      </c>
      <c r="BJ1015">
        <v>64.400000000000006</v>
      </c>
      <c r="BK1015">
        <v>16.8</v>
      </c>
      <c r="BL1015">
        <f t="shared" si="220"/>
        <v>3.8333333333333335</v>
      </c>
    </row>
    <row r="1016" spans="1:64" x14ac:dyDescent="0.3">
      <c r="A1016" s="11">
        <v>44112</v>
      </c>
      <c r="B1016">
        <v>0.70893371757925105</v>
      </c>
      <c r="C1016">
        <v>3419.45</v>
      </c>
      <c r="D1016">
        <v>279.92</v>
      </c>
      <c r="E1016">
        <v>159.26</v>
      </c>
      <c r="F1016">
        <v>1887.5</v>
      </c>
      <c r="G1016">
        <v>86.42</v>
      </c>
      <c r="H1016">
        <v>46.9</v>
      </c>
      <c r="I1016" s="12">
        <f t="shared" si="211"/>
        <v>79.595145740500172</v>
      </c>
      <c r="J1016" s="12">
        <f t="shared" si="212"/>
        <v>78.766339254834662</v>
      </c>
      <c r="K1016" s="12">
        <f t="shared" si="213"/>
        <v>120.09893164956269</v>
      </c>
      <c r="L1016" s="12">
        <f t="shared" si="214"/>
        <v>120.05546575570058</v>
      </c>
      <c r="M1016" s="12">
        <f t="shared" si="215"/>
        <v>104.7380711953158</v>
      </c>
      <c r="N1016" s="12">
        <f t="shared" si="216"/>
        <v>103.85208350243599</v>
      </c>
      <c r="O1016" s="12">
        <f t="shared" si="217"/>
        <v>158.02450398418793</v>
      </c>
      <c r="P1016" s="12">
        <f t="shared" si="218"/>
        <v>157.81683055386281</v>
      </c>
      <c r="Q1016">
        <v>0.76923076923076905</v>
      </c>
      <c r="R1016" s="12"/>
      <c r="S1016" s="12"/>
      <c r="Z1016" s="12"/>
      <c r="AA1016" s="12"/>
      <c r="AB1016" s="12"/>
      <c r="AC1016" s="12"/>
      <c r="AF1016">
        <v>0.48942377826404099</v>
      </c>
      <c r="AG1016" s="12"/>
      <c r="AH1016" s="12"/>
      <c r="AI1016" t="str">
        <v>20050617</v>
      </c>
      <c r="AJ1016">
        <v>53.9</v>
      </c>
      <c r="AK1016">
        <v>20.2</v>
      </c>
      <c r="AL1016">
        <f t="shared" si="219"/>
        <v>2.6683168316831685</v>
      </c>
      <c r="BI1016" t="str">
        <v>30/11/2020</v>
      </c>
      <c r="BJ1016">
        <v>64.400000000000006</v>
      </c>
      <c r="BK1016">
        <v>16.8</v>
      </c>
      <c r="BL1016">
        <f t="shared" si="220"/>
        <v>3.8333333333333335</v>
      </c>
    </row>
    <row r="1017" spans="1:64" x14ac:dyDescent="0.3">
      <c r="A1017" s="11">
        <v>44111</v>
      </c>
      <c r="B1017">
        <v>0.69428571428571395</v>
      </c>
      <c r="C1017">
        <v>3360.95</v>
      </c>
      <c r="D1017">
        <v>275.16000000000003</v>
      </c>
      <c r="E1017">
        <v>160.43</v>
      </c>
      <c r="F1017">
        <v>1877.55</v>
      </c>
      <c r="G1017">
        <v>86.43</v>
      </c>
      <c r="H1017">
        <v>46.46</v>
      </c>
      <c r="I1017" s="12">
        <f t="shared" si="211"/>
        <v>77.676634368903152</v>
      </c>
      <c r="J1017" s="12">
        <f t="shared" si="212"/>
        <v>77.824173843896816</v>
      </c>
      <c r="K1017" s="12">
        <f t="shared" si="213"/>
        <v>118.03085478614298</v>
      </c>
      <c r="L1017" s="12">
        <f t="shared" si="214"/>
        <v>119.11029214891197</v>
      </c>
      <c r="M1017" s="12">
        <f t="shared" si="215"/>
        <v>102.22418164885597</v>
      </c>
      <c r="N1017" s="12">
        <f t="shared" si="216"/>
        <v>102.62067981843234</v>
      </c>
      <c r="O1017" s="12">
        <f t="shared" si="217"/>
        <v>155.31965466443978</v>
      </c>
      <c r="P1017" s="12">
        <f t="shared" si="218"/>
        <v>156.59095610049636</v>
      </c>
      <c r="Q1017">
        <v>0.71212121212121204</v>
      </c>
      <c r="R1017" s="12"/>
      <c r="S1017" s="12"/>
      <c r="Z1017" s="12"/>
      <c r="AA1017" s="12"/>
      <c r="AB1017" s="12"/>
      <c r="AC1017" s="12"/>
      <c r="AF1017">
        <v>0.48838896952104499</v>
      </c>
      <c r="AG1017" s="12"/>
      <c r="AH1017" s="12"/>
      <c r="AI1017" t="str">
        <v>20050610</v>
      </c>
      <c r="AJ1017">
        <v>52.7</v>
      </c>
      <c r="AK1017">
        <v>20.399999999999999</v>
      </c>
      <c r="AL1017">
        <f t="shared" si="219"/>
        <v>2.5833333333333335</v>
      </c>
      <c r="BI1017" t="str">
        <v>27/11/2020</v>
      </c>
      <c r="BJ1017">
        <v>64.7</v>
      </c>
      <c r="BK1017">
        <v>16.7</v>
      </c>
      <c r="BL1017">
        <f t="shared" si="220"/>
        <v>3.8742514970059885</v>
      </c>
    </row>
    <row r="1018" spans="1:64" x14ac:dyDescent="0.3">
      <c r="A1018" s="11">
        <v>44110</v>
      </c>
      <c r="B1018">
        <v>0.70359281437125798</v>
      </c>
      <c r="C1018">
        <v>3408.63</v>
      </c>
      <c r="D1018">
        <v>280.16000000000003</v>
      </c>
      <c r="E1018">
        <v>159.57</v>
      </c>
      <c r="F1018">
        <v>1913.2750000000001</v>
      </c>
      <c r="G1018">
        <v>86.43</v>
      </c>
      <c r="H1018">
        <v>46.83</v>
      </c>
      <c r="I1018" s="12">
        <f t="shared" si="211"/>
        <v>79.211557008178985</v>
      </c>
      <c r="J1018" s="12">
        <f t="shared" si="212"/>
        <v>77.461333528481617</v>
      </c>
      <c r="K1018" s="12">
        <f t="shared" si="213"/>
        <v>119.70529539257966</v>
      </c>
      <c r="L1018" s="12">
        <f t="shared" si="214"/>
        <v>119.83976956515404</v>
      </c>
      <c r="M1018" s="12">
        <f t="shared" si="215"/>
        <v>104.65601366322642</v>
      </c>
      <c r="N1018" s="12">
        <f t="shared" si="216"/>
        <v>102.53606424279306</v>
      </c>
      <c r="O1018" s="12">
        <f t="shared" si="217"/>
        <v>158.14200629012012</v>
      </c>
      <c r="P1018" s="12">
        <f t="shared" si="218"/>
        <v>158.16406001508139</v>
      </c>
      <c r="Q1018">
        <v>0.70491803278688503</v>
      </c>
      <c r="R1018" s="12"/>
      <c r="S1018" s="12"/>
      <c r="Z1018" s="12"/>
      <c r="AA1018" s="12"/>
      <c r="AB1018" s="12"/>
      <c r="AC1018" s="12"/>
      <c r="AF1018">
        <v>0.49013878743608502</v>
      </c>
      <c r="AG1018" s="12"/>
      <c r="AH1018" s="12"/>
      <c r="AI1018" t="str">
        <v>20050603</v>
      </c>
      <c r="AJ1018">
        <v>50.6</v>
      </c>
      <c r="AK1018">
        <v>20.9</v>
      </c>
      <c r="AL1018">
        <f t="shared" si="219"/>
        <v>2.4210526315789478</v>
      </c>
      <c r="BI1018" t="str">
        <v>26/11/2020</v>
      </c>
      <c r="BJ1018">
        <v>64.7</v>
      </c>
      <c r="BK1018">
        <v>16.7</v>
      </c>
      <c r="BL1018">
        <f t="shared" si="220"/>
        <v>3.8742514970059885</v>
      </c>
    </row>
    <row r="1019" spans="1:64" x14ac:dyDescent="0.3">
      <c r="A1019" s="11">
        <v>44107</v>
      </c>
      <c r="B1019">
        <v>0.70149253731343297</v>
      </c>
      <c r="C1019">
        <v>3348.44</v>
      </c>
      <c r="D1019">
        <v>274.31</v>
      </c>
      <c r="E1019">
        <v>162.75</v>
      </c>
      <c r="F1019">
        <v>1899.7</v>
      </c>
      <c r="G1019">
        <v>86.46</v>
      </c>
      <c r="H1019">
        <v>46.14</v>
      </c>
      <c r="I1019" s="12">
        <f t="shared" si="211"/>
        <v>76.347406544901958</v>
      </c>
      <c r="J1019" s="12">
        <f t="shared" si="212"/>
        <v>76.631440337971313</v>
      </c>
      <c r="K1019" s="12">
        <f t="shared" si="213"/>
        <v>117.55145692589736</v>
      </c>
      <c r="L1019" s="12">
        <f t="shared" si="214"/>
        <v>119.47881825688832</v>
      </c>
      <c r="M1019" s="12">
        <f t="shared" si="215"/>
        <v>100.54711486674937</v>
      </c>
      <c r="N1019" s="12">
        <f t="shared" si="216"/>
        <v>101.10239471578471</v>
      </c>
      <c r="O1019" s="12">
        <f t="shared" si="217"/>
        <v>154.78726808490953</v>
      </c>
      <c r="P1019" s="12">
        <f t="shared" si="218"/>
        <v>157.16265878213466</v>
      </c>
      <c r="Q1019">
        <v>0.72727272727272696</v>
      </c>
      <c r="R1019" s="12"/>
      <c r="S1019" s="12"/>
      <c r="Z1019" s="12"/>
      <c r="AA1019" s="12"/>
      <c r="AB1019" s="12"/>
      <c r="AC1019" s="12"/>
      <c r="AF1019">
        <v>0.49525893508388003</v>
      </c>
      <c r="AG1019" s="12"/>
      <c r="AH1019" s="12"/>
      <c r="AI1019" t="str">
        <v>20050527</v>
      </c>
      <c r="AJ1019">
        <v>47.8</v>
      </c>
      <c r="AK1019">
        <v>25</v>
      </c>
      <c r="AL1019">
        <f t="shared" si="219"/>
        <v>1.9119999999999999</v>
      </c>
      <c r="BI1019" t="str">
        <v>25/11/2020</v>
      </c>
      <c r="BJ1019">
        <v>64.7</v>
      </c>
      <c r="BK1019">
        <v>16.7</v>
      </c>
      <c r="BL1019">
        <f t="shared" si="220"/>
        <v>3.8742514970059885</v>
      </c>
    </row>
    <row r="1020" spans="1:64" x14ac:dyDescent="0.3">
      <c r="A1020" s="11">
        <v>44106</v>
      </c>
      <c r="B1020">
        <v>0.686153846153846</v>
      </c>
      <c r="C1020">
        <v>3380.8</v>
      </c>
      <c r="D1020">
        <v>282.25</v>
      </c>
      <c r="E1020">
        <v>163.36000000000001</v>
      </c>
      <c r="F1020">
        <v>1905.4</v>
      </c>
      <c r="G1020">
        <v>86.45</v>
      </c>
      <c r="H1020">
        <v>46.37</v>
      </c>
      <c r="I1020" s="12">
        <f t="shared" si="211"/>
        <v>76.795710318112071</v>
      </c>
      <c r="J1020" s="12">
        <f t="shared" si="212"/>
        <v>77.139030676953524</v>
      </c>
      <c r="K1020" s="12">
        <f t="shared" si="213"/>
        <v>118.70136126505598</v>
      </c>
      <c r="L1020" s="12">
        <f t="shared" si="214"/>
        <v>120.03235894215389</v>
      </c>
      <c r="M1020" s="12">
        <f t="shared" si="215"/>
        <v>103.06150699168812</v>
      </c>
      <c r="N1020" s="12">
        <f t="shared" si="216"/>
        <v>103.70961200784681</v>
      </c>
      <c r="O1020" s="12">
        <f t="shared" si="217"/>
        <v>159.28659893546373</v>
      </c>
      <c r="P1020" s="12">
        <f t="shared" si="218"/>
        <v>160.89065386135678</v>
      </c>
      <c r="Q1020">
        <v>0.6875</v>
      </c>
      <c r="R1020" s="12"/>
      <c r="S1020" s="12"/>
      <c r="Z1020" s="12"/>
      <c r="AA1020" s="12"/>
      <c r="AB1020" s="12"/>
      <c r="AC1020" s="12"/>
      <c r="AF1020">
        <v>0.49380014587892102</v>
      </c>
      <c r="AG1020" s="12"/>
      <c r="AH1020" s="12"/>
      <c r="AI1020" t="str">
        <v>20050520</v>
      </c>
      <c r="AJ1020">
        <v>46.7</v>
      </c>
      <c r="AK1020">
        <v>26.1</v>
      </c>
      <c r="AL1020">
        <f t="shared" si="219"/>
        <v>1.789272030651341</v>
      </c>
      <c r="BI1020" t="str">
        <v>24/11/2020</v>
      </c>
      <c r="BJ1020">
        <v>64.7</v>
      </c>
      <c r="BK1020">
        <v>16.7</v>
      </c>
      <c r="BL1020">
        <f t="shared" si="220"/>
        <v>3.8742514970059885</v>
      </c>
    </row>
    <row r="1021" spans="1:64" x14ac:dyDescent="0.3">
      <c r="A1021" s="11">
        <v>44104</v>
      </c>
      <c r="B1021">
        <v>0.68322981366459601</v>
      </c>
      <c r="C1021">
        <v>3363</v>
      </c>
      <c r="D1021">
        <v>277.83999999999997</v>
      </c>
      <c r="E1021">
        <v>163.26</v>
      </c>
      <c r="F1021">
        <v>1885.75</v>
      </c>
      <c r="G1021">
        <v>86.51</v>
      </c>
      <c r="H1021">
        <v>45.99</v>
      </c>
      <c r="I1021" s="12">
        <f t="shared" si="211"/>
        <v>76.437952164394773</v>
      </c>
      <c r="J1021" s="12">
        <f t="shared" si="212"/>
        <v>77.536588987515657</v>
      </c>
      <c r="K1021" s="12">
        <f t="shared" si="213"/>
        <v>117.9949896063596</v>
      </c>
      <c r="L1021" s="12">
        <f t="shared" si="214"/>
        <v>120.38988953099989</v>
      </c>
      <c r="M1021" s="12">
        <f t="shared" si="215"/>
        <v>101.51243488276377</v>
      </c>
      <c r="N1021" s="12">
        <f t="shared" si="216"/>
        <v>103.14723396053256</v>
      </c>
      <c r="O1021" s="12">
        <f t="shared" si="217"/>
        <v>156.69085725244503</v>
      </c>
      <c r="P1021" s="12">
        <f t="shared" si="218"/>
        <v>159.67555818769338</v>
      </c>
      <c r="Q1021">
        <v>0.703125</v>
      </c>
      <c r="R1021" s="12"/>
      <c r="S1021" s="12"/>
      <c r="Z1021" s="12"/>
      <c r="AA1021" s="12"/>
      <c r="AB1021" s="12"/>
      <c r="AC1021" s="12"/>
      <c r="AF1021">
        <v>0.48447653429602899</v>
      </c>
      <c r="AG1021" s="12"/>
      <c r="AH1021" s="12"/>
      <c r="AI1021" t="str">
        <v>20050513</v>
      </c>
      <c r="AJ1021">
        <v>46.2</v>
      </c>
      <c r="AK1021">
        <v>28.6</v>
      </c>
      <c r="AL1021">
        <f t="shared" si="219"/>
        <v>1.6153846153846154</v>
      </c>
      <c r="BI1021" t="str">
        <v>23/11/2020</v>
      </c>
      <c r="BJ1021">
        <v>64.7</v>
      </c>
      <c r="BK1021">
        <v>16.7</v>
      </c>
      <c r="BL1021">
        <f t="shared" si="220"/>
        <v>3.8742514970059885</v>
      </c>
    </row>
    <row r="1022" spans="1:64" x14ac:dyDescent="0.3">
      <c r="A1022" s="11">
        <v>44104</v>
      </c>
      <c r="B1022">
        <v>0.68807339449541305</v>
      </c>
      <c r="C1022">
        <v>3335.47</v>
      </c>
      <c r="D1022">
        <v>275.95</v>
      </c>
      <c r="E1022">
        <v>164.84</v>
      </c>
      <c r="F1022">
        <v>1897.575</v>
      </c>
      <c r="G1022">
        <v>86.5</v>
      </c>
      <c r="H1022">
        <v>45.93</v>
      </c>
      <c r="I1022" s="12">
        <f t="shared" si="211"/>
        <v>75.09829164732912</v>
      </c>
      <c r="J1022" s="12">
        <f t="shared" si="212"/>
        <v>76.429481418924937</v>
      </c>
      <c r="K1022" s="12">
        <f t="shared" si="213"/>
        <v>117.04248586702415</v>
      </c>
      <c r="L1022" s="12">
        <f t="shared" si="214"/>
        <v>119.55926663309593</v>
      </c>
      <c r="M1022" s="12">
        <f t="shared" si="215"/>
        <v>99.871140669170828</v>
      </c>
      <c r="N1022" s="12">
        <f t="shared" si="216"/>
        <v>101.81541657180441</v>
      </c>
      <c r="O1022" s="12">
        <f t="shared" si="217"/>
        <v>155.64284241068958</v>
      </c>
      <c r="P1022" s="12">
        <f t="shared" si="218"/>
        <v>158.79539799168117</v>
      </c>
      <c r="Q1022">
        <v>0.73015873015873001</v>
      </c>
      <c r="R1022" s="12"/>
      <c r="S1022" s="12"/>
      <c r="Z1022" s="12"/>
      <c r="AA1022" s="12"/>
      <c r="AB1022" s="12"/>
      <c r="AC1022" s="12"/>
      <c r="AF1022">
        <v>0.48327402135231301</v>
      </c>
      <c r="AG1022" s="12"/>
      <c r="AH1022" s="12"/>
      <c r="AI1022" t="str">
        <v>20050506</v>
      </c>
      <c r="AJ1022">
        <v>46.2</v>
      </c>
      <c r="AK1022">
        <v>28</v>
      </c>
      <c r="AL1022">
        <f t="shared" si="219"/>
        <v>1.6500000000000001</v>
      </c>
      <c r="BI1022" t="str">
        <v>20/11/2020</v>
      </c>
      <c r="BJ1022">
        <v>64.599999999999994</v>
      </c>
      <c r="BK1022">
        <v>17.2</v>
      </c>
      <c r="BL1022">
        <f t="shared" si="220"/>
        <v>3.7558139534883721</v>
      </c>
    </row>
    <row r="1023" spans="1:64" x14ac:dyDescent="0.3">
      <c r="A1023" s="11">
        <v>44103</v>
      </c>
      <c r="B1023">
        <v>0.686708860759494</v>
      </c>
      <c r="C1023">
        <v>3351.6</v>
      </c>
      <c r="D1023">
        <v>277.2</v>
      </c>
      <c r="E1023">
        <v>164.65</v>
      </c>
      <c r="F1023">
        <v>1881.45</v>
      </c>
      <c r="G1023">
        <v>86.51</v>
      </c>
      <c r="H1023">
        <v>46.04</v>
      </c>
      <c r="I1023" s="12">
        <f t="shared" si="211"/>
        <v>75.549061906236517</v>
      </c>
      <c r="J1023" s="12">
        <f t="shared" si="212"/>
        <v>77.466223054645454</v>
      </c>
      <c r="K1023" s="12">
        <f t="shared" si="213"/>
        <v>117.5948327041601</v>
      </c>
      <c r="L1023" s="12">
        <f t="shared" si="214"/>
        <v>119.84971042682963</v>
      </c>
      <c r="M1023" s="12">
        <f t="shared" si="215"/>
        <v>100.4399665967894</v>
      </c>
      <c r="N1023" s="12">
        <f t="shared" si="216"/>
        <v>103.16480154273094</v>
      </c>
      <c r="O1023" s="12">
        <f t="shared" si="217"/>
        <v>156.3297217435248</v>
      </c>
      <c r="P1023" s="12">
        <f t="shared" si="218"/>
        <v>159.13278380087809</v>
      </c>
      <c r="Q1023">
        <v>0.72580645161290303</v>
      </c>
      <c r="R1023" s="12"/>
      <c r="S1023" s="12"/>
      <c r="Z1023" s="12"/>
      <c r="AA1023" s="12"/>
      <c r="AB1023" s="12"/>
      <c r="AC1023" s="12"/>
      <c r="AF1023">
        <v>0.48300795372378902</v>
      </c>
      <c r="AG1023" s="12"/>
      <c r="AH1023" s="12"/>
      <c r="AI1023" t="str">
        <v>20050429</v>
      </c>
      <c r="AJ1023">
        <v>43.5</v>
      </c>
      <c r="AK1023">
        <v>30.4</v>
      </c>
      <c r="AL1023">
        <f t="shared" si="219"/>
        <v>1.430921052631579</v>
      </c>
      <c r="BI1023" t="str">
        <v>19/11/2020</v>
      </c>
      <c r="BJ1023">
        <v>64.599999999999994</v>
      </c>
      <c r="BK1023">
        <v>17.2</v>
      </c>
      <c r="BL1023">
        <f t="shared" si="220"/>
        <v>3.7558139534883721</v>
      </c>
    </row>
    <row r="1024" spans="1:64" x14ac:dyDescent="0.3">
      <c r="A1024" s="11">
        <v>44100</v>
      </c>
      <c r="B1024">
        <v>0.672782874617737</v>
      </c>
      <c r="C1024">
        <v>3298.46</v>
      </c>
      <c r="D1024">
        <v>271.56</v>
      </c>
      <c r="E1024">
        <v>165.12</v>
      </c>
      <c r="F1024">
        <v>1861.05</v>
      </c>
      <c r="G1024">
        <v>86.5</v>
      </c>
      <c r="H1024">
        <v>45.36</v>
      </c>
      <c r="I1024" s="12">
        <f t="shared" si="211"/>
        <v>74.14352580944572</v>
      </c>
      <c r="J1024" s="12">
        <f t="shared" si="212"/>
        <v>77.069393165599237</v>
      </c>
      <c r="K1024" s="12">
        <f t="shared" si="213"/>
        <v>115.74352182930528</v>
      </c>
      <c r="L1024" s="12">
        <f t="shared" si="214"/>
        <v>119.71570462951637</v>
      </c>
      <c r="M1024" s="12">
        <f t="shared" si="215"/>
        <v>98.1227674587455</v>
      </c>
      <c r="N1024" s="12">
        <f t="shared" si="216"/>
        <v>102.1628559961911</v>
      </c>
      <c r="O1024" s="12">
        <f t="shared" si="217"/>
        <v>153.16633396177301</v>
      </c>
      <c r="P1024" s="12">
        <f t="shared" si="218"/>
        <v>158.21864249531222</v>
      </c>
      <c r="Q1024">
        <v>0.734375</v>
      </c>
      <c r="R1024" s="12"/>
      <c r="S1024" s="12"/>
      <c r="Z1024" s="12"/>
      <c r="AA1024" s="12"/>
      <c r="AB1024" s="12"/>
      <c r="AC1024" s="12"/>
      <c r="AF1024">
        <v>0.48196948682385599</v>
      </c>
      <c r="AG1024" s="12"/>
      <c r="AH1024" s="12"/>
      <c r="AI1024" t="str">
        <v>20050422</v>
      </c>
      <c r="AJ1024">
        <v>44</v>
      </c>
      <c r="AK1024">
        <v>29.7</v>
      </c>
      <c r="AL1024">
        <f t="shared" si="219"/>
        <v>1.4814814814814816</v>
      </c>
      <c r="BI1024" t="str">
        <v>18/11/2020</v>
      </c>
      <c r="BJ1024">
        <v>64.599999999999994</v>
      </c>
      <c r="BK1024">
        <v>17.2</v>
      </c>
      <c r="BL1024">
        <f t="shared" si="220"/>
        <v>3.7558139534883721</v>
      </c>
    </row>
    <row r="1025" spans="1:64" x14ac:dyDescent="0.3">
      <c r="A1025" s="11">
        <v>44099</v>
      </c>
      <c r="B1025">
        <v>0.68580060422960698</v>
      </c>
      <c r="C1025">
        <v>3246.59</v>
      </c>
      <c r="D1025">
        <v>265.39</v>
      </c>
      <c r="E1025">
        <v>165.12</v>
      </c>
      <c r="F1025">
        <v>1868.4749999999999</v>
      </c>
      <c r="G1025">
        <v>86.49</v>
      </c>
      <c r="H1025">
        <v>45.25</v>
      </c>
      <c r="I1025" s="12">
        <f t="shared" si="211"/>
        <v>72.977580282219094</v>
      </c>
      <c r="J1025" s="12">
        <f t="shared" si="212"/>
        <v>75.561888734844402</v>
      </c>
      <c r="K1025" s="12">
        <f t="shared" si="213"/>
        <v>113.93636091493872</v>
      </c>
      <c r="L1025" s="12">
        <f t="shared" si="214"/>
        <v>118.11572973286702</v>
      </c>
      <c r="M1025" s="12">
        <f t="shared" si="215"/>
        <v>95.893361525543028</v>
      </c>
      <c r="N1025" s="12">
        <f t="shared" si="216"/>
        <v>99.455417702762077</v>
      </c>
      <c r="O1025" s="12">
        <f t="shared" si="217"/>
        <v>149.70322188269279</v>
      </c>
      <c r="P1025" s="12">
        <f t="shared" si="218"/>
        <v>154.99203923616821</v>
      </c>
      <c r="Q1025">
        <v>0.70769230769230795</v>
      </c>
      <c r="R1025" s="12"/>
      <c r="S1025" s="12"/>
      <c r="Z1025" s="12"/>
      <c r="AA1025" s="12"/>
      <c r="AB1025" s="12"/>
      <c r="AC1025" s="12"/>
      <c r="AF1025">
        <v>0.48955431754874701</v>
      </c>
      <c r="AG1025" s="12"/>
      <c r="AH1025" s="12"/>
      <c r="AI1025" t="str">
        <v>20050415</v>
      </c>
      <c r="AJ1025">
        <v>48.4</v>
      </c>
      <c r="AK1025">
        <v>26.9</v>
      </c>
      <c r="AL1025">
        <f t="shared" si="219"/>
        <v>1.7992565055762082</v>
      </c>
      <c r="BI1025" t="str">
        <v>17/11/2020</v>
      </c>
      <c r="BJ1025">
        <v>64.599999999999994</v>
      </c>
      <c r="BK1025">
        <v>17.2</v>
      </c>
      <c r="BL1025">
        <f t="shared" si="220"/>
        <v>3.7558139534883721</v>
      </c>
    </row>
    <row r="1026" spans="1:64" x14ac:dyDescent="0.3">
      <c r="A1026" s="11">
        <v>44098</v>
      </c>
      <c r="B1026">
        <v>0.69850746268656705</v>
      </c>
      <c r="C1026">
        <v>3236.92</v>
      </c>
      <c r="D1026">
        <v>264.16000000000003</v>
      </c>
      <c r="E1026">
        <v>164.49</v>
      </c>
      <c r="F1026">
        <v>1863.65</v>
      </c>
      <c r="G1026">
        <v>86.5</v>
      </c>
      <c r="H1026">
        <v>45.3</v>
      </c>
      <c r="I1026" s="12">
        <f t="shared" ref="I1026:I1089" si="221">I1027*(1+((C1026/C1027)-(E1026/E1027)))</f>
        <v>73.039123944924611</v>
      </c>
      <c r="J1026" s="12">
        <f t="shared" ref="J1026:J1089" si="222">J1027*(1+((C1026/C1027)-(F1026/F1027)))</f>
        <v>75.531796690569976</v>
      </c>
      <c r="K1026" s="12">
        <f t="shared" si="213"/>
        <v>113.58390837539434</v>
      </c>
      <c r="L1026" s="12">
        <f t="shared" si="214"/>
        <v>117.63446823802202</v>
      </c>
      <c r="M1026" s="12">
        <f t="shared" si="215"/>
        <v>95.814195155457512</v>
      </c>
      <c r="N1026" s="12">
        <f t="shared" si="216"/>
        <v>99.250241303373556</v>
      </c>
      <c r="O1026" s="12">
        <f t="shared" si="217"/>
        <v>148.99224936397928</v>
      </c>
      <c r="P1026" s="12">
        <f t="shared" si="218"/>
        <v>154.10439458127121</v>
      </c>
      <c r="Q1026">
        <v>0.73913043478260898</v>
      </c>
      <c r="R1026" s="12"/>
      <c r="S1026" s="12"/>
      <c r="Z1026" s="12"/>
      <c r="AA1026" s="12"/>
      <c r="AB1026" s="12"/>
      <c r="AC1026" s="12"/>
      <c r="AF1026">
        <v>0.496890117484451</v>
      </c>
      <c r="AG1026" s="12"/>
      <c r="AH1026" s="12"/>
      <c r="AI1026" t="str">
        <v>20050408</v>
      </c>
      <c r="AJ1026">
        <v>46.2</v>
      </c>
      <c r="AK1026">
        <v>29</v>
      </c>
      <c r="AL1026">
        <f t="shared" si="219"/>
        <v>1.5931034482758621</v>
      </c>
      <c r="BI1026" t="str">
        <v>16/11/2020</v>
      </c>
      <c r="BJ1026">
        <v>64.599999999999994</v>
      </c>
      <c r="BK1026">
        <v>17.2</v>
      </c>
      <c r="BL1026">
        <f t="shared" si="220"/>
        <v>3.7558139534883721</v>
      </c>
    </row>
    <row r="1027" spans="1:64" x14ac:dyDescent="0.3">
      <c r="A1027" s="11">
        <v>44097</v>
      </c>
      <c r="B1027">
        <v>0.70090634441087596</v>
      </c>
      <c r="C1027">
        <v>3315.57</v>
      </c>
      <c r="D1027">
        <v>272.48</v>
      </c>
      <c r="E1027">
        <v>164.27</v>
      </c>
      <c r="F1027">
        <v>1900.2249999999999</v>
      </c>
      <c r="G1027">
        <v>86.5</v>
      </c>
      <c r="H1027">
        <v>45.875</v>
      </c>
      <c r="I1027" s="12">
        <f t="shared" si="221"/>
        <v>74.916583722563047</v>
      </c>
      <c r="J1027" s="12">
        <f t="shared" si="222"/>
        <v>75.871221069450485</v>
      </c>
      <c r="K1027" s="12">
        <f t="shared" ref="K1027:K1090" si="223">K1028*(1+((C1027/C1028)-(G1027/G1028)))</f>
        <v>116.34374624402402</v>
      </c>
      <c r="L1027" s="12">
        <f t="shared" ref="L1027:L1090" si="224">L1028*(1+((C1027/C1028)-(H1027/H1028)))</f>
        <v>118.96537570713542</v>
      </c>
      <c r="M1027" s="12">
        <f t="shared" ref="M1027:M1090" si="225">M1028*(1+((D1027/D1028)-(E1027/E1028)))</f>
        <v>98.968684371950403</v>
      </c>
      <c r="N1027" s="12">
        <f t="shared" ref="N1027:N1090" si="226">N1028*(1+((D1027/D1028)-(F1027/F1028)))</f>
        <v>100.38322972369197</v>
      </c>
      <c r="O1027" s="12">
        <f t="shared" ref="O1027:O1090" si="227">O1028*(1+((D1027/D1028)-(G1027/G1028)))</f>
        <v>153.6849186352857</v>
      </c>
      <c r="P1027" s="12">
        <f t="shared" ref="P1027:P1090" si="228">P1028*(1+((D1027/D1028)-(H1027/H1028)))</f>
        <v>156.92916525353462</v>
      </c>
      <c r="Q1027">
        <v>0.73913043478260898</v>
      </c>
      <c r="R1027" s="12"/>
      <c r="S1027" s="12"/>
      <c r="Z1027" s="12"/>
      <c r="AA1027" s="12"/>
      <c r="AB1027" s="12"/>
      <c r="AC1027" s="12"/>
      <c r="AF1027">
        <v>0.49159663865546199</v>
      </c>
      <c r="AG1027" s="12"/>
      <c r="AH1027" s="12"/>
      <c r="AI1027" t="str">
        <v>20050401</v>
      </c>
      <c r="AJ1027">
        <v>47.9</v>
      </c>
      <c r="AK1027">
        <v>29.2</v>
      </c>
      <c r="AL1027">
        <f t="shared" si="219"/>
        <v>1.6404109589041096</v>
      </c>
      <c r="BI1027" t="str">
        <v>13/11/2020</v>
      </c>
      <c r="BJ1027">
        <v>59.6</v>
      </c>
      <c r="BK1027">
        <v>18.2</v>
      </c>
      <c r="BL1027">
        <f t="shared" si="220"/>
        <v>3.2747252747252751</v>
      </c>
    </row>
    <row r="1028" spans="1:64" x14ac:dyDescent="0.3">
      <c r="A1028" s="11">
        <v>44096</v>
      </c>
      <c r="B1028">
        <v>0.69879518072289204</v>
      </c>
      <c r="C1028">
        <v>3281.06</v>
      </c>
      <c r="D1028">
        <v>267.51</v>
      </c>
      <c r="E1028">
        <v>164.4</v>
      </c>
      <c r="F1028">
        <v>1912.6</v>
      </c>
      <c r="G1028">
        <v>86.48</v>
      </c>
      <c r="H1028">
        <v>45.92</v>
      </c>
      <c r="I1028" s="12">
        <f t="shared" si="221"/>
        <v>74.078848498183319</v>
      </c>
      <c r="J1028" s="12">
        <f t="shared" si="222"/>
        <v>74.603836744967623</v>
      </c>
      <c r="K1028" s="12">
        <f t="shared" si="223"/>
        <v>115.15914157819422</v>
      </c>
      <c r="L1028" s="12">
        <f t="shared" si="224"/>
        <v>117.61307148696758</v>
      </c>
      <c r="M1028" s="12">
        <f t="shared" si="225"/>
        <v>97.088135824350815</v>
      </c>
      <c r="N1028" s="12">
        <f t="shared" si="226"/>
        <v>97.930177238806124</v>
      </c>
      <c r="O1028" s="12">
        <f t="shared" si="227"/>
        <v>150.91599090663482</v>
      </c>
      <c r="P1028" s="12">
        <f t="shared" si="228"/>
        <v>153.91871378601184</v>
      </c>
      <c r="Q1028">
        <v>0.73913043478260898</v>
      </c>
      <c r="R1028" s="12"/>
      <c r="S1028" s="12"/>
      <c r="Z1028" s="12"/>
      <c r="AA1028" s="12"/>
      <c r="AB1028" s="12"/>
      <c r="AC1028" s="12"/>
      <c r="AF1028">
        <v>0.494334277620397</v>
      </c>
      <c r="AG1028" s="12"/>
      <c r="AH1028" s="12"/>
      <c r="AI1028" t="str">
        <v>20050325</v>
      </c>
      <c r="AJ1028">
        <v>51.6</v>
      </c>
      <c r="AK1028">
        <v>28</v>
      </c>
      <c r="AL1028">
        <f t="shared" si="219"/>
        <v>1.842857142857143</v>
      </c>
      <c r="BI1028" t="str">
        <v>12/11/2020</v>
      </c>
      <c r="BJ1028">
        <v>59.6</v>
      </c>
      <c r="BK1028">
        <v>18.2</v>
      </c>
      <c r="BL1028">
        <f t="shared" si="220"/>
        <v>3.2747252747252751</v>
      </c>
    </row>
    <row r="1029" spans="1:64" x14ac:dyDescent="0.3">
      <c r="A1029" s="11">
        <v>44093</v>
      </c>
      <c r="B1029">
        <v>0.68768768768768795</v>
      </c>
      <c r="C1029">
        <v>3319.47</v>
      </c>
      <c r="D1029">
        <v>266.87</v>
      </c>
      <c r="E1029">
        <v>163.57</v>
      </c>
      <c r="F1029">
        <v>1951.33</v>
      </c>
      <c r="G1029">
        <v>86.49</v>
      </c>
      <c r="H1029">
        <v>46.81</v>
      </c>
      <c r="I1029" s="12">
        <f t="shared" si="221"/>
        <v>75.332793309718355</v>
      </c>
      <c r="J1029" s="12">
        <f t="shared" si="222"/>
        <v>73.991418886516541</v>
      </c>
      <c r="K1029" s="12">
        <f t="shared" si="223"/>
        <v>116.49363487888066</v>
      </c>
      <c r="L1029" s="12">
        <f t="shared" si="224"/>
        <v>116.74427146455632</v>
      </c>
      <c r="M1029" s="12">
        <f t="shared" si="225"/>
        <v>97.348651400256244</v>
      </c>
      <c r="N1029" s="12">
        <f t="shared" si="226"/>
        <v>95.799015807698183</v>
      </c>
      <c r="O1029" s="12">
        <f t="shared" si="227"/>
        <v>150.5375708110079</v>
      </c>
      <c r="P1029" s="12">
        <f t="shared" si="228"/>
        <v>150.69221226906109</v>
      </c>
      <c r="Q1029">
        <v>0.72222222222222199</v>
      </c>
      <c r="R1029" s="12"/>
      <c r="S1029" s="12"/>
      <c r="Z1029" s="12"/>
      <c r="AA1029" s="12"/>
      <c r="AB1029" s="12"/>
      <c r="AC1029" s="12"/>
      <c r="AF1029">
        <v>0.49152542372881403</v>
      </c>
      <c r="AG1029" s="12"/>
      <c r="AH1029" s="12"/>
      <c r="AI1029" t="str">
        <v>20050318</v>
      </c>
      <c r="AJ1029">
        <v>53.6</v>
      </c>
      <c r="AK1029">
        <v>27.8</v>
      </c>
      <c r="AL1029">
        <f t="shared" si="219"/>
        <v>1.9280575539568345</v>
      </c>
      <c r="BI1029" t="str">
        <v>11/11/2020</v>
      </c>
      <c r="BJ1029">
        <v>59.6</v>
      </c>
      <c r="BK1029">
        <v>18.2</v>
      </c>
      <c r="BL1029">
        <f t="shared" si="220"/>
        <v>3.2747252747252751</v>
      </c>
    </row>
    <row r="1030" spans="1:64" x14ac:dyDescent="0.3">
      <c r="A1030" s="11">
        <v>44092</v>
      </c>
      <c r="B1030">
        <v>0.69850746268656705</v>
      </c>
      <c r="C1030">
        <v>3357.01</v>
      </c>
      <c r="D1030">
        <v>270.32</v>
      </c>
      <c r="E1030">
        <v>164.08</v>
      </c>
      <c r="F1030">
        <v>1944.2750000000001</v>
      </c>
      <c r="G1030">
        <v>86.48</v>
      </c>
      <c r="H1030">
        <v>47.2</v>
      </c>
      <c r="I1030" s="12">
        <f t="shared" si="221"/>
        <v>75.946006452364784</v>
      </c>
      <c r="J1030" s="12">
        <f t="shared" si="222"/>
        <v>75.103794108284902</v>
      </c>
      <c r="K1030" s="12">
        <f t="shared" si="223"/>
        <v>117.82484398795782</v>
      </c>
      <c r="L1030" s="12">
        <f t="shared" si="224"/>
        <v>117.08614642562956</v>
      </c>
      <c r="M1030" s="12">
        <f t="shared" si="225"/>
        <v>98.297657463311765</v>
      </c>
      <c r="N1030" s="12">
        <f t="shared" si="226"/>
        <v>97.395449316256503</v>
      </c>
      <c r="O1030" s="12">
        <f t="shared" si="227"/>
        <v>152.50152901718167</v>
      </c>
      <c r="P1030" s="12">
        <f t="shared" si="228"/>
        <v>151.37338338276928</v>
      </c>
      <c r="Q1030">
        <v>0.72602739726027399</v>
      </c>
      <c r="R1030" s="12"/>
      <c r="S1030" s="12"/>
      <c r="Z1030" s="12"/>
      <c r="AA1030" s="12"/>
      <c r="AB1030" s="12"/>
      <c r="AC1030" s="12"/>
      <c r="AF1030">
        <v>0.495616992582603</v>
      </c>
      <c r="AG1030" s="12"/>
      <c r="AH1030" s="12"/>
      <c r="AI1030" t="str">
        <v>20050311</v>
      </c>
      <c r="AJ1030">
        <v>54.5</v>
      </c>
      <c r="AK1030">
        <v>24.3</v>
      </c>
      <c r="AL1030">
        <f t="shared" si="219"/>
        <v>2.2427983539094649</v>
      </c>
      <c r="BI1030" t="str">
        <v>10/11/2020</v>
      </c>
      <c r="BJ1030">
        <v>59.6</v>
      </c>
      <c r="BK1030">
        <v>18.2</v>
      </c>
      <c r="BL1030">
        <f t="shared" si="220"/>
        <v>3.2747252747252751</v>
      </c>
    </row>
    <row r="1031" spans="1:64" x14ac:dyDescent="0.3">
      <c r="A1031" s="11">
        <v>44091</v>
      </c>
      <c r="B1031">
        <v>0.70481927710843395</v>
      </c>
      <c r="C1031">
        <v>3385.49</v>
      </c>
      <c r="D1031">
        <v>274.61</v>
      </c>
      <c r="E1031">
        <v>163.58000000000001</v>
      </c>
      <c r="F1031">
        <v>1959.85</v>
      </c>
      <c r="G1031">
        <v>86.5</v>
      </c>
      <c r="H1031">
        <v>47.23</v>
      </c>
      <c r="I1031" s="12">
        <f t="shared" si="221"/>
        <v>76.827135331599024</v>
      </c>
      <c r="J1031" s="12">
        <f t="shared" si="222"/>
        <v>75.138758791954544</v>
      </c>
      <c r="K1031" s="12">
        <f t="shared" si="223"/>
        <v>118.79673884847385</v>
      </c>
      <c r="L1031" s="12">
        <f t="shared" si="224"/>
        <v>118.00388412368582</v>
      </c>
      <c r="M1031" s="12">
        <f t="shared" si="225"/>
        <v>100.16868462793299</v>
      </c>
      <c r="N1031" s="12">
        <f t="shared" si="226"/>
        <v>98.148752602817481</v>
      </c>
      <c r="O1031" s="12">
        <f t="shared" si="227"/>
        <v>154.88536049066778</v>
      </c>
      <c r="P1031" s="12">
        <f t="shared" si="228"/>
        <v>153.67652821825877</v>
      </c>
      <c r="Q1031">
        <v>0.69014084507042295</v>
      </c>
      <c r="R1031" s="12"/>
      <c r="S1031" s="12"/>
      <c r="Z1031" s="12"/>
      <c r="AA1031" s="12"/>
      <c r="AB1031" s="12"/>
      <c r="AC1031" s="12"/>
      <c r="AF1031">
        <v>0.486850977747808</v>
      </c>
      <c r="AG1031" s="12"/>
      <c r="AH1031" s="12"/>
      <c r="AI1031" t="str">
        <v>20050304</v>
      </c>
      <c r="AJ1031">
        <v>55.7</v>
      </c>
      <c r="AK1031">
        <v>21.6</v>
      </c>
      <c r="AL1031">
        <f t="shared" si="219"/>
        <v>2.5787037037037037</v>
      </c>
      <c r="BI1031" t="str">
        <v>09/11/2020</v>
      </c>
      <c r="BJ1031">
        <v>59.6</v>
      </c>
      <c r="BK1031">
        <v>18.2</v>
      </c>
      <c r="BL1031">
        <f t="shared" si="220"/>
        <v>3.2747252747252751</v>
      </c>
    </row>
    <row r="1032" spans="1:64" x14ac:dyDescent="0.3">
      <c r="A1032" s="11">
        <v>44090</v>
      </c>
      <c r="B1032">
        <v>0.68693009118541004</v>
      </c>
      <c r="C1032">
        <v>3401.2</v>
      </c>
      <c r="D1032">
        <v>279.06</v>
      </c>
      <c r="E1032">
        <v>164.07</v>
      </c>
      <c r="F1032">
        <v>1953.88</v>
      </c>
      <c r="G1032">
        <v>86.484999999999999</v>
      </c>
      <c r="H1032">
        <v>47.26</v>
      </c>
      <c r="I1032" s="12">
        <f t="shared" si="221"/>
        <v>76.952755154189532</v>
      </c>
      <c r="J1032" s="12">
        <f t="shared" si="222"/>
        <v>75.719864600253487</v>
      </c>
      <c r="K1032" s="12">
        <f t="shared" si="223"/>
        <v>119.36880171425788</v>
      </c>
      <c r="L1032" s="12">
        <f t="shared" si="224"/>
        <v>118.47591250452233</v>
      </c>
      <c r="M1032" s="12">
        <f t="shared" si="225"/>
        <v>101.48390192280726</v>
      </c>
      <c r="N1032" s="12">
        <f t="shared" si="226"/>
        <v>100.04988555454388</v>
      </c>
      <c r="O1032" s="12">
        <f t="shared" si="227"/>
        <v>157.42299267578514</v>
      </c>
      <c r="P1032" s="12">
        <f t="shared" si="228"/>
        <v>156.06615151033958</v>
      </c>
      <c r="Q1032">
        <v>0.67142857142857104</v>
      </c>
      <c r="R1032" s="12"/>
      <c r="S1032" s="12"/>
      <c r="Z1032" s="12"/>
      <c r="AA1032" s="12"/>
      <c r="AB1032" s="12"/>
      <c r="AC1032" s="12"/>
      <c r="AF1032">
        <v>0.48117727583846698</v>
      </c>
      <c r="AG1032" s="12"/>
      <c r="AH1032" s="12"/>
      <c r="AI1032" t="str">
        <v>20050225</v>
      </c>
      <c r="AJ1032">
        <v>54.7</v>
      </c>
      <c r="AK1032">
        <v>22.1</v>
      </c>
      <c r="AL1032">
        <f t="shared" ref="AL1032:AL1050" si="229">IFERROR(AJ1032/AK1032,"")</f>
        <v>2.4751131221719458</v>
      </c>
      <c r="BI1032" t="str">
        <v>06/11/2020</v>
      </c>
      <c r="BJ1032">
        <v>59.2</v>
      </c>
      <c r="BK1032">
        <v>19.399999999999999</v>
      </c>
      <c r="BL1032">
        <f t="shared" ref="BL1032:BL1045" si="230">IFERROR(BJ1032/BK1032,"")</f>
        <v>3.0515463917525776</v>
      </c>
    </row>
    <row r="1033" spans="1:64" x14ac:dyDescent="0.3">
      <c r="A1033" s="11">
        <v>44089</v>
      </c>
      <c r="B1033">
        <v>0.66978193146417397</v>
      </c>
      <c r="C1033">
        <v>3383.54</v>
      </c>
      <c r="D1033">
        <v>275.16000000000003</v>
      </c>
      <c r="E1033">
        <v>164.47</v>
      </c>
      <c r="F1033">
        <v>1956.7249999999999</v>
      </c>
      <c r="G1033">
        <v>86.48</v>
      </c>
      <c r="H1033">
        <v>46.93</v>
      </c>
      <c r="I1033" s="12">
        <f t="shared" si="221"/>
        <v>76.368426712287516</v>
      </c>
      <c r="J1033" s="12">
        <f t="shared" si="222"/>
        <v>75.217909489303125</v>
      </c>
      <c r="K1033" s="12">
        <f t="shared" si="223"/>
        <v>118.75583530259969</v>
      </c>
      <c r="L1033" s="12">
        <f t="shared" si="224"/>
        <v>118.69102381949401</v>
      </c>
      <c r="M1033" s="12">
        <f t="shared" si="225"/>
        <v>99.826224944613173</v>
      </c>
      <c r="N1033" s="12">
        <f t="shared" si="226"/>
        <v>98.510410974323477</v>
      </c>
      <c r="O1033" s="12">
        <f t="shared" si="227"/>
        <v>155.23177893111028</v>
      </c>
      <c r="P1033" s="12">
        <f t="shared" si="228"/>
        <v>154.95945858935235</v>
      </c>
      <c r="Q1033">
        <v>0.65714285714285703</v>
      </c>
      <c r="R1033" s="12"/>
      <c r="S1033" s="12"/>
      <c r="Z1033" s="12"/>
      <c r="AA1033" s="12"/>
      <c r="AB1033" s="12"/>
      <c r="AC1033" s="12"/>
      <c r="AF1033">
        <v>0.4824016563147</v>
      </c>
      <c r="AG1033" s="12"/>
      <c r="AH1033" s="12"/>
      <c r="AI1033" t="str">
        <v>20050218</v>
      </c>
      <c r="AJ1033">
        <v>54.1</v>
      </c>
      <c r="AK1033">
        <v>21.4</v>
      </c>
      <c r="AL1033">
        <f t="shared" si="229"/>
        <v>2.5280373831775704</v>
      </c>
      <c r="BI1033" t="str">
        <v>05/11/2020</v>
      </c>
      <c r="BJ1033">
        <v>59.2</v>
      </c>
      <c r="BK1033">
        <v>19.399999999999999</v>
      </c>
      <c r="BL1033">
        <f t="shared" si="230"/>
        <v>3.0515463917525776</v>
      </c>
    </row>
    <row r="1034" spans="1:64" x14ac:dyDescent="0.3">
      <c r="A1034" s="11">
        <v>44086</v>
      </c>
      <c r="B1034">
        <v>0.68656716417910402</v>
      </c>
      <c r="C1034">
        <v>3340.97</v>
      </c>
      <c r="D1034">
        <v>270.45</v>
      </c>
      <c r="E1034">
        <v>164.48</v>
      </c>
      <c r="F1034">
        <v>1940.4</v>
      </c>
      <c r="G1034">
        <v>86.49</v>
      </c>
      <c r="H1034">
        <v>46.51</v>
      </c>
      <c r="I1034" s="12">
        <f t="shared" si="221"/>
        <v>75.403070890755373</v>
      </c>
      <c r="J1034" s="12">
        <f t="shared" si="222"/>
        <v>74.89372490514549</v>
      </c>
      <c r="K1034" s="12">
        <f t="shared" si="223"/>
        <v>117.2483233311504</v>
      </c>
      <c r="L1034" s="12">
        <f t="shared" si="224"/>
        <v>118.25213192399637</v>
      </c>
      <c r="M1034" s="12">
        <f t="shared" si="225"/>
        <v>98.111605297907701</v>
      </c>
      <c r="N1034" s="12">
        <f t="shared" si="226"/>
        <v>97.631512090352018</v>
      </c>
      <c r="O1034" s="12">
        <f t="shared" si="227"/>
        <v>152.55729110349526</v>
      </c>
      <c r="P1034" s="12">
        <f t="shared" si="228"/>
        <v>153.67091221069558</v>
      </c>
      <c r="Q1034">
        <v>0.70833333333333304</v>
      </c>
      <c r="R1034" s="12"/>
      <c r="S1034" s="12"/>
      <c r="Z1034" s="12"/>
      <c r="AA1034" s="12"/>
      <c r="AB1034" s="12"/>
      <c r="AC1034" s="12"/>
      <c r="AF1034">
        <v>0.477887788778878</v>
      </c>
      <c r="AG1034" s="12"/>
      <c r="AH1034" s="12"/>
      <c r="AI1034" t="str">
        <v>20050211</v>
      </c>
      <c r="AJ1034">
        <v>56.6</v>
      </c>
      <c r="AK1034">
        <v>21.2</v>
      </c>
      <c r="AL1034">
        <f t="shared" si="229"/>
        <v>2.6698113207547172</v>
      </c>
      <c r="BI1034" t="str">
        <v>04/11/2020</v>
      </c>
      <c r="BJ1034">
        <v>59.2</v>
      </c>
      <c r="BK1034">
        <v>19.399999999999999</v>
      </c>
      <c r="BL1034">
        <f t="shared" si="230"/>
        <v>3.0515463917525776</v>
      </c>
    </row>
    <row r="1035" spans="1:64" x14ac:dyDescent="0.3">
      <c r="A1035" s="11">
        <v>44085</v>
      </c>
      <c r="B1035">
        <v>0.67062314540059298</v>
      </c>
      <c r="C1035">
        <v>3339.19</v>
      </c>
      <c r="D1035">
        <v>272.33999999999997</v>
      </c>
      <c r="E1035">
        <v>164.13</v>
      </c>
      <c r="F1035">
        <v>1946.5</v>
      </c>
      <c r="G1035">
        <v>86.47</v>
      </c>
      <c r="H1035">
        <v>46.1</v>
      </c>
      <c r="I1035" s="12">
        <f t="shared" si="221"/>
        <v>75.523863196592686</v>
      </c>
      <c r="J1035" s="12">
        <f t="shared" si="222"/>
        <v>74.62010095253062</v>
      </c>
      <c r="K1035" s="12">
        <f t="shared" si="223"/>
        <v>117.21295205864571</v>
      </c>
      <c r="L1035" s="12">
        <f t="shared" si="224"/>
        <v>119.24913169032133</v>
      </c>
      <c r="M1035" s="12">
        <f t="shared" si="225"/>
        <v>99.009853438139032</v>
      </c>
      <c r="N1035" s="12">
        <f t="shared" si="226"/>
        <v>98.004519707418012</v>
      </c>
      <c r="O1035" s="12">
        <f t="shared" si="227"/>
        <v>153.65920410277499</v>
      </c>
      <c r="P1035" s="12">
        <f t="shared" si="228"/>
        <v>156.14321579888895</v>
      </c>
      <c r="Q1035">
        <v>0.68918918918918903</v>
      </c>
      <c r="R1035" s="12"/>
      <c r="S1035" s="12"/>
      <c r="Z1035" s="12"/>
      <c r="AA1035" s="12"/>
      <c r="AB1035" s="12"/>
      <c r="AC1035" s="12"/>
      <c r="AF1035">
        <v>0.48287220026350502</v>
      </c>
      <c r="AG1035" s="12"/>
      <c r="AH1035" s="12"/>
      <c r="AI1035" t="str">
        <v>20050204</v>
      </c>
      <c r="AJ1035">
        <v>54.6</v>
      </c>
      <c r="AK1035">
        <v>23.2</v>
      </c>
      <c r="AL1035">
        <f t="shared" si="229"/>
        <v>2.353448275862069</v>
      </c>
      <c r="BI1035" t="str">
        <v>03/11/2020</v>
      </c>
      <c r="BJ1035">
        <v>59.2</v>
      </c>
      <c r="BK1035">
        <v>19.399999999999999</v>
      </c>
      <c r="BL1035">
        <f t="shared" si="230"/>
        <v>3.0515463917525776</v>
      </c>
    </row>
    <row r="1036" spans="1:64" x14ac:dyDescent="0.3">
      <c r="A1036" s="11">
        <v>44084</v>
      </c>
      <c r="B1036">
        <v>0.68047337278106501</v>
      </c>
      <c r="C1036">
        <v>3398.96</v>
      </c>
      <c r="D1036">
        <v>277.88</v>
      </c>
      <c r="E1036">
        <v>163.30000000000001</v>
      </c>
      <c r="F1036">
        <v>1947.05</v>
      </c>
      <c r="G1036">
        <v>86.48</v>
      </c>
      <c r="H1036">
        <v>46.7</v>
      </c>
      <c r="I1036" s="12">
        <f t="shared" si="221"/>
        <v>77.275502605270987</v>
      </c>
      <c r="J1036" s="12">
        <f t="shared" si="222"/>
        <v>75.933933563986415</v>
      </c>
      <c r="K1036" s="12">
        <f t="shared" si="223"/>
        <v>119.29696954560175</v>
      </c>
      <c r="L1036" s="12">
        <f t="shared" si="224"/>
        <v>119.81668233501088</v>
      </c>
      <c r="M1036" s="12">
        <f t="shared" si="225"/>
        <v>101.55058127174763</v>
      </c>
      <c r="N1036" s="12">
        <f t="shared" si="226"/>
        <v>99.969335490117302</v>
      </c>
      <c r="O1036" s="12">
        <f t="shared" si="227"/>
        <v>156.76647709103</v>
      </c>
      <c r="P1036" s="12">
        <f t="shared" si="228"/>
        <v>157.25796998847488</v>
      </c>
      <c r="Q1036">
        <v>0.68493150684931503</v>
      </c>
      <c r="R1036" s="12"/>
      <c r="S1036" s="12"/>
      <c r="Z1036" s="12"/>
      <c r="AA1036" s="12"/>
      <c r="AB1036" s="12"/>
      <c r="AC1036" s="12"/>
      <c r="AF1036">
        <v>0.480392156862745</v>
      </c>
      <c r="AG1036" s="12"/>
      <c r="AH1036" s="12"/>
      <c r="AI1036" t="str">
        <v>20050128</v>
      </c>
      <c r="AJ1036">
        <v>54.5</v>
      </c>
      <c r="AK1036">
        <v>25.3</v>
      </c>
      <c r="AL1036">
        <f t="shared" si="229"/>
        <v>2.1541501976284585</v>
      </c>
      <c r="BI1036" t="str">
        <v>02/11/2020</v>
      </c>
      <c r="BJ1036">
        <v>59.2</v>
      </c>
      <c r="BK1036">
        <v>19.399999999999999</v>
      </c>
      <c r="BL1036">
        <f t="shared" si="230"/>
        <v>3.0515463917525776</v>
      </c>
    </row>
    <row r="1037" spans="1:64" x14ac:dyDescent="0.3">
      <c r="A1037" s="11">
        <v>44083</v>
      </c>
      <c r="B1037">
        <v>0.67655786350148395</v>
      </c>
      <c r="C1037">
        <v>3331.84</v>
      </c>
      <c r="D1037">
        <v>269.95</v>
      </c>
      <c r="E1037">
        <v>163.74</v>
      </c>
      <c r="F1037">
        <v>1931.2750000000001</v>
      </c>
      <c r="G1037">
        <v>86.47</v>
      </c>
      <c r="H1037">
        <v>45.88</v>
      </c>
      <c r="I1037" s="12">
        <f t="shared" si="221"/>
        <v>75.550517182149292</v>
      </c>
      <c r="J1037" s="12">
        <f t="shared" si="222"/>
        <v>75.035247960705448</v>
      </c>
      <c r="K1037" s="12">
        <f t="shared" si="223"/>
        <v>116.95444477115838</v>
      </c>
      <c r="L1037" s="12">
        <f t="shared" si="224"/>
        <v>119.54503852412667</v>
      </c>
      <c r="M1037" s="12">
        <f t="shared" si="225"/>
        <v>98.395719576784856</v>
      </c>
      <c r="N1037" s="12">
        <f t="shared" si="226"/>
        <v>97.893251507104779</v>
      </c>
      <c r="O1037" s="12">
        <f t="shared" si="227"/>
        <v>152.30986555423081</v>
      </c>
      <c r="P1037" s="12">
        <f t="shared" si="228"/>
        <v>155.46958794025619</v>
      </c>
      <c r="Q1037">
        <v>0.68918918918918903</v>
      </c>
      <c r="R1037" s="12"/>
      <c r="S1037" s="12"/>
      <c r="Z1037" s="12"/>
      <c r="AA1037" s="12"/>
      <c r="AB1037" s="12"/>
      <c r="AC1037" s="12"/>
      <c r="AF1037">
        <v>0.47691292875989399</v>
      </c>
      <c r="AG1037" s="12"/>
      <c r="AH1037" s="12"/>
      <c r="AI1037" t="str">
        <v>20050121</v>
      </c>
      <c r="AJ1037">
        <v>56</v>
      </c>
      <c r="AK1037">
        <v>24</v>
      </c>
      <c r="AL1037">
        <f t="shared" si="229"/>
        <v>2.3333333333333335</v>
      </c>
      <c r="BI1037" t="str">
        <v>30/10/2020</v>
      </c>
      <c r="BJ1037">
        <v>53.6</v>
      </c>
      <c r="BK1037">
        <v>20.6</v>
      </c>
      <c r="BL1037">
        <f t="shared" si="230"/>
        <v>2.6019417475728153</v>
      </c>
    </row>
    <row r="1038" spans="1:64" x14ac:dyDescent="0.3">
      <c r="A1038" s="11">
        <v>44079</v>
      </c>
      <c r="B1038">
        <v>0.711171662125341</v>
      </c>
      <c r="C1038">
        <v>3426.96</v>
      </c>
      <c r="D1038">
        <v>283.58</v>
      </c>
      <c r="E1038">
        <v>162.74</v>
      </c>
      <c r="F1038">
        <v>1933.83</v>
      </c>
      <c r="G1038">
        <v>86.46</v>
      </c>
      <c r="H1038">
        <v>46.55</v>
      </c>
      <c r="I1038" s="12">
        <f t="shared" si="221"/>
        <v>78.201642775298566</v>
      </c>
      <c r="J1038" s="12">
        <f t="shared" si="222"/>
        <v>77.072677011819422</v>
      </c>
      <c r="K1038" s="12">
        <f t="shared" si="223"/>
        <v>120.30766472472916</v>
      </c>
      <c r="L1038" s="12">
        <f t="shared" si="224"/>
        <v>121.16418621849748</v>
      </c>
      <c r="M1038" s="12">
        <f t="shared" si="225"/>
        <v>104.0353521268122</v>
      </c>
      <c r="N1038" s="12">
        <f t="shared" si="226"/>
        <v>102.69343277241775</v>
      </c>
      <c r="O1038" s="12">
        <f t="shared" si="227"/>
        <v>160.01955974276183</v>
      </c>
      <c r="P1038" s="12">
        <f t="shared" si="228"/>
        <v>160.88679310470798</v>
      </c>
      <c r="Q1038">
        <v>0.73750000000000004</v>
      </c>
      <c r="R1038" s="12"/>
      <c r="S1038" s="12"/>
      <c r="Z1038" s="12"/>
      <c r="AA1038" s="12"/>
      <c r="AB1038" s="12"/>
      <c r="AC1038" s="12"/>
      <c r="AF1038">
        <v>0.48690095846645398</v>
      </c>
      <c r="AG1038" s="12"/>
      <c r="AH1038" s="12"/>
      <c r="AI1038" t="str">
        <v>20050114</v>
      </c>
      <c r="AJ1038">
        <v>55.9</v>
      </c>
      <c r="AK1038">
        <v>24.7</v>
      </c>
      <c r="AL1038">
        <f t="shared" si="229"/>
        <v>2.263157894736842</v>
      </c>
      <c r="BI1038" t="str">
        <v>29/10/2020</v>
      </c>
      <c r="BJ1038">
        <v>53.6</v>
      </c>
      <c r="BK1038">
        <v>20.6</v>
      </c>
      <c r="BL1038">
        <f t="shared" si="230"/>
        <v>2.6019417475728153</v>
      </c>
    </row>
    <row r="1039" spans="1:64" x14ac:dyDescent="0.3">
      <c r="A1039" s="11">
        <v>44078</v>
      </c>
      <c r="B1039">
        <v>0.72031662269129304</v>
      </c>
      <c r="C1039">
        <v>3455.06</v>
      </c>
      <c r="D1039">
        <v>287.41000000000003</v>
      </c>
      <c r="E1039">
        <v>165.89</v>
      </c>
      <c r="F1039">
        <v>1930.4</v>
      </c>
      <c r="G1039">
        <v>86.49</v>
      </c>
      <c r="H1039">
        <v>46.52</v>
      </c>
      <c r="I1039" s="12">
        <f t="shared" si="221"/>
        <v>77.361842285908722</v>
      </c>
      <c r="J1039" s="12">
        <f t="shared" si="222"/>
        <v>77.844099029683306</v>
      </c>
      <c r="K1039" s="12">
        <f t="shared" si="223"/>
        <v>121.25174759195414</v>
      </c>
      <c r="L1039" s="12">
        <f t="shared" si="224"/>
        <v>122.23716980039401</v>
      </c>
      <c r="M1039" s="12">
        <f t="shared" si="225"/>
        <v>103.44956116319774</v>
      </c>
      <c r="N1039" s="12">
        <f t="shared" si="226"/>
        <v>104.26816828127988</v>
      </c>
      <c r="O1039" s="12">
        <f t="shared" si="227"/>
        <v>162.12377225846825</v>
      </c>
      <c r="P1039" s="12">
        <f t="shared" si="228"/>
        <v>163.16635676738807</v>
      </c>
      <c r="Q1039">
        <v>0.73750000000000004</v>
      </c>
      <c r="R1039" s="12"/>
      <c r="S1039" s="12"/>
      <c r="Z1039" s="12"/>
      <c r="AA1039" s="12"/>
      <c r="AB1039" s="12"/>
      <c r="AC1039" s="12"/>
      <c r="AF1039">
        <v>0.48636651870640502</v>
      </c>
      <c r="AG1039" s="12"/>
      <c r="AH1039" s="12"/>
      <c r="AI1039" t="str">
        <v>20050107</v>
      </c>
      <c r="AJ1039">
        <v>59.4</v>
      </c>
      <c r="AK1039">
        <v>22.9</v>
      </c>
      <c r="AL1039">
        <f t="shared" si="229"/>
        <v>2.5938864628820961</v>
      </c>
      <c r="BI1039" t="str">
        <v>28/10/2020</v>
      </c>
      <c r="BJ1039">
        <v>53.6</v>
      </c>
      <c r="BK1039">
        <v>20.6</v>
      </c>
      <c r="BL1039">
        <f t="shared" si="230"/>
        <v>2.6019417475728153</v>
      </c>
    </row>
    <row r="1040" spans="1:64" x14ac:dyDescent="0.3">
      <c r="A1040" s="11">
        <v>44077</v>
      </c>
      <c r="B1040">
        <v>0.71801566579634502</v>
      </c>
      <c r="C1040">
        <v>3580.84</v>
      </c>
      <c r="D1040">
        <v>302.76</v>
      </c>
      <c r="E1040">
        <v>165.42</v>
      </c>
      <c r="F1040">
        <v>1942.85</v>
      </c>
      <c r="G1040">
        <v>86.5</v>
      </c>
      <c r="H1040">
        <v>47.56</v>
      </c>
      <c r="I1040" s="12">
        <f t="shared" si="221"/>
        <v>80.414964393152687</v>
      </c>
      <c r="J1040" s="12">
        <f t="shared" si="222"/>
        <v>80.145701204870946</v>
      </c>
      <c r="K1040" s="12">
        <f t="shared" si="223"/>
        <v>125.65081132833309</v>
      </c>
      <c r="L1040" s="12">
        <f t="shared" si="224"/>
        <v>123.87965561318306</v>
      </c>
      <c r="M1040" s="12">
        <f t="shared" si="225"/>
        <v>109.30173765441495</v>
      </c>
      <c r="N1040" s="12">
        <f t="shared" si="226"/>
        <v>109.10045807761989</v>
      </c>
      <c r="O1040" s="12">
        <f t="shared" si="227"/>
        <v>170.761686902056</v>
      </c>
      <c r="P1040" s="12">
        <f t="shared" si="228"/>
        <v>168.01062550927361</v>
      </c>
      <c r="Q1040">
        <v>0.73076923076923095</v>
      </c>
      <c r="R1040" s="12"/>
      <c r="S1040" s="12"/>
      <c r="Z1040" s="12"/>
      <c r="AA1040" s="12"/>
      <c r="AB1040" s="12"/>
      <c r="AC1040" s="12"/>
      <c r="AF1040">
        <v>0.48271527341294801</v>
      </c>
      <c r="AG1040" s="12"/>
      <c r="AH1040" s="12"/>
      <c r="AI1040" t="str">
        <v>20041231</v>
      </c>
      <c r="AJ1040">
        <v>62.9</v>
      </c>
      <c r="AK1040">
        <v>20.6</v>
      </c>
      <c r="AL1040">
        <f t="shared" si="229"/>
        <v>3.0533980582524269</v>
      </c>
      <c r="BI1040" t="str">
        <v>27/10/2020</v>
      </c>
      <c r="BJ1040">
        <v>53.6</v>
      </c>
      <c r="BK1040">
        <v>20.6</v>
      </c>
      <c r="BL1040">
        <f t="shared" si="230"/>
        <v>2.6019417475728153</v>
      </c>
    </row>
    <row r="1041" spans="1:64" x14ac:dyDescent="0.3">
      <c r="A1041" s="11">
        <v>44076</v>
      </c>
      <c r="B1041">
        <v>0.72031662269129304</v>
      </c>
      <c r="C1041">
        <v>3526.65</v>
      </c>
      <c r="D1041">
        <v>299.92</v>
      </c>
      <c r="E1041">
        <v>163.86</v>
      </c>
      <c r="F1041">
        <v>1970.575</v>
      </c>
      <c r="G1041">
        <v>86.49</v>
      </c>
      <c r="H1041">
        <v>47.18</v>
      </c>
      <c r="I1041" s="12">
        <f t="shared" si="221"/>
        <v>79.947627745773133</v>
      </c>
      <c r="J1041" s="12">
        <f t="shared" si="222"/>
        <v>77.854039932551785</v>
      </c>
      <c r="K1041" s="12">
        <f t="shared" si="223"/>
        <v>123.76339031714247</v>
      </c>
      <c r="L1041" s="12">
        <f t="shared" si="224"/>
        <v>122.98047198324863</v>
      </c>
      <c r="M1041" s="12">
        <f t="shared" si="225"/>
        <v>109.30732658631689</v>
      </c>
      <c r="N1041" s="12">
        <f t="shared" si="226"/>
        <v>106.59143540127369</v>
      </c>
      <c r="O1041" s="12">
        <f t="shared" si="227"/>
        <v>169.17925663195345</v>
      </c>
      <c r="P1041" s="12">
        <f t="shared" si="228"/>
        <v>167.77323786936734</v>
      </c>
      <c r="Q1041">
        <v>0.73076923076923095</v>
      </c>
      <c r="R1041" s="12"/>
      <c r="S1041" s="12"/>
      <c r="Z1041" s="12"/>
      <c r="AA1041" s="12"/>
      <c r="AB1041" s="12"/>
      <c r="AC1041" s="12"/>
      <c r="AF1041">
        <v>0.48264984227129298</v>
      </c>
      <c r="AG1041" s="12"/>
      <c r="AH1041" s="12"/>
      <c r="AI1041" t="str">
        <v>20041224</v>
      </c>
      <c r="AJ1041">
        <v>62.9</v>
      </c>
      <c r="AK1041">
        <v>19.600000000000001</v>
      </c>
      <c r="AL1041">
        <f t="shared" si="229"/>
        <v>3.2091836734693873</v>
      </c>
      <c r="BI1041" t="str">
        <v>26/10/2020</v>
      </c>
      <c r="BJ1041">
        <v>53.6</v>
      </c>
      <c r="BK1041">
        <v>20.6</v>
      </c>
      <c r="BL1041">
        <f t="shared" si="230"/>
        <v>2.6019417475728153</v>
      </c>
    </row>
    <row r="1042" spans="1:64" x14ac:dyDescent="0.3">
      <c r="A1042" s="11">
        <v>44074</v>
      </c>
      <c r="B1042">
        <v>0.72148541114058395</v>
      </c>
      <c r="C1042">
        <v>3500.31</v>
      </c>
      <c r="D1042">
        <v>294.88</v>
      </c>
      <c r="E1042">
        <v>162.19</v>
      </c>
      <c r="F1042">
        <v>1967.9</v>
      </c>
      <c r="G1042">
        <v>86.56</v>
      </c>
      <c r="H1042">
        <v>46.85</v>
      </c>
      <c r="I1042" s="12">
        <f t="shared" si="221"/>
        <v>80.169819842497446</v>
      </c>
      <c r="J1042" s="12">
        <f t="shared" si="222"/>
        <v>77.376954465602353</v>
      </c>
      <c r="K1042" s="12">
        <f t="shared" si="223"/>
        <v>122.74050343898625</v>
      </c>
      <c r="L1042" s="12">
        <f t="shared" si="224"/>
        <v>122.92131104885662</v>
      </c>
      <c r="M1042" s="12">
        <f t="shared" si="225"/>
        <v>108.56958188523319</v>
      </c>
      <c r="N1042" s="12">
        <f t="shared" si="226"/>
        <v>104.94047188591462</v>
      </c>
      <c r="O1042" s="12">
        <f t="shared" si="227"/>
        <v>166.20413841065999</v>
      </c>
      <c r="P1042" s="12">
        <f t="shared" si="228"/>
        <v>166.10423223641391</v>
      </c>
      <c r="Q1042">
        <v>0.73684210526315796</v>
      </c>
      <c r="R1042" s="12"/>
      <c r="S1042" s="12"/>
      <c r="Z1042" s="12"/>
      <c r="AA1042" s="12"/>
      <c r="AB1042" s="12"/>
      <c r="AC1042" s="12"/>
      <c r="AF1042">
        <v>0.48058561425843399</v>
      </c>
      <c r="AG1042" s="12"/>
      <c r="AH1042" s="12"/>
      <c r="AI1042" t="str">
        <v>20041217</v>
      </c>
      <c r="AJ1042">
        <v>61.2</v>
      </c>
      <c r="AK1042">
        <v>20.399999999999999</v>
      </c>
      <c r="AL1042">
        <f t="shared" si="229"/>
        <v>3.0000000000000004</v>
      </c>
      <c r="BI1042" t="str">
        <v>23/10/2020</v>
      </c>
      <c r="BJ1042">
        <v>60.6</v>
      </c>
      <c r="BK1042">
        <v>20.2</v>
      </c>
      <c r="BL1042">
        <f t="shared" si="230"/>
        <v>3</v>
      </c>
    </row>
    <row r="1043" spans="1:64" x14ac:dyDescent="0.3">
      <c r="A1043" s="11">
        <v>44072</v>
      </c>
      <c r="B1043">
        <v>0.72813238770685595</v>
      </c>
      <c r="C1043">
        <v>3508.01</v>
      </c>
      <c r="D1043">
        <v>292.52999999999997</v>
      </c>
      <c r="E1043">
        <v>161.12</v>
      </c>
      <c r="F1043">
        <v>1964.95</v>
      </c>
      <c r="G1043">
        <v>86.53</v>
      </c>
      <c r="H1043">
        <v>47.43</v>
      </c>
      <c r="I1043" s="12">
        <f t="shared" si="221"/>
        <v>80.884514567879791</v>
      </c>
      <c r="J1043" s="12">
        <f t="shared" si="222"/>
        <v>77.664022992318465</v>
      </c>
      <c r="K1043" s="12">
        <f t="shared" si="223"/>
        <v>123.05326511799345</v>
      </c>
      <c r="L1043" s="12">
        <f t="shared" si="224"/>
        <v>121.70022325538049</v>
      </c>
      <c r="M1043" s="12">
        <f t="shared" si="225"/>
        <v>108.41862508360416</v>
      </c>
      <c r="N1043" s="12">
        <f t="shared" si="226"/>
        <v>104.25944360846594</v>
      </c>
      <c r="O1043" s="12">
        <f t="shared" si="227"/>
        <v>164.93632835024167</v>
      </c>
      <c r="P1043" s="12">
        <f t="shared" si="228"/>
        <v>162.80548197984211</v>
      </c>
      <c r="Q1043">
        <v>0.77108433734939796</v>
      </c>
      <c r="R1043" s="12"/>
      <c r="S1043" s="12"/>
      <c r="Z1043" s="12"/>
      <c r="AA1043" s="12"/>
      <c r="AB1043" s="12"/>
      <c r="AC1043" s="12"/>
      <c r="AF1043">
        <v>0.48557397176181699</v>
      </c>
      <c r="AG1043" s="12"/>
      <c r="AH1043" s="12"/>
      <c r="AI1043" t="str">
        <v>20041210</v>
      </c>
      <c r="AJ1043">
        <v>62.1</v>
      </c>
      <c r="AK1043">
        <v>21.1</v>
      </c>
      <c r="AL1043">
        <f t="shared" si="229"/>
        <v>2.9431279620853079</v>
      </c>
      <c r="BI1043" t="str">
        <v>22/10/2020</v>
      </c>
      <c r="BJ1043">
        <v>60.6</v>
      </c>
      <c r="BK1043">
        <v>20.2</v>
      </c>
      <c r="BL1043">
        <f t="shared" si="230"/>
        <v>3</v>
      </c>
    </row>
    <row r="1044" spans="1:64" x14ac:dyDescent="0.3">
      <c r="A1044" s="11">
        <v>44071</v>
      </c>
      <c r="B1044">
        <v>0.73426573426573405</v>
      </c>
      <c r="C1044">
        <v>3484.55</v>
      </c>
      <c r="D1044">
        <v>291.05</v>
      </c>
      <c r="E1044">
        <v>161.24</v>
      </c>
      <c r="F1044">
        <v>1929.2249999999999</v>
      </c>
      <c r="G1044">
        <v>86.5</v>
      </c>
      <c r="H1044">
        <v>47.03</v>
      </c>
      <c r="I1044" s="12">
        <f t="shared" si="221"/>
        <v>80.284244616391589</v>
      </c>
      <c r="J1044" s="12">
        <f t="shared" si="222"/>
        <v>78.590226250846698</v>
      </c>
      <c r="K1044" s="12">
        <f t="shared" si="223"/>
        <v>122.27246302188679</v>
      </c>
      <c r="L1044" s="12">
        <f t="shared" si="224"/>
        <v>121.91633614937287</v>
      </c>
      <c r="M1044" s="12">
        <f t="shared" si="225"/>
        <v>107.79028649342182</v>
      </c>
      <c r="N1044" s="12">
        <f t="shared" si="226"/>
        <v>105.67900448850597</v>
      </c>
      <c r="O1044" s="12">
        <f t="shared" si="227"/>
        <v>164.15850985164479</v>
      </c>
      <c r="P1044" s="12">
        <f t="shared" si="228"/>
        <v>163.36421577903999</v>
      </c>
      <c r="Q1044">
        <v>0.78313253012048201</v>
      </c>
      <c r="R1044" s="12"/>
      <c r="S1044" s="12"/>
      <c r="Z1044" s="12"/>
      <c r="AA1044" s="12"/>
      <c r="AB1044" s="12"/>
      <c r="AC1044" s="12"/>
      <c r="AF1044">
        <v>0.483990147783251</v>
      </c>
      <c r="AG1044" s="12"/>
      <c r="AH1044" s="12"/>
      <c r="AI1044" t="str">
        <v>20041203</v>
      </c>
      <c r="AJ1044">
        <v>60.8</v>
      </c>
      <c r="AK1044">
        <v>21.7</v>
      </c>
      <c r="AL1044">
        <f t="shared" si="229"/>
        <v>2.8018433179723501</v>
      </c>
      <c r="BI1044" t="str">
        <v>21/10/2020</v>
      </c>
      <c r="BJ1044">
        <v>60.6</v>
      </c>
      <c r="BK1044">
        <v>20.2</v>
      </c>
      <c r="BL1044">
        <f t="shared" si="230"/>
        <v>3</v>
      </c>
    </row>
    <row r="1045" spans="1:64" x14ac:dyDescent="0.3">
      <c r="A1045" s="11">
        <v>44070</v>
      </c>
      <c r="B1045">
        <v>0.735498839907193</v>
      </c>
      <c r="C1045">
        <v>3478.73</v>
      </c>
      <c r="D1045">
        <v>291.95999999999998</v>
      </c>
      <c r="E1045">
        <v>164.03</v>
      </c>
      <c r="F1045">
        <v>1954.0250000000001</v>
      </c>
      <c r="G1045">
        <v>86.51</v>
      </c>
      <c r="H1045">
        <v>47.44</v>
      </c>
      <c r="I1045" s="12">
        <f t="shared" si="221"/>
        <v>78.811872694689271</v>
      </c>
      <c r="J1045" s="12">
        <f t="shared" si="222"/>
        <v>77.477282444092822</v>
      </c>
      <c r="K1045" s="12">
        <f t="shared" si="223"/>
        <v>122.05415477298091</v>
      </c>
      <c r="L1045" s="12">
        <f t="shared" si="224"/>
        <v>120.67154638293938</v>
      </c>
      <c r="M1045" s="12">
        <f t="shared" si="225"/>
        <v>106.31335810588422</v>
      </c>
      <c r="N1045" s="12">
        <f t="shared" si="226"/>
        <v>104.67673663520739</v>
      </c>
      <c r="O1045" s="12">
        <f t="shared" si="227"/>
        <v>164.65267728069708</v>
      </c>
      <c r="P1045" s="12">
        <f t="shared" si="228"/>
        <v>162.46648601516409</v>
      </c>
      <c r="Q1045">
        <v>0.78571428571428603</v>
      </c>
      <c r="R1045" s="12"/>
      <c r="S1045" s="12"/>
      <c r="Z1045" s="12"/>
      <c r="AA1045" s="12"/>
      <c r="AB1045" s="12"/>
      <c r="AC1045" s="12"/>
      <c r="AF1045">
        <v>0.48520345252774399</v>
      </c>
      <c r="AG1045" s="12"/>
      <c r="AH1045" s="12"/>
      <c r="AI1045" t="str">
        <v>20041126</v>
      </c>
      <c r="AJ1045">
        <v>57.3</v>
      </c>
      <c r="AK1045">
        <v>22.9</v>
      </c>
      <c r="AL1045">
        <f t="shared" si="229"/>
        <v>2.5021834061135371</v>
      </c>
      <c r="BI1045" t="str">
        <v>20/10/2020</v>
      </c>
      <c r="BJ1045">
        <v>60.6</v>
      </c>
      <c r="BK1045">
        <v>20.2</v>
      </c>
      <c r="BL1045">
        <f t="shared" si="230"/>
        <v>3</v>
      </c>
    </row>
    <row r="1046" spans="1:64" x14ac:dyDescent="0.3">
      <c r="A1046" s="11">
        <v>44069</v>
      </c>
      <c r="B1046">
        <v>0.73659673659673697</v>
      </c>
      <c r="C1046">
        <v>3443.62</v>
      </c>
      <c r="D1046">
        <v>285.86</v>
      </c>
      <c r="E1046">
        <v>164.66</v>
      </c>
      <c r="F1046">
        <v>1928.5250000000001</v>
      </c>
      <c r="G1046">
        <v>86.51</v>
      </c>
      <c r="H1046">
        <v>47.19</v>
      </c>
      <c r="I1046" s="12">
        <f t="shared" si="221"/>
        <v>77.722074592626555</v>
      </c>
      <c r="J1046" s="12">
        <f t="shared" si="222"/>
        <v>77.712508442895682</v>
      </c>
      <c r="K1046" s="12">
        <f t="shared" si="223"/>
        <v>120.82229102555603</v>
      </c>
      <c r="L1046" s="12">
        <f t="shared" si="224"/>
        <v>120.08338593002608</v>
      </c>
      <c r="M1046" s="12">
        <f t="shared" si="225"/>
        <v>103.70363711232758</v>
      </c>
      <c r="N1046" s="12">
        <f t="shared" si="226"/>
        <v>103.83396035191755</v>
      </c>
      <c r="O1046" s="12">
        <f t="shared" si="227"/>
        <v>161.21254393567634</v>
      </c>
      <c r="P1046" s="12">
        <f t="shared" si="228"/>
        <v>159.90144544982061</v>
      </c>
      <c r="Q1046">
        <v>0.77380952380952395</v>
      </c>
      <c r="R1046" s="12"/>
      <c r="S1046" s="12"/>
      <c r="Z1046" s="12"/>
      <c r="AA1046" s="12"/>
      <c r="AB1046" s="12"/>
      <c r="AC1046" s="12"/>
      <c r="AF1046">
        <v>0.48421052631578898</v>
      </c>
      <c r="AG1046" s="12"/>
      <c r="AH1046" s="12"/>
      <c r="AI1046" t="str">
        <v>20041119</v>
      </c>
      <c r="AJ1046">
        <v>57.1</v>
      </c>
      <c r="AK1046">
        <v>23.5</v>
      </c>
      <c r="AL1046">
        <f t="shared" si="229"/>
        <v>2.429787234042553</v>
      </c>
      <c r="BI1046" t="str">
        <v>19/10/2020</v>
      </c>
      <c r="BJ1046">
        <v>60.6</v>
      </c>
      <c r="BK1046">
        <v>20.2</v>
      </c>
    </row>
    <row r="1047" spans="1:64" x14ac:dyDescent="0.3">
      <c r="A1047" s="11">
        <v>44068</v>
      </c>
      <c r="B1047">
        <v>0.73943661971830998</v>
      </c>
      <c r="C1047">
        <v>3431.28</v>
      </c>
      <c r="D1047">
        <v>283.63</v>
      </c>
      <c r="E1047">
        <v>165.93</v>
      </c>
      <c r="F1047">
        <v>1927.95</v>
      </c>
      <c r="G1047">
        <v>86.5</v>
      </c>
      <c r="H1047">
        <v>47.05</v>
      </c>
      <c r="I1047" s="12">
        <f t="shared" si="221"/>
        <v>76.857416703556197</v>
      </c>
      <c r="J1047" s="12">
        <f t="shared" si="222"/>
        <v>77.457048797125054</v>
      </c>
      <c r="K1047" s="12">
        <f t="shared" si="223"/>
        <v>120.40320135910648</v>
      </c>
      <c r="L1047" s="12">
        <f t="shared" si="224"/>
        <v>120.00888829417772</v>
      </c>
      <c r="M1047" s="12">
        <f t="shared" si="225"/>
        <v>102.11913759814109</v>
      </c>
      <c r="N1047" s="12">
        <f t="shared" si="226"/>
        <v>103.05444502504696</v>
      </c>
      <c r="O1047" s="12">
        <f t="shared" si="227"/>
        <v>159.97327116528481</v>
      </c>
      <c r="P1047" s="12">
        <f t="shared" si="228"/>
        <v>159.12383939463464</v>
      </c>
      <c r="Q1047">
        <v>0.77108433734939796</v>
      </c>
      <c r="R1047" s="12"/>
      <c r="S1047" s="12"/>
      <c r="Z1047" s="12"/>
      <c r="AA1047" s="12"/>
      <c r="AB1047" s="12"/>
      <c r="AC1047" s="12"/>
      <c r="AF1047">
        <v>0.487820112429731</v>
      </c>
      <c r="AG1047" s="12"/>
      <c r="AH1047" s="12"/>
      <c r="AI1047" t="str">
        <v>20041112</v>
      </c>
      <c r="AJ1047">
        <v>58.2</v>
      </c>
      <c r="AK1047">
        <v>22.4</v>
      </c>
      <c r="AL1047">
        <f t="shared" si="229"/>
        <v>2.598214285714286</v>
      </c>
      <c r="BI1047" t="str">
        <v>16/10/2020</v>
      </c>
      <c r="BJ1047">
        <v>59.2</v>
      </c>
      <c r="BK1047">
        <v>20.399999999999999</v>
      </c>
    </row>
    <row r="1048" spans="1:64" x14ac:dyDescent="0.3">
      <c r="A1048" s="11">
        <v>44065</v>
      </c>
      <c r="B1048">
        <v>0.75913978494623702</v>
      </c>
      <c r="C1048">
        <v>3397.16</v>
      </c>
      <c r="D1048">
        <v>281.87</v>
      </c>
      <c r="E1048">
        <v>166.2</v>
      </c>
      <c r="F1048">
        <v>1940.23</v>
      </c>
      <c r="G1048">
        <v>86.51</v>
      </c>
      <c r="H1048">
        <v>46.45</v>
      </c>
      <c r="I1048" s="12">
        <f t="shared" si="221"/>
        <v>75.970969781314977</v>
      </c>
      <c r="J1048" s="12">
        <f t="shared" si="222"/>
        <v>76.209287088203865</v>
      </c>
      <c r="K1048" s="12">
        <f t="shared" si="223"/>
        <v>119.19229381561378</v>
      </c>
      <c r="L1048" s="12">
        <f t="shared" si="224"/>
        <v>120.35471935160362</v>
      </c>
      <c r="M1048" s="12">
        <f t="shared" si="225"/>
        <v>101.3218801092287</v>
      </c>
      <c r="N1048" s="12">
        <f t="shared" si="226"/>
        <v>101.77481403052322</v>
      </c>
      <c r="O1048" s="12">
        <f t="shared" si="227"/>
        <v>158.96233323458043</v>
      </c>
      <c r="P1048" s="12">
        <f t="shared" si="228"/>
        <v>160.19282243521477</v>
      </c>
      <c r="Q1048">
        <v>0.83333333333333304</v>
      </c>
      <c r="R1048" s="12"/>
      <c r="S1048" s="12"/>
      <c r="Z1048" s="12"/>
      <c r="AA1048" s="12"/>
      <c r="AB1048" s="12"/>
      <c r="AC1048" s="12"/>
      <c r="AF1048">
        <v>0.48454882571075403</v>
      </c>
      <c r="AG1048" s="12"/>
      <c r="AH1048" s="12"/>
      <c r="AI1048" t="str">
        <v>20041105</v>
      </c>
      <c r="AJ1048">
        <v>58.1</v>
      </c>
      <c r="AK1048">
        <v>22.6</v>
      </c>
      <c r="AL1048">
        <f t="shared" si="229"/>
        <v>2.5707964601769913</v>
      </c>
      <c r="BI1048" t="str">
        <v>15/10/2020</v>
      </c>
      <c r="BJ1048">
        <v>59.2</v>
      </c>
      <c r="BK1048">
        <v>20.399999999999999</v>
      </c>
    </row>
    <row r="1049" spans="1:64" x14ac:dyDescent="0.3">
      <c r="A1049" s="11">
        <v>44064</v>
      </c>
      <c r="B1049">
        <v>0.76394849785407704</v>
      </c>
      <c r="C1049">
        <v>3385.51</v>
      </c>
      <c r="D1049">
        <v>279.93</v>
      </c>
      <c r="E1049">
        <v>165.21</v>
      </c>
      <c r="F1049">
        <v>1946.45</v>
      </c>
      <c r="G1049">
        <v>86.52</v>
      </c>
      <c r="H1049">
        <v>46.58</v>
      </c>
      <c r="I1049" s="12">
        <f t="shared" si="221"/>
        <v>76.16528550958337</v>
      </c>
      <c r="J1049" s="12">
        <f t="shared" si="222"/>
        <v>75.706843701976481</v>
      </c>
      <c r="K1049" s="12">
        <f t="shared" si="223"/>
        <v>118.76986312974927</v>
      </c>
      <c r="L1049" s="12">
        <f t="shared" si="224"/>
        <v>119.60931015007742</v>
      </c>
      <c r="M1049" s="12">
        <f t="shared" si="225"/>
        <v>101.22693626193339</v>
      </c>
      <c r="N1049" s="12">
        <f t="shared" si="226"/>
        <v>100.75458667219748</v>
      </c>
      <c r="O1049" s="12">
        <f t="shared" si="227"/>
        <v>157.85013942849207</v>
      </c>
      <c r="P1049" s="12">
        <f t="shared" si="228"/>
        <v>158.6505485033064</v>
      </c>
      <c r="Q1049">
        <v>0.83146067415730296</v>
      </c>
      <c r="R1049" s="12"/>
      <c r="S1049" s="12"/>
      <c r="Z1049" s="12"/>
      <c r="AA1049" s="12"/>
      <c r="AB1049" s="12"/>
      <c r="AC1049" s="12"/>
      <c r="AF1049">
        <v>0.48740012292563001</v>
      </c>
      <c r="AG1049" s="12"/>
      <c r="AH1049" s="12"/>
      <c r="AI1049" t="str">
        <v>20041029</v>
      </c>
      <c r="AJ1049">
        <v>57</v>
      </c>
      <c r="AK1049">
        <v>23.7</v>
      </c>
      <c r="AL1049">
        <f t="shared" si="229"/>
        <v>2.4050632911392404</v>
      </c>
      <c r="BI1049" t="str">
        <v>14/10/2020</v>
      </c>
      <c r="BJ1049">
        <v>59.2</v>
      </c>
      <c r="BK1049">
        <v>20.399999999999999</v>
      </c>
    </row>
    <row r="1050" spans="1:64" x14ac:dyDescent="0.3">
      <c r="A1050" s="11">
        <v>44063</v>
      </c>
      <c r="B1050">
        <v>0.76077586206896597</v>
      </c>
      <c r="C1050">
        <v>3374.85</v>
      </c>
      <c r="D1050">
        <v>276.10000000000002</v>
      </c>
      <c r="E1050">
        <v>163.72999999999999</v>
      </c>
      <c r="F1050">
        <v>1929.825</v>
      </c>
      <c r="G1050">
        <v>86.52</v>
      </c>
      <c r="H1050">
        <v>46.72</v>
      </c>
      <c r="I1050" s="12">
        <f t="shared" si="221"/>
        <v>76.615833581820922</v>
      </c>
      <c r="J1050" s="12">
        <f t="shared" si="222"/>
        <v>76.122174803186752</v>
      </c>
      <c r="K1050" s="12">
        <f t="shared" si="223"/>
        <v>118.39589089485315</v>
      </c>
      <c r="L1050" s="12">
        <f t="shared" si="224"/>
        <v>118.87759073253936</v>
      </c>
      <c r="M1050" s="12">
        <f t="shared" si="225"/>
        <v>100.74010831713755</v>
      </c>
      <c r="N1050" s="12">
        <f t="shared" si="226"/>
        <v>100.22768823024151</v>
      </c>
      <c r="O1050" s="12">
        <f t="shared" si="227"/>
        <v>155.69043509522618</v>
      </c>
      <c r="P1050" s="12">
        <f t="shared" si="228"/>
        <v>156.01876761965019</v>
      </c>
      <c r="Q1050">
        <v>0.82954545454545503</v>
      </c>
      <c r="R1050" s="12"/>
      <c r="S1050" s="12"/>
      <c r="Z1050" s="12"/>
      <c r="AA1050" s="12"/>
      <c r="AB1050" s="12"/>
      <c r="AC1050" s="12"/>
      <c r="AF1050">
        <v>0.48792569659442703</v>
      </c>
      <c r="AG1050" s="12"/>
      <c r="AH1050" s="12"/>
      <c r="AI1050" t="str">
        <v>20041022</v>
      </c>
      <c r="AJ1050">
        <v>56.4</v>
      </c>
      <c r="AK1050">
        <v>25.5</v>
      </c>
      <c r="AL1050">
        <f t="shared" si="229"/>
        <v>2.2117647058823531</v>
      </c>
      <c r="BI1050" t="str">
        <v>13/10/2020</v>
      </c>
      <c r="BJ1050">
        <v>59.2</v>
      </c>
      <c r="BK1050">
        <v>20.399999999999999</v>
      </c>
    </row>
    <row r="1051" spans="1:64" x14ac:dyDescent="0.3">
      <c r="A1051" s="11">
        <v>44062</v>
      </c>
      <c r="B1051">
        <v>0.76789587852494601</v>
      </c>
      <c r="C1051">
        <v>3389.78</v>
      </c>
      <c r="D1051">
        <v>277.97000000000003</v>
      </c>
      <c r="E1051">
        <v>164.76</v>
      </c>
      <c r="F1051">
        <v>2001.9</v>
      </c>
      <c r="G1051">
        <v>86.52</v>
      </c>
      <c r="H1051">
        <v>47.03</v>
      </c>
      <c r="I1051" s="12">
        <f t="shared" si="221"/>
        <v>76.474577257653962</v>
      </c>
      <c r="J1051" s="12">
        <f t="shared" si="222"/>
        <v>73.790478244339994</v>
      </c>
      <c r="K1051" s="12">
        <f t="shared" si="223"/>
        <v>118.91966251464667</v>
      </c>
      <c r="L1051" s="12">
        <f t="shared" si="224"/>
        <v>118.61815838541027</v>
      </c>
      <c r="M1051" s="12">
        <f t="shared" si="225"/>
        <v>100.78806603237496</v>
      </c>
      <c r="N1051" s="12">
        <f t="shared" si="226"/>
        <v>97.376887137932428</v>
      </c>
      <c r="O1051" s="12">
        <f t="shared" si="227"/>
        <v>156.74491214567192</v>
      </c>
      <c r="P1051" s="12">
        <f t="shared" si="228"/>
        <v>156.03995899467256</v>
      </c>
      <c r="Q1051">
        <v>0.83146067415730296</v>
      </c>
      <c r="R1051" s="12"/>
      <c r="S1051" s="12"/>
      <c r="Z1051" s="12"/>
      <c r="AA1051" s="12"/>
      <c r="AB1051" s="12"/>
      <c r="AC1051" s="12"/>
      <c r="AF1051">
        <v>0.48499999999999999</v>
      </c>
      <c r="AG1051" s="12"/>
      <c r="AH1051" s="12"/>
      <c r="BI1051" t="str">
        <v>12/10/2020</v>
      </c>
      <c r="BJ1051">
        <v>59.2</v>
      </c>
      <c r="BK1051">
        <v>20.399999999999999</v>
      </c>
    </row>
    <row r="1052" spans="1:64" x14ac:dyDescent="0.3">
      <c r="A1052" s="11">
        <v>44061</v>
      </c>
      <c r="B1052">
        <v>0.76419213973799105</v>
      </c>
      <c r="C1052">
        <v>3381.99</v>
      </c>
      <c r="D1052">
        <v>275.32</v>
      </c>
      <c r="E1052">
        <v>163.59</v>
      </c>
      <c r="F1052">
        <v>1984.4749999999999</v>
      </c>
      <c r="G1052">
        <v>86.51</v>
      </c>
      <c r="H1052">
        <v>47.03</v>
      </c>
      <c r="I1052" s="12">
        <f t="shared" si="221"/>
        <v>76.847182256474298</v>
      </c>
      <c r="J1052" s="12">
        <f t="shared" si="222"/>
        <v>74.271556078064435</v>
      </c>
      <c r="K1052" s="12">
        <f t="shared" si="223"/>
        <v>118.66005993121659</v>
      </c>
      <c r="L1052" s="12">
        <f t="shared" si="224"/>
        <v>118.34556386487429</v>
      </c>
      <c r="M1052" s="12">
        <f t="shared" si="225"/>
        <v>100.53941827319518</v>
      </c>
      <c r="N1052" s="12">
        <f t="shared" si="226"/>
        <v>97.294721397988909</v>
      </c>
      <c r="O1052" s="12">
        <f t="shared" si="227"/>
        <v>155.26837666864702</v>
      </c>
      <c r="P1052" s="12">
        <f t="shared" si="228"/>
        <v>154.55236719938569</v>
      </c>
      <c r="Q1052">
        <v>0.82222222222222197</v>
      </c>
      <c r="R1052" s="12"/>
      <c r="S1052" s="12"/>
      <c r="Z1052" s="12"/>
      <c r="AA1052" s="12"/>
      <c r="AB1052" s="12"/>
      <c r="AC1052" s="12"/>
      <c r="AF1052">
        <v>0.48458149779735699</v>
      </c>
      <c r="AG1052" s="12"/>
      <c r="AH1052" s="12"/>
      <c r="BI1052" t="str">
        <v>09/10/2020</v>
      </c>
      <c r="BJ1052">
        <v>56.6</v>
      </c>
      <c r="BK1052">
        <v>21.2</v>
      </c>
    </row>
    <row r="1053" spans="1:64" x14ac:dyDescent="0.3">
      <c r="A1053" s="11">
        <v>44058</v>
      </c>
      <c r="B1053">
        <v>0.75965665236051505</v>
      </c>
      <c r="C1053">
        <v>3372.85</v>
      </c>
      <c r="D1053">
        <v>272.16000000000003</v>
      </c>
      <c r="E1053">
        <v>163.18</v>
      </c>
      <c r="F1053">
        <v>1945.35</v>
      </c>
      <c r="G1053">
        <v>86.5</v>
      </c>
      <c r="H1053">
        <v>46.62</v>
      </c>
      <c r="I1053" s="12">
        <f t="shared" si="221"/>
        <v>76.832022405322888</v>
      </c>
      <c r="J1053" s="12">
        <f t="shared" si="222"/>
        <v>75.58693408960454</v>
      </c>
      <c r="K1053" s="12">
        <f t="shared" si="223"/>
        <v>118.35302053626224</v>
      </c>
      <c r="L1053" s="12">
        <f t="shared" si="224"/>
        <v>119.07006165277515</v>
      </c>
      <c r="M1053" s="12">
        <f t="shared" si="225"/>
        <v>99.632932511341224</v>
      </c>
      <c r="N1053" s="12">
        <f t="shared" si="226"/>
        <v>98.128939547847764</v>
      </c>
      <c r="O1053" s="12">
        <f t="shared" si="227"/>
        <v>153.50381800952655</v>
      </c>
      <c r="P1053" s="12">
        <f t="shared" si="228"/>
        <v>154.1183224775346</v>
      </c>
      <c r="Q1053">
        <v>0.81318681318681296</v>
      </c>
      <c r="R1053" s="12"/>
      <c r="S1053" s="12"/>
      <c r="Z1053" s="12"/>
      <c r="AA1053" s="12"/>
      <c r="AB1053" s="12"/>
      <c r="AC1053" s="12"/>
      <c r="AF1053">
        <v>0.488721804511278</v>
      </c>
      <c r="AG1053" s="12"/>
      <c r="AH1053" s="12"/>
      <c r="BI1053" t="str">
        <v>08/10/2020</v>
      </c>
      <c r="BJ1053">
        <v>56.6</v>
      </c>
      <c r="BK1053">
        <v>21.2</v>
      </c>
    </row>
    <row r="1054" spans="1:64" x14ac:dyDescent="0.3">
      <c r="A1054" s="11">
        <v>44057</v>
      </c>
      <c r="B1054">
        <v>0.75862068965517204</v>
      </c>
      <c r="C1054">
        <v>3373.43</v>
      </c>
      <c r="D1054">
        <v>272.48</v>
      </c>
      <c r="E1054">
        <v>163.82</v>
      </c>
      <c r="F1054">
        <v>1954.03</v>
      </c>
      <c r="G1054">
        <v>86.49</v>
      </c>
      <c r="H1054">
        <v>46.85</v>
      </c>
      <c r="I1054" s="12">
        <f t="shared" si="221"/>
        <v>76.54613826600621</v>
      </c>
      <c r="J1054" s="12">
        <f t="shared" si="222"/>
        <v>75.265537458864827</v>
      </c>
      <c r="K1054" s="12">
        <f t="shared" si="223"/>
        <v>118.38706298897142</v>
      </c>
      <c r="L1054" s="12">
        <f t="shared" si="224"/>
        <v>118.5086443566872</v>
      </c>
      <c r="M1054" s="12">
        <f t="shared" si="225"/>
        <v>99.361444377800836</v>
      </c>
      <c r="N1054" s="12">
        <f t="shared" si="226"/>
        <v>97.809327657041351</v>
      </c>
      <c r="O1054" s="12">
        <f t="shared" si="227"/>
        <v>153.70209654586097</v>
      </c>
      <c r="P1054" s="12">
        <f t="shared" si="228"/>
        <v>153.54484983989795</v>
      </c>
      <c r="Q1054">
        <v>0.80219780219780201</v>
      </c>
      <c r="R1054" s="12"/>
      <c r="S1054" s="12"/>
      <c r="Z1054" s="12"/>
      <c r="AA1054" s="12"/>
      <c r="AB1054" s="12"/>
      <c r="AC1054" s="12"/>
      <c r="AF1054">
        <v>0.482866043613707</v>
      </c>
      <c r="AG1054" s="12"/>
      <c r="AH1054" s="12"/>
      <c r="BI1054" t="str">
        <v>07/10/2020</v>
      </c>
      <c r="BJ1054">
        <v>56.6</v>
      </c>
      <c r="BK1054">
        <v>21.2</v>
      </c>
    </row>
    <row r="1055" spans="1:64" x14ac:dyDescent="0.3">
      <c r="A1055" s="11">
        <v>44056</v>
      </c>
      <c r="B1055">
        <v>0.74463519313304705</v>
      </c>
      <c r="C1055">
        <v>3380.35</v>
      </c>
      <c r="D1055">
        <v>271.86</v>
      </c>
      <c r="E1055">
        <v>165.59</v>
      </c>
      <c r="F1055">
        <v>1914.39</v>
      </c>
      <c r="G1055">
        <v>86.5</v>
      </c>
      <c r="H1055">
        <v>47.03</v>
      </c>
      <c r="I1055" s="12">
        <f t="shared" si="221"/>
        <v>75.890299912056776</v>
      </c>
      <c r="J1055" s="12">
        <f t="shared" si="222"/>
        <v>77.017962586199161</v>
      </c>
      <c r="K1055" s="12">
        <f t="shared" si="223"/>
        <v>118.61617230371844</v>
      </c>
      <c r="L1055" s="12">
        <f t="shared" si="224"/>
        <v>118.29804792993436</v>
      </c>
      <c r="M1055" s="12">
        <f t="shared" si="225"/>
        <v>98.089262265688518</v>
      </c>
      <c r="N1055" s="12">
        <f t="shared" si="226"/>
        <v>99.645368206544262</v>
      </c>
      <c r="O1055" s="12">
        <f t="shared" si="227"/>
        <v>153.33467713761587</v>
      </c>
      <c r="P1055" s="12">
        <f t="shared" si="228"/>
        <v>152.61270216180881</v>
      </c>
      <c r="Q1055">
        <v>0.77419354838709697</v>
      </c>
      <c r="R1055" s="12"/>
      <c r="S1055" s="12"/>
      <c r="Z1055" s="12"/>
      <c r="AA1055" s="12"/>
      <c r="AB1055" s="12"/>
      <c r="AC1055" s="12"/>
      <c r="AF1055">
        <v>0.47206528562460798</v>
      </c>
      <c r="AG1055" s="12"/>
      <c r="AH1055" s="12"/>
      <c r="BI1055" t="str">
        <v>06/10/2020</v>
      </c>
      <c r="BJ1055">
        <v>56.6</v>
      </c>
      <c r="BK1055">
        <v>21.2</v>
      </c>
    </row>
    <row r="1056" spans="1:64" x14ac:dyDescent="0.3">
      <c r="A1056" s="11">
        <v>44055</v>
      </c>
      <c r="B1056">
        <v>0.75</v>
      </c>
      <c r="C1056">
        <v>3333.69</v>
      </c>
      <c r="D1056">
        <v>265.19</v>
      </c>
      <c r="E1056">
        <v>167.10499999999999</v>
      </c>
      <c r="F1056">
        <v>1926.7</v>
      </c>
      <c r="G1056">
        <v>86.52</v>
      </c>
      <c r="H1056">
        <v>46.14</v>
      </c>
      <c r="I1056" s="12">
        <f t="shared" si="221"/>
        <v>74.179522915962281</v>
      </c>
      <c r="J1056" s="12">
        <f t="shared" si="222"/>
        <v>75.479267509843964</v>
      </c>
      <c r="K1056" s="12">
        <f t="shared" si="223"/>
        <v>116.95221561626632</v>
      </c>
      <c r="L1056" s="12">
        <f t="shared" si="224"/>
        <v>118.92748564489325</v>
      </c>
      <c r="M1056" s="12">
        <f t="shared" si="225"/>
        <v>94.84389995848386</v>
      </c>
      <c r="N1056" s="12">
        <f t="shared" si="226"/>
        <v>96.5985587837623</v>
      </c>
      <c r="O1056" s="12">
        <f t="shared" si="227"/>
        <v>149.53893944978179</v>
      </c>
      <c r="P1056" s="12">
        <f t="shared" si="228"/>
        <v>151.72320093903465</v>
      </c>
      <c r="Q1056">
        <v>0.77419354838709697</v>
      </c>
      <c r="R1056" s="12"/>
      <c r="S1056" s="12"/>
      <c r="Z1056" s="12"/>
      <c r="AA1056" s="12"/>
      <c r="AB1056" s="12"/>
      <c r="AC1056" s="12"/>
      <c r="AF1056">
        <v>0.47972116603295301</v>
      </c>
      <c r="AG1056" s="12"/>
      <c r="AH1056" s="12"/>
      <c r="BI1056" t="str">
        <v>05/10/2020</v>
      </c>
      <c r="BJ1056">
        <v>56.6</v>
      </c>
      <c r="BK1056">
        <v>21.2</v>
      </c>
    </row>
    <row r="1057" spans="1:63" x14ac:dyDescent="0.3">
      <c r="A1057" s="11">
        <v>44054</v>
      </c>
      <c r="B1057">
        <v>0.74620390455531405</v>
      </c>
      <c r="C1057">
        <v>3360.47</v>
      </c>
      <c r="D1057">
        <v>270.31</v>
      </c>
      <c r="E1057">
        <v>169.12</v>
      </c>
      <c r="F1057">
        <v>2027.925</v>
      </c>
      <c r="G1057">
        <v>86.54</v>
      </c>
      <c r="H1057">
        <v>46.08</v>
      </c>
      <c r="I1057" s="12">
        <f t="shared" si="221"/>
        <v>73.887998300900406</v>
      </c>
      <c r="J1057" s="12">
        <f t="shared" si="222"/>
        <v>72.440641174272756</v>
      </c>
      <c r="K1057" s="12">
        <f t="shared" si="223"/>
        <v>117.86425112018016</v>
      </c>
      <c r="L1057" s="12">
        <f t="shared" si="224"/>
        <v>120.04040505248723</v>
      </c>
      <c r="M1057" s="12">
        <f t="shared" si="225"/>
        <v>95.515045865255999</v>
      </c>
      <c r="N1057" s="12">
        <f t="shared" si="226"/>
        <v>93.696375537732152</v>
      </c>
      <c r="O1057" s="12">
        <f t="shared" si="227"/>
        <v>152.39017620200076</v>
      </c>
      <c r="P1057" s="12">
        <f t="shared" si="228"/>
        <v>154.85803851124317</v>
      </c>
      <c r="Q1057">
        <v>0.77419354838709697</v>
      </c>
      <c r="R1057" s="12"/>
      <c r="S1057" s="12"/>
      <c r="Z1057" s="12"/>
      <c r="AA1057" s="12"/>
      <c r="AB1057" s="12"/>
      <c r="AC1057" s="12"/>
      <c r="AF1057">
        <v>0.47126436781609199</v>
      </c>
      <c r="AG1057" s="12"/>
      <c r="AH1057" s="12"/>
      <c r="BI1057" t="str">
        <v>02/10/2020</v>
      </c>
      <c r="BJ1057">
        <v>54.6</v>
      </c>
      <c r="BK1057">
        <v>23.2</v>
      </c>
    </row>
    <row r="1058" spans="1:63" x14ac:dyDescent="0.3">
      <c r="A1058" s="11">
        <v>44051</v>
      </c>
      <c r="B1058">
        <v>0.75434782608695605</v>
      </c>
      <c r="C1058">
        <v>3351.28</v>
      </c>
      <c r="D1058">
        <v>271.47000000000003</v>
      </c>
      <c r="E1058">
        <v>169.88</v>
      </c>
      <c r="F1058">
        <v>2035.99</v>
      </c>
      <c r="G1058">
        <v>86.56</v>
      </c>
      <c r="H1058">
        <v>45.95</v>
      </c>
      <c r="I1058" s="12">
        <f t="shared" si="221"/>
        <v>73.358643650519113</v>
      </c>
      <c r="J1058" s="12">
        <f t="shared" si="222"/>
        <v>71.958272229016785</v>
      </c>
      <c r="K1058" s="12">
        <f t="shared" si="223"/>
        <v>117.51484547497877</v>
      </c>
      <c r="L1058" s="12">
        <f t="shared" si="224"/>
        <v>120.05084063151436</v>
      </c>
      <c r="M1058" s="12">
        <f t="shared" si="225"/>
        <v>95.495878489947728</v>
      </c>
      <c r="N1058" s="12">
        <f t="shared" si="226"/>
        <v>93.725600504005484</v>
      </c>
      <c r="O1058" s="12">
        <f t="shared" si="227"/>
        <v>153.0086337958065</v>
      </c>
      <c r="P1058" s="12">
        <f t="shared" si="228"/>
        <v>155.96573745843153</v>
      </c>
      <c r="Q1058">
        <v>0.78260869565217395</v>
      </c>
      <c r="R1058" s="12"/>
      <c r="S1058" s="12"/>
      <c r="Z1058" s="12"/>
      <c r="AA1058" s="12"/>
      <c r="AB1058" s="12"/>
      <c r="AC1058" s="12"/>
      <c r="AF1058">
        <v>0.46486825595984899</v>
      </c>
      <c r="AG1058" s="12"/>
      <c r="AH1058" s="12"/>
      <c r="BI1058" t="str">
        <v>01/10/2020</v>
      </c>
      <c r="BJ1058">
        <v>54.6</v>
      </c>
      <c r="BK1058">
        <v>23.2</v>
      </c>
    </row>
    <row r="1059" spans="1:63" x14ac:dyDescent="0.3">
      <c r="A1059" s="11">
        <v>44050</v>
      </c>
      <c r="B1059">
        <v>0.73684210526315796</v>
      </c>
      <c r="C1059">
        <v>3349.16</v>
      </c>
      <c r="D1059">
        <v>274.64</v>
      </c>
      <c r="E1059">
        <v>171.02</v>
      </c>
      <c r="F1059">
        <v>2063.8000000000002</v>
      </c>
      <c r="G1059">
        <v>86.57</v>
      </c>
      <c r="H1059">
        <v>46.37</v>
      </c>
      <c r="I1059" s="12">
        <f t="shared" si="221"/>
        <v>72.827087364562544</v>
      </c>
      <c r="J1059" s="12">
        <f t="shared" si="222"/>
        <v>70.957198319775173</v>
      </c>
      <c r="K1059" s="12">
        <f t="shared" si="223"/>
        <v>117.42695046323155</v>
      </c>
      <c r="L1059" s="12">
        <f t="shared" si="224"/>
        <v>118.89864441538684</v>
      </c>
      <c r="M1059" s="12">
        <f t="shared" si="225"/>
        <v>95.963845773602898</v>
      </c>
      <c r="N1059" s="12">
        <f t="shared" si="226"/>
        <v>93.544800837470461</v>
      </c>
      <c r="O1059" s="12">
        <f t="shared" si="227"/>
        <v>154.77725323891585</v>
      </c>
      <c r="P1059" s="12">
        <f t="shared" si="228"/>
        <v>156.35424686997794</v>
      </c>
      <c r="Q1059">
        <v>0.76344086021505397</v>
      </c>
      <c r="R1059" s="12"/>
      <c r="S1059" s="12"/>
      <c r="Z1059" s="12"/>
      <c r="AA1059" s="12"/>
      <c r="AB1059" s="12"/>
      <c r="AC1059" s="12"/>
      <c r="AF1059">
        <v>0.45822784810126599</v>
      </c>
      <c r="AG1059" s="12"/>
      <c r="AH1059" s="12"/>
      <c r="BI1059" t="str">
        <v>30/09/2020</v>
      </c>
      <c r="BJ1059">
        <v>54.6</v>
      </c>
      <c r="BK1059">
        <v>23.2</v>
      </c>
    </row>
    <row r="1060" spans="1:63" x14ac:dyDescent="0.3">
      <c r="A1060" s="11">
        <v>44049</v>
      </c>
      <c r="B1060">
        <v>0.72160356347438703</v>
      </c>
      <c r="C1060">
        <v>3327.77</v>
      </c>
      <c r="D1060">
        <v>271.05</v>
      </c>
      <c r="E1060">
        <v>170.07</v>
      </c>
      <c r="F1060">
        <v>2038.2750000000001</v>
      </c>
      <c r="G1060">
        <v>86.57</v>
      </c>
      <c r="H1060">
        <v>46.29</v>
      </c>
      <c r="I1060" s="12">
        <f t="shared" si="221"/>
        <v>72.765833618855481</v>
      </c>
      <c r="J1060" s="12">
        <f t="shared" si="222"/>
        <v>71.392342945371411</v>
      </c>
      <c r="K1060" s="12">
        <f t="shared" si="223"/>
        <v>116.67698256966764</v>
      </c>
      <c r="L1060" s="12">
        <f t="shared" si="224"/>
        <v>118.34249470908671</v>
      </c>
      <c r="M1060" s="12">
        <f t="shared" si="225"/>
        <v>95.234458996265218</v>
      </c>
      <c r="N1060" s="12">
        <f t="shared" si="226"/>
        <v>93.477315383864507</v>
      </c>
      <c r="O1060" s="12">
        <f t="shared" si="227"/>
        <v>152.75405800469031</v>
      </c>
      <c r="P1060" s="12">
        <f t="shared" si="228"/>
        <v>154.57408609991802</v>
      </c>
      <c r="Q1060">
        <v>0.78494623655913998</v>
      </c>
      <c r="R1060" s="12"/>
      <c r="S1060" s="12"/>
      <c r="Z1060" s="12"/>
      <c r="AA1060" s="12"/>
      <c r="AB1060" s="12"/>
      <c r="AC1060" s="12"/>
      <c r="AF1060">
        <v>0.45402663284717798</v>
      </c>
      <c r="AG1060" s="12"/>
      <c r="AH1060" s="12"/>
      <c r="BI1060" t="str">
        <v>29/09/2020</v>
      </c>
      <c r="BJ1060">
        <v>54.6</v>
      </c>
      <c r="BK1060">
        <v>23.2</v>
      </c>
    </row>
    <row r="1061" spans="1:63" x14ac:dyDescent="0.3">
      <c r="A1061" s="11">
        <v>44048</v>
      </c>
      <c r="B1061">
        <v>0.71205357142857095</v>
      </c>
      <c r="C1061">
        <v>3306.51</v>
      </c>
      <c r="D1061">
        <v>270.38</v>
      </c>
      <c r="E1061">
        <v>171.57</v>
      </c>
      <c r="F1061">
        <v>2018.625</v>
      </c>
      <c r="G1061">
        <v>86.59</v>
      </c>
      <c r="H1061">
        <v>46.02</v>
      </c>
      <c r="I1061" s="12">
        <f t="shared" si="221"/>
        <v>71.67829276369784</v>
      </c>
      <c r="J1061" s="12">
        <f t="shared" si="222"/>
        <v>71.629048927739106</v>
      </c>
      <c r="K1061" s="12">
        <f t="shared" si="223"/>
        <v>115.90497273310093</v>
      </c>
      <c r="L1061" s="12">
        <f t="shared" si="224"/>
        <v>118.27593779007623</v>
      </c>
      <c r="M1061" s="12">
        <f t="shared" si="225"/>
        <v>94.177711507640723</v>
      </c>
      <c r="N1061" s="12">
        <f t="shared" si="226"/>
        <v>94.160577959044247</v>
      </c>
      <c r="O1061" s="12">
        <f t="shared" si="227"/>
        <v>152.34137018578107</v>
      </c>
      <c r="P1061" s="12">
        <f t="shared" si="228"/>
        <v>155.09972222367392</v>
      </c>
      <c r="Q1061">
        <v>0.75531914893617003</v>
      </c>
      <c r="R1061" s="12"/>
      <c r="S1061" s="12"/>
      <c r="Z1061" s="12"/>
      <c r="AA1061" s="12"/>
      <c r="AB1061" s="12"/>
      <c r="AC1061" s="12"/>
      <c r="AF1061">
        <v>0.44515715202052603</v>
      </c>
      <c r="AG1061" s="12"/>
      <c r="AH1061" s="12"/>
      <c r="BI1061" t="str">
        <v>28/09/2020</v>
      </c>
      <c r="BJ1061">
        <v>54.6</v>
      </c>
      <c r="BK1061">
        <v>23.2</v>
      </c>
    </row>
    <row r="1062" spans="1:63" x14ac:dyDescent="0.3">
      <c r="A1062" s="11">
        <v>44047</v>
      </c>
      <c r="B1062">
        <v>0.70428893905191903</v>
      </c>
      <c r="C1062">
        <v>3294.61</v>
      </c>
      <c r="D1062">
        <v>269.38</v>
      </c>
      <c r="E1062">
        <v>169.95</v>
      </c>
      <c r="F1062">
        <v>1976.9</v>
      </c>
      <c r="G1062">
        <v>86.58</v>
      </c>
      <c r="H1062">
        <v>45.62</v>
      </c>
      <c r="I1062" s="12">
        <f t="shared" si="221"/>
        <v>72.105173794994343</v>
      </c>
      <c r="J1062" s="12">
        <f t="shared" si="222"/>
        <v>72.90446273611316</v>
      </c>
      <c r="K1062" s="12">
        <f t="shared" si="223"/>
        <v>115.50112765735177</v>
      </c>
      <c r="L1062" s="12">
        <f t="shared" si="224"/>
        <v>118.88894393109582</v>
      </c>
      <c r="M1062" s="12">
        <f t="shared" si="225"/>
        <v>94.729033276180971</v>
      </c>
      <c r="N1062" s="12">
        <f t="shared" si="226"/>
        <v>95.827404570498416</v>
      </c>
      <c r="O1062" s="12">
        <f t="shared" si="227"/>
        <v>151.79540341354834</v>
      </c>
      <c r="P1062" s="12">
        <f t="shared" si="228"/>
        <v>155.88786885545656</v>
      </c>
      <c r="Q1062">
        <v>0.76595744680851097</v>
      </c>
      <c r="R1062" s="12"/>
      <c r="S1062" s="12"/>
      <c r="Z1062" s="12"/>
      <c r="AA1062" s="12"/>
      <c r="AB1062" s="12"/>
      <c r="AC1062" s="12"/>
      <c r="AF1062">
        <v>0.44286636539703</v>
      </c>
      <c r="AG1062" s="12"/>
      <c r="AH1062" s="12"/>
      <c r="BI1062" t="str">
        <v>25/09/2020</v>
      </c>
      <c r="BJ1062">
        <v>52.5</v>
      </c>
      <c r="BK1062">
        <v>21.8</v>
      </c>
    </row>
    <row r="1063" spans="1:63" x14ac:dyDescent="0.3">
      <c r="A1063" s="11">
        <v>44043</v>
      </c>
      <c r="B1063">
        <v>0.70720720720720698</v>
      </c>
      <c r="C1063">
        <v>3271.12</v>
      </c>
      <c r="D1063">
        <v>265.79000000000002</v>
      </c>
      <c r="E1063">
        <v>171</v>
      </c>
      <c r="F1063">
        <v>1975.9</v>
      </c>
      <c r="G1063">
        <v>86.63</v>
      </c>
      <c r="H1063">
        <v>44.98</v>
      </c>
      <c r="I1063" s="12">
        <f t="shared" si="221"/>
        <v>71.157261054410995</v>
      </c>
      <c r="J1063" s="12">
        <f t="shared" si="222"/>
        <v>72.421057378290641</v>
      </c>
      <c r="K1063" s="12">
        <f t="shared" si="223"/>
        <v>114.61194595223299</v>
      </c>
      <c r="L1063" s="12">
        <f t="shared" si="224"/>
        <v>119.73276289303182</v>
      </c>
      <c r="M1063" s="12">
        <f t="shared" si="225"/>
        <v>92.903730018416667</v>
      </c>
      <c r="N1063" s="12">
        <f t="shared" si="226"/>
        <v>94.597560094720151</v>
      </c>
      <c r="O1063" s="12">
        <f t="shared" si="227"/>
        <v>149.68719825414192</v>
      </c>
      <c r="P1063" s="12">
        <f t="shared" si="228"/>
        <v>156.00044534033458</v>
      </c>
      <c r="Q1063">
        <v>0.76595744680851097</v>
      </c>
      <c r="R1063" s="12"/>
      <c r="S1063" s="12"/>
      <c r="Z1063" s="12"/>
      <c r="AA1063" s="12"/>
      <c r="AB1063" s="12"/>
      <c r="AC1063" s="12"/>
      <c r="AF1063">
        <v>0.43267389917038901</v>
      </c>
      <c r="AG1063" s="12"/>
      <c r="AH1063" s="12"/>
      <c r="BI1063" t="str">
        <v>24/09/2020</v>
      </c>
      <c r="BJ1063">
        <v>52.5</v>
      </c>
      <c r="BK1063">
        <v>21.8</v>
      </c>
    </row>
    <row r="1064" spans="1:63" x14ac:dyDescent="0.3">
      <c r="A1064" s="11">
        <v>44043</v>
      </c>
      <c r="B1064">
        <v>0.69107551487414198</v>
      </c>
      <c r="C1064">
        <v>3246.22</v>
      </c>
      <c r="D1064">
        <v>261.13</v>
      </c>
      <c r="E1064">
        <v>171.11</v>
      </c>
      <c r="F1064">
        <v>1956.0250000000001</v>
      </c>
      <c r="G1064">
        <v>86.62</v>
      </c>
      <c r="H1064">
        <v>45.74</v>
      </c>
      <c r="I1064" s="12">
        <f t="shared" si="221"/>
        <v>70.570585119141043</v>
      </c>
      <c r="J1064" s="12">
        <f t="shared" si="222"/>
        <v>72.601868940924859</v>
      </c>
      <c r="K1064" s="12">
        <f t="shared" si="223"/>
        <v>113.75254400155228</v>
      </c>
      <c r="L1064" s="12">
        <f t="shared" si="224"/>
        <v>116.89386521598152</v>
      </c>
      <c r="M1064" s="12">
        <f t="shared" si="225"/>
        <v>91.217270560301017</v>
      </c>
      <c r="N1064" s="12">
        <f t="shared" si="226"/>
        <v>93.876158942950454</v>
      </c>
      <c r="O1064" s="12">
        <f t="shared" si="227"/>
        <v>147.07946886105799</v>
      </c>
      <c r="P1064" s="12">
        <f t="shared" si="228"/>
        <v>150.80357743284114</v>
      </c>
      <c r="Q1064">
        <v>0.76344086021505397</v>
      </c>
      <c r="R1064" s="12"/>
      <c r="S1064" s="12"/>
      <c r="Z1064" s="12"/>
      <c r="AA1064" s="12"/>
      <c r="AB1064" s="12"/>
      <c r="AC1064" s="12"/>
      <c r="AF1064">
        <v>0.428479381443299</v>
      </c>
      <c r="AG1064" s="12"/>
      <c r="AH1064" s="12"/>
      <c r="BI1064" t="str">
        <v>23/09/2020</v>
      </c>
      <c r="BJ1064">
        <v>52.5</v>
      </c>
      <c r="BK1064">
        <v>21.8</v>
      </c>
    </row>
    <row r="1065" spans="1:63" x14ac:dyDescent="0.3">
      <c r="A1065" s="11">
        <v>44042</v>
      </c>
      <c r="B1065">
        <v>0.669767441860465</v>
      </c>
      <c r="C1065">
        <v>3258.44</v>
      </c>
      <c r="D1065">
        <v>259.77</v>
      </c>
      <c r="E1065">
        <v>169.99</v>
      </c>
      <c r="F1065">
        <v>1970.675</v>
      </c>
      <c r="G1065">
        <v>86.59</v>
      </c>
      <c r="H1065">
        <v>46.31</v>
      </c>
      <c r="I1065" s="12">
        <f t="shared" si="221"/>
        <v>71.307828466062503</v>
      </c>
      <c r="J1065" s="12">
        <f t="shared" si="222"/>
        <v>72.335404106437366</v>
      </c>
      <c r="K1065" s="12">
        <f t="shared" si="223"/>
        <v>114.22047343555809</v>
      </c>
      <c r="L1065" s="12">
        <f t="shared" si="224"/>
        <v>115.90196508777402</v>
      </c>
      <c r="M1065" s="12">
        <f t="shared" si="225"/>
        <v>91.340875070583962</v>
      </c>
      <c r="N1065" s="12">
        <f t="shared" si="226"/>
        <v>92.70168407956541</v>
      </c>
      <c r="O1065" s="12">
        <f t="shared" si="227"/>
        <v>146.36390448221357</v>
      </c>
      <c r="P1065" s="12">
        <f t="shared" si="228"/>
        <v>148.20353066386579</v>
      </c>
      <c r="Q1065">
        <v>0.75</v>
      </c>
      <c r="R1065" s="12"/>
      <c r="S1065" s="12"/>
      <c r="Z1065" s="12"/>
      <c r="AA1065" s="12"/>
      <c r="AB1065" s="12"/>
      <c r="AC1065" s="12"/>
      <c r="AF1065">
        <v>0.42265372168284798</v>
      </c>
      <c r="AG1065" s="12"/>
      <c r="AH1065" s="12"/>
      <c r="BI1065" t="str">
        <v>22/09/2020</v>
      </c>
      <c r="BJ1065">
        <v>52.5</v>
      </c>
      <c r="BK1065">
        <v>21.8</v>
      </c>
    </row>
    <row r="1066" spans="1:63" x14ac:dyDescent="0.3">
      <c r="A1066" s="11">
        <v>44041</v>
      </c>
      <c r="B1066">
        <v>0.65165876777251197</v>
      </c>
      <c r="C1066">
        <v>3218.44</v>
      </c>
      <c r="D1066">
        <v>256.81</v>
      </c>
      <c r="E1066">
        <v>170.28</v>
      </c>
      <c r="F1066">
        <v>1959.2</v>
      </c>
      <c r="G1066">
        <v>86.57</v>
      </c>
      <c r="H1066">
        <v>45.74</v>
      </c>
      <c r="I1066" s="12">
        <f t="shared" si="221"/>
        <v>70.314186441780038</v>
      </c>
      <c r="J1066" s="12">
        <f t="shared" si="222"/>
        <v>71.863162590926805</v>
      </c>
      <c r="K1066" s="12">
        <f t="shared" si="223"/>
        <v>112.84407425444905</v>
      </c>
      <c r="L1066" s="12">
        <f t="shared" si="224"/>
        <v>115.9058315694552</v>
      </c>
      <c r="M1066" s="12">
        <f t="shared" si="225"/>
        <v>90.148293541078871</v>
      </c>
      <c r="N1066" s="12">
        <f t="shared" si="226"/>
        <v>92.179116201346403</v>
      </c>
      <c r="O1066" s="12">
        <f t="shared" si="227"/>
        <v>144.72918772745734</v>
      </c>
      <c r="P1066" s="12">
        <f t="shared" si="228"/>
        <v>148.34233597512787</v>
      </c>
      <c r="Q1066">
        <v>0.73626373626373598</v>
      </c>
      <c r="R1066" s="12"/>
      <c r="S1066" s="12"/>
      <c r="Z1066" s="12"/>
      <c r="AA1066" s="12"/>
      <c r="AB1066" s="12"/>
      <c r="AC1066" s="12"/>
      <c r="AF1066">
        <v>0.42084690553745902</v>
      </c>
      <c r="AG1066" s="12"/>
      <c r="AH1066" s="12"/>
      <c r="BI1066" t="str">
        <v>21/09/2020</v>
      </c>
      <c r="BJ1066">
        <v>52.5</v>
      </c>
      <c r="BK1066">
        <v>21.8</v>
      </c>
    </row>
    <row r="1067" spans="1:63" x14ac:dyDescent="0.3">
      <c r="A1067" s="11">
        <v>44040</v>
      </c>
      <c r="B1067">
        <v>0.64182692307692302</v>
      </c>
      <c r="C1067">
        <v>3239.41</v>
      </c>
      <c r="D1067">
        <v>260.12</v>
      </c>
      <c r="E1067">
        <v>169.11</v>
      </c>
      <c r="F1067">
        <v>1942.55</v>
      </c>
      <c r="G1067">
        <v>86.55</v>
      </c>
      <c r="H1067">
        <v>46.07</v>
      </c>
      <c r="I1067" s="12">
        <f t="shared" si="221"/>
        <v>71.268613918415866</v>
      </c>
      <c r="J1067" s="12">
        <f t="shared" si="222"/>
        <v>72.960829744476868</v>
      </c>
      <c r="K1067" s="12">
        <f t="shared" si="223"/>
        <v>113.60574182849204</v>
      </c>
      <c r="L1067" s="12">
        <f t="shared" si="224"/>
        <v>115.82595662463721</v>
      </c>
      <c r="M1067" s="12">
        <f t="shared" si="225"/>
        <v>91.95460097859582</v>
      </c>
      <c r="N1067" s="12">
        <f t="shared" si="226"/>
        <v>94.184887372186964</v>
      </c>
      <c r="O1067" s="12">
        <f t="shared" si="227"/>
        <v>146.62890841947709</v>
      </c>
      <c r="P1067" s="12">
        <f t="shared" si="228"/>
        <v>149.17201331902874</v>
      </c>
      <c r="Q1067">
        <v>0.72527472527472503</v>
      </c>
      <c r="R1067" s="12"/>
      <c r="S1067" s="12"/>
      <c r="Z1067" s="12"/>
      <c r="AA1067" s="12"/>
      <c r="AB1067" s="12"/>
      <c r="AC1067" s="12"/>
      <c r="AF1067">
        <v>0.42136304062909602</v>
      </c>
      <c r="AG1067" s="12"/>
      <c r="AH1067" s="12"/>
      <c r="BI1067" t="str">
        <v>18/09/2020</v>
      </c>
      <c r="BJ1067">
        <v>51.5</v>
      </c>
      <c r="BK1067">
        <v>19.399999999999999</v>
      </c>
    </row>
    <row r="1068" spans="1:63" x14ac:dyDescent="0.3">
      <c r="A1068" s="11">
        <v>44037</v>
      </c>
      <c r="B1068">
        <v>0.63764705882352901</v>
      </c>
      <c r="C1068">
        <v>3215.63</v>
      </c>
      <c r="D1068">
        <v>255.56</v>
      </c>
      <c r="E1068">
        <v>169.74</v>
      </c>
      <c r="F1068">
        <v>1901.65</v>
      </c>
      <c r="G1068">
        <v>86.58</v>
      </c>
      <c r="H1068">
        <v>45.4</v>
      </c>
      <c r="I1068" s="12">
        <f t="shared" si="221"/>
        <v>70.485750658412329</v>
      </c>
      <c r="J1068" s="12">
        <f t="shared" si="222"/>
        <v>74.005229184371814</v>
      </c>
      <c r="K1068" s="12">
        <f t="shared" si="223"/>
        <v>112.73300464465812</v>
      </c>
      <c r="L1068" s="12">
        <f t="shared" si="224"/>
        <v>116.68505969232969</v>
      </c>
      <c r="M1068" s="12">
        <f t="shared" si="225"/>
        <v>90.014365913293361</v>
      </c>
      <c r="N1068" s="12">
        <f t="shared" si="226"/>
        <v>94.531294479885645</v>
      </c>
      <c r="O1068" s="12">
        <f t="shared" si="227"/>
        <v>144.00942475239486</v>
      </c>
      <c r="P1068" s="12">
        <f t="shared" si="228"/>
        <v>148.71316499122344</v>
      </c>
      <c r="Q1068">
        <v>0.69662921348314599</v>
      </c>
      <c r="R1068" s="12"/>
      <c r="S1068" s="12"/>
      <c r="Z1068" s="12"/>
      <c r="AA1068" s="12"/>
      <c r="AB1068" s="12"/>
      <c r="AC1068" s="12"/>
      <c r="AF1068">
        <v>0.40805717998700503</v>
      </c>
      <c r="AG1068" s="12"/>
      <c r="AH1068" s="12"/>
      <c r="BI1068" t="str">
        <v>17/09/2020</v>
      </c>
      <c r="BJ1068">
        <v>51.5</v>
      </c>
      <c r="BK1068">
        <v>19.399999999999999</v>
      </c>
    </row>
    <row r="1069" spans="1:63" x14ac:dyDescent="0.3">
      <c r="A1069" s="11">
        <v>44036</v>
      </c>
      <c r="B1069">
        <v>0.61904761904761896</v>
      </c>
      <c r="C1069">
        <v>3235.66</v>
      </c>
      <c r="D1069">
        <v>258.01</v>
      </c>
      <c r="E1069">
        <v>169.75</v>
      </c>
      <c r="F1069">
        <v>1887.425</v>
      </c>
      <c r="G1069">
        <v>86.57</v>
      </c>
      <c r="H1069">
        <v>45.56</v>
      </c>
      <c r="I1069" s="12">
        <f t="shared" si="221"/>
        <v>70.920598939928752</v>
      </c>
      <c r="J1069" s="12">
        <f t="shared" si="222"/>
        <v>75.035246579112027</v>
      </c>
      <c r="K1069" s="12">
        <f t="shared" si="223"/>
        <v>113.44839939302545</v>
      </c>
      <c r="L1069" s="12">
        <f t="shared" si="224"/>
        <v>116.99844451049781</v>
      </c>
      <c r="M1069" s="12">
        <f t="shared" si="225"/>
        <v>90.871910118124177</v>
      </c>
      <c r="N1069" s="12">
        <f t="shared" si="226"/>
        <v>96.169296022918346</v>
      </c>
      <c r="O1069" s="12">
        <f t="shared" si="227"/>
        <v>145.40697032199836</v>
      </c>
      <c r="P1069" s="12">
        <f t="shared" si="228"/>
        <v>149.60840725950061</v>
      </c>
      <c r="Q1069">
        <v>0.67816091954022995</v>
      </c>
      <c r="R1069" s="12"/>
      <c r="S1069" s="12"/>
      <c r="Z1069" s="12"/>
      <c r="AA1069" s="12"/>
      <c r="AB1069" s="12"/>
      <c r="AC1069" s="12"/>
      <c r="AF1069">
        <v>0.40909090909090901</v>
      </c>
      <c r="AG1069" s="12"/>
      <c r="AH1069" s="12"/>
      <c r="BI1069" t="str">
        <v>16/09/2020</v>
      </c>
      <c r="BJ1069">
        <v>51.5</v>
      </c>
      <c r="BK1069">
        <v>19.399999999999999</v>
      </c>
    </row>
    <row r="1070" spans="1:63" x14ac:dyDescent="0.3">
      <c r="A1070" s="11">
        <v>44035</v>
      </c>
      <c r="B1070">
        <v>0.62052505966587101</v>
      </c>
      <c r="C1070">
        <v>3276.02</v>
      </c>
      <c r="D1070">
        <v>264.93</v>
      </c>
      <c r="E1070">
        <v>167.79</v>
      </c>
      <c r="F1070">
        <v>1872.1</v>
      </c>
      <c r="G1070">
        <v>86.57</v>
      </c>
      <c r="H1070">
        <v>45.95</v>
      </c>
      <c r="I1070" s="12">
        <f t="shared" si="221"/>
        <v>72.664629645291015</v>
      </c>
      <c r="J1070" s="12">
        <f t="shared" si="222"/>
        <v>76.606117955517163</v>
      </c>
      <c r="K1070" s="12">
        <f t="shared" si="223"/>
        <v>114.86349782719422</v>
      </c>
      <c r="L1070" s="12">
        <f t="shared" si="224"/>
        <v>117.4485473597603</v>
      </c>
      <c r="M1070" s="12">
        <f t="shared" si="225"/>
        <v>94.44194556049527</v>
      </c>
      <c r="N1070" s="12">
        <f t="shared" si="226"/>
        <v>99.585692915618154</v>
      </c>
      <c r="O1070" s="12">
        <f t="shared" si="227"/>
        <v>149.30688208754322</v>
      </c>
      <c r="P1070" s="12">
        <f t="shared" si="228"/>
        <v>152.29374511734665</v>
      </c>
      <c r="Q1070">
        <v>0.68604651162790697</v>
      </c>
      <c r="R1070" s="12"/>
      <c r="S1070" s="12"/>
      <c r="Z1070" s="12"/>
      <c r="AA1070" s="12"/>
      <c r="AB1070" s="12"/>
      <c r="AC1070" s="12"/>
      <c r="AF1070">
        <v>0.39225806451612899</v>
      </c>
      <c r="AG1070" s="12"/>
      <c r="AH1070" s="12"/>
      <c r="BI1070" t="str">
        <v>15/09/2020</v>
      </c>
      <c r="BJ1070">
        <v>51.5</v>
      </c>
      <c r="BK1070">
        <v>19.399999999999999</v>
      </c>
    </row>
    <row r="1071" spans="1:63" x14ac:dyDescent="0.3">
      <c r="A1071" s="11">
        <v>44034</v>
      </c>
      <c r="B1071">
        <v>0.59904534606205295</v>
      </c>
      <c r="C1071">
        <v>3257.3</v>
      </c>
      <c r="D1071">
        <v>264</v>
      </c>
      <c r="E1071">
        <v>167.29</v>
      </c>
      <c r="F1071">
        <v>1842</v>
      </c>
      <c r="G1071">
        <v>86.58</v>
      </c>
      <c r="H1071">
        <v>45.95</v>
      </c>
      <c r="I1071" s="12">
        <f t="shared" si="221"/>
        <v>72.464752340486285</v>
      </c>
      <c r="J1071" s="12">
        <f t="shared" si="222"/>
        <v>77.426360634605942</v>
      </c>
      <c r="K1071" s="12">
        <f t="shared" si="223"/>
        <v>114.19402493414451</v>
      </c>
      <c r="L1071" s="12">
        <f t="shared" si="224"/>
        <v>116.77741690067438</v>
      </c>
      <c r="M1071" s="12">
        <f t="shared" si="225"/>
        <v>94.391549396301627</v>
      </c>
      <c r="N1071" s="12">
        <f t="shared" si="226"/>
        <v>100.87877792197688</v>
      </c>
      <c r="O1071" s="12">
        <f t="shared" si="227"/>
        <v>148.7656388657945</v>
      </c>
      <c r="P1071" s="12">
        <f t="shared" si="228"/>
        <v>151.75913905929684</v>
      </c>
      <c r="Q1071">
        <v>0.65882352941176503</v>
      </c>
      <c r="R1071" s="12"/>
      <c r="S1071" s="12"/>
      <c r="Z1071" s="12"/>
      <c r="AA1071" s="12"/>
      <c r="AB1071" s="12"/>
      <c r="AC1071" s="12"/>
      <c r="AF1071">
        <v>0.39586028460543299</v>
      </c>
      <c r="AG1071" s="12"/>
      <c r="AH1071" s="12"/>
      <c r="BI1071" t="str">
        <v>14/09/2020</v>
      </c>
      <c r="BJ1071">
        <v>51.5</v>
      </c>
      <c r="BK1071">
        <v>19.399999999999999</v>
      </c>
    </row>
    <row r="1072" spans="1:63" x14ac:dyDescent="0.3">
      <c r="A1072" s="11">
        <v>44033</v>
      </c>
      <c r="B1072">
        <v>0.6</v>
      </c>
      <c r="C1072">
        <v>3251.84</v>
      </c>
      <c r="D1072">
        <v>266.77999999999997</v>
      </c>
      <c r="E1072">
        <v>167.19</v>
      </c>
      <c r="F1072">
        <v>1817.325</v>
      </c>
      <c r="G1072">
        <v>86.56</v>
      </c>
      <c r="H1072">
        <v>45.7</v>
      </c>
      <c r="I1072" s="12">
        <f t="shared" si="221"/>
        <v>72.386507773425365</v>
      </c>
      <c r="J1072" s="12">
        <f t="shared" si="222"/>
        <v>78.35871962281027</v>
      </c>
      <c r="K1072" s="12">
        <f t="shared" si="223"/>
        <v>114.02891154967925</v>
      </c>
      <c r="L1072" s="12">
        <f t="shared" si="224"/>
        <v>117.22185302036908</v>
      </c>
      <c r="M1072" s="12">
        <f t="shared" si="225"/>
        <v>95.44320882805485</v>
      </c>
      <c r="N1072" s="12">
        <f t="shared" si="226"/>
        <v>103.35921507587361</v>
      </c>
      <c r="O1072" s="12">
        <f t="shared" si="227"/>
        <v>150.36729488234258</v>
      </c>
      <c r="P1072" s="12">
        <f t="shared" si="228"/>
        <v>154.20968998883839</v>
      </c>
      <c r="Q1072">
        <v>0.65476190476190499</v>
      </c>
      <c r="R1072" s="12"/>
      <c r="S1072" s="12"/>
      <c r="Z1072" s="12"/>
      <c r="AA1072" s="12"/>
      <c r="AB1072" s="12"/>
      <c r="AC1072" s="12"/>
      <c r="AF1072">
        <v>0.39399869536855803</v>
      </c>
      <c r="AG1072" s="12"/>
      <c r="AH1072" s="12"/>
      <c r="BI1072" t="str">
        <v>11/09/2020</v>
      </c>
      <c r="BJ1072">
        <v>54.8</v>
      </c>
      <c r="BK1072">
        <v>18.3</v>
      </c>
    </row>
    <row r="1073" spans="1:63" x14ac:dyDescent="0.3">
      <c r="A1073" s="11">
        <v>44030</v>
      </c>
      <c r="B1073">
        <v>0.58679706601466997</v>
      </c>
      <c r="C1073">
        <v>3224.73</v>
      </c>
      <c r="D1073">
        <v>259.42</v>
      </c>
      <c r="E1073">
        <v>166.78</v>
      </c>
      <c r="F1073">
        <v>1809.9</v>
      </c>
      <c r="G1073">
        <v>86.58</v>
      </c>
      <c r="H1073">
        <v>45.39</v>
      </c>
      <c r="I1073" s="12">
        <f t="shared" si="221"/>
        <v>71.958457345678468</v>
      </c>
      <c r="J1073" s="12">
        <f t="shared" si="222"/>
        <v>78.022872603125734</v>
      </c>
      <c r="K1073" s="12">
        <f t="shared" si="223"/>
        <v>113.0523757979481</v>
      </c>
      <c r="L1073" s="12">
        <f t="shared" si="224"/>
        <v>117.03726100812629</v>
      </c>
      <c r="M1073" s="12">
        <f t="shared" si="225"/>
        <v>93.032490184424773</v>
      </c>
      <c r="N1073" s="12">
        <f t="shared" si="226"/>
        <v>100.91026967336757</v>
      </c>
      <c r="O1073" s="12">
        <f t="shared" si="227"/>
        <v>146.18608321264952</v>
      </c>
      <c r="P1073" s="12">
        <f t="shared" si="228"/>
        <v>150.95786388429013</v>
      </c>
      <c r="Q1073">
        <v>0.64634146341463405</v>
      </c>
      <c r="R1073" s="12"/>
      <c r="S1073" s="12"/>
      <c r="Z1073" s="12"/>
      <c r="AA1073" s="12"/>
      <c r="AB1073" s="12"/>
      <c r="AC1073" s="12"/>
      <c r="AF1073">
        <v>0.38426821405544798</v>
      </c>
      <c r="AG1073" s="12"/>
      <c r="AH1073" s="12"/>
      <c r="BI1073" t="str">
        <v>10/09/2020</v>
      </c>
      <c r="BJ1073">
        <v>54.8</v>
      </c>
      <c r="BK1073">
        <v>18.3</v>
      </c>
    </row>
    <row r="1074" spans="1:63" x14ac:dyDescent="0.3">
      <c r="A1074" s="11">
        <v>44029</v>
      </c>
      <c r="B1074">
        <v>0.58499999999999996</v>
      </c>
      <c r="C1074">
        <v>3215.57</v>
      </c>
      <c r="D1074">
        <v>259.12</v>
      </c>
      <c r="E1074">
        <v>167.13</v>
      </c>
      <c r="F1074">
        <v>1797.425</v>
      </c>
      <c r="G1074">
        <v>86.56</v>
      </c>
      <c r="H1074">
        <v>45.18</v>
      </c>
      <c r="I1074" s="12">
        <f t="shared" si="221"/>
        <v>71.604529206116155</v>
      </c>
      <c r="J1074" s="12">
        <f t="shared" si="222"/>
        <v>78.34344180148895</v>
      </c>
      <c r="K1074" s="12">
        <f t="shared" si="223"/>
        <v>112.75722406867985</v>
      </c>
      <c r="L1074" s="12">
        <f t="shared" si="224"/>
        <v>117.24824157204385</v>
      </c>
      <c r="M1074" s="12">
        <f t="shared" si="225"/>
        <v>92.730934477948907</v>
      </c>
      <c r="N1074" s="12">
        <f t="shared" si="226"/>
        <v>101.49719951446069</v>
      </c>
      <c r="O1074" s="12">
        <f t="shared" si="227"/>
        <v>146.05073636857747</v>
      </c>
      <c r="P1074" s="12">
        <f t="shared" si="228"/>
        <v>151.48659901920615</v>
      </c>
      <c r="Q1074">
        <v>0.66666666666666696</v>
      </c>
      <c r="R1074" s="12"/>
      <c r="S1074" s="12"/>
      <c r="Z1074" s="12"/>
      <c r="AA1074" s="12"/>
      <c r="AB1074" s="12"/>
      <c r="AC1074" s="12"/>
      <c r="AF1074">
        <v>0.37744458930899599</v>
      </c>
      <c r="AG1074" s="12"/>
      <c r="AH1074" s="12"/>
      <c r="BI1074" t="str">
        <v>09/09/2020</v>
      </c>
      <c r="BJ1074">
        <v>54.8</v>
      </c>
      <c r="BK1074">
        <v>18.3</v>
      </c>
    </row>
    <row r="1075" spans="1:63" x14ac:dyDescent="0.3">
      <c r="A1075" s="11">
        <v>44028</v>
      </c>
      <c r="B1075">
        <v>0.57360406091370597</v>
      </c>
      <c r="C1075">
        <v>3226.56</v>
      </c>
      <c r="D1075">
        <v>260.89999999999998</v>
      </c>
      <c r="E1075">
        <v>166.34</v>
      </c>
      <c r="F1075">
        <v>1813.2</v>
      </c>
      <c r="G1075">
        <v>86.56</v>
      </c>
      <c r="H1075">
        <v>45.56</v>
      </c>
      <c r="I1075" s="12">
        <f t="shared" si="221"/>
        <v>72.193295343958994</v>
      </c>
      <c r="J1075" s="12">
        <f t="shared" si="222"/>
        <v>77.930876992771971</v>
      </c>
      <c r="K1075" s="12">
        <f t="shared" si="223"/>
        <v>113.14259956742961</v>
      </c>
      <c r="L1075" s="12">
        <f t="shared" si="224"/>
        <v>116.67251575095882</v>
      </c>
      <c r="M1075" s="12">
        <f t="shared" si="225"/>
        <v>93.816565325607812</v>
      </c>
      <c r="N1075" s="12">
        <f t="shared" si="226"/>
        <v>101.30699048622046</v>
      </c>
      <c r="O1075" s="12">
        <f t="shared" si="227"/>
        <v>147.05401790121124</v>
      </c>
      <c r="P1075" s="12">
        <f t="shared" si="228"/>
        <v>151.25697394326343</v>
      </c>
      <c r="Q1075">
        <v>0.63157894736842102</v>
      </c>
      <c r="R1075" s="12"/>
      <c r="S1075" s="12"/>
      <c r="Z1075" s="12"/>
      <c r="AA1075" s="12"/>
      <c r="AB1075" s="12"/>
      <c r="AC1075" s="12"/>
      <c r="AF1075">
        <v>0.37271540469973902</v>
      </c>
      <c r="AG1075" s="12"/>
      <c r="AH1075" s="12"/>
      <c r="BI1075" t="str">
        <v>08/09/2020</v>
      </c>
      <c r="BJ1075">
        <v>54.8</v>
      </c>
      <c r="BK1075">
        <v>18.3</v>
      </c>
    </row>
    <row r="1076" spans="1:63" x14ac:dyDescent="0.3">
      <c r="A1076" s="11">
        <v>44027</v>
      </c>
      <c r="B1076">
        <v>0.55154639175257703</v>
      </c>
      <c r="C1076">
        <v>3197.52</v>
      </c>
      <c r="D1076">
        <v>260.37</v>
      </c>
      <c r="E1076">
        <v>167.12</v>
      </c>
      <c r="F1076">
        <v>1809.5250000000001</v>
      </c>
      <c r="G1076">
        <v>86.55</v>
      </c>
      <c r="H1076">
        <v>45.1</v>
      </c>
      <c r="I1076" s="12">
        <f t="shared" si="221"/>
        <v>71.214147566263847</v>
      </c>
      <c r="J1076" s="12">
        <f t="shared" si="222"/>
        <v>77.385224576015659</v>
      </c>
      <c r="K1076" s="12">
        <f t="shared" si="223"/>
        <v>112.13712223698097</v>
      </c>
      <c r="L1076" s="12">
        <f t="shared" si="224"/>
        <v>116.80304525194146</v>
      </c>
      <c r="M1076" s="12">
        <f t="shared" si="225"/>
        <v>93.191912081478051</v>
      </c>
      <c r="N1076" s="12">
        <f t="shared" si="226"/>
        <v>101.30651991169067</v>
      </c>
      <c r="O1076" s="12">
        <f t="shared" si="227"/>
        <v>146.7722116408878</v>
      </c>
      <c r="P1076" s="12">
        <f t="shared" si="228"/>
        <v>152.50199900773757</v>
      </c>
      <c r="Q1076">
        <v>0.59459459459459496</v>
      </c>
      <c r="R1076" s="12"/>
      <c r="S1076" s="12"/>
      <c r="Z1076" s="12"/>
      <c r="AA1076" s="12"/>
      <c r="AB1076" s="12"/>
      <c r="AC1076" s="12"/>
      <c r="AF1076">
        <v>0.35924232527759598</v>
      </c>
      <c r="AG1076" s="12"/>
      <c r="AH1076" s="12"/>
      <c r="BI1076" t="str">
        <v>07/09/2020</v>
      </c>
      <c r="BJ1076">
        <v>54.8</v>
      </c>
      <c r="BK1076">
        <v>18.3</v>
      </c>
    </row>
    <row r="1077" spans="1:63" x14ac:dyDescent="0.3">
      <c r="A1077" s="11">
        <v>44026</v>
      </c>
      <c r="B1077">
        <v>0.53580901856763896</v>
      </c>
      <c r="C1077">
        <v>3155.22</v>
      </c>
      <c r="D1077">
        <v>258.54000000000002</v>
      </c>
      <c r="E1077">
        <v>166.88</v>
      </c>
      <c r="F1077">
        <v>1802.675</v>
      </c>
      <c r="G1077">
        <v>86.54</v>
      </c>
      <c r="H1077">
        <v>44.64</v>
      </c>
      <c r="I1077" s="12">
        <f t="shared" si="221"/>
        <v>70.371922601799611</v>
      </c>
      <c r="J1077" s="12">
        <f t="shared" si="222"/>
        <v>76.648900992979662</v>
      </c>
      <c r="K1077" s="12">
        <f t="shared" si="223"/>
        <v>110.66627867428383</v>
      </c>
      <c r="L1077" s="12">
        <f t="shared" si="224"/>
        <v>116.44187798149581</v>
      </c>
      <c r="M1077" s="12">
        <f t="shared" si="225"/>
        <v>92.669252931471192</v>
      </c>
      <c r="N1077" s="12">
        <f t="shared" si="226"/>
        <v>100.97549196328779</v>
      </c>
      <c r="O1077" s="12">
        <f t="shared" si="227"/>
        <v>145.75735348943994</v>
      </c>
      <c r="P1077" s="12">
        <f t="shared" si="228"/>
        <v>152.99563193225018</v>
      </c>
      <c r="Q1077">
        <v>0.608108108108108</v>
      </c>
      <c r="R1077" s="12"/>
      <c r="S1077" s="12"/>
      <c r="Z1077" s="12"/>
      <c r="AA1077" s="12"/>
      <c r="AB1077" s="12"/>
      <c r="AC1077" s="12"/>
      <c r="AF1077">
        <v>0.35413929040735898</v>
      </c>
      <c r="AG1077" s="12"/>
      <c r="AH1077" s="12"/>
      <c r="BI1077" t="str">
        <v>04/09/2020</v>
      </c>
      <c r="BJ1077">
        <v>59</v>
      </c>
      <c r="BK1077">
        <v>16.2</v>
      </c>
    </row>
    <row r="1078" spans="1:63" x14ac:dyDescent="0.3">
      <c r="A1078" s="11">
        <v>44023</v>
      </c>
      <c r="B1078">
        <v>0.55219780219780201</v>
      </c>
      <c r="C1078">
        <v>3185.04</v>
      </c>
      <c r="D1078">
        <v>263.97000000000003</v>
      </c>
      <c r="E1078">
        <v>166.33</v>
      </c>
      <c r="F1078">
        <v>1798.9</v>
      </c>
      <c r="G1078">
        <v>86.54</v>
      </c>
      <c r="H1078">
        <v>44.93</v>
      </c>
      <c r="I1078" s="12">
        <f t="shared" si="221"/>
        <v>71.274918750585329</v>
      </c>
      <c r="J1078" s="12">
        <f t="shared" si="222"/>
        <v>77.537560871729355</v>
      </c>
      <c r="K1078" s="12">
        <f t="shared" si="223"/>
        <v>111.71218622750267</v>
      </c>
      <c r="L1078" s="12">
        <f t="shared" si="224"/>
        <v>116.78148262334213</v>
      </c>
      <c r="M1078" s="12">
        <f t="shared" si="225"/>
        <v>94.93606011884188</v>
      </c>
      <c r="N1078" s="12">
        <f t="shared" si="226"/>
        <v>103.31760114522692</v>
      </c>
      <c r="O1078" s="12">
        <f t="shared" si="227"/>
        <v>148.818630001576</v>
      </c>
      <c r="P1078" s="12">
        <f t="shared" si="228"/>
        <v>155.18624635888739</v>
      </c>
      <c r="Q1078">
        <v>0.63380281690140805</v>
      </c>
      <c r="R1078" s="12"/>
      <c r="S1078" s="12"/>
      <c r="Z1078" s="12"/>
      <c r="AA1078" s="12"/>
      <c r="AB1078" s="12"/>
      <c r="AC1078" s="12"/>
      <c r="AF1078">
        <v>0.34865397242285001</v>
      </c>
      <c r="AG1078" s="12"/>
      <c r="AH1078" s="12"/>
      <c r="BI1078" t="str">
        <v>03/09/2020</v>
      </c>
      <c r="BJ1078">
        <v>59</v>
      </c>
      <c r="BK1078">
        <v>16.2</v>
      </c>
    </row>
    <row r="1079" spans="1:63" x14ac:dyDescent="0.3">
      <c r="A1079" s="11">
        <v>44022</v>
      </c>
      <c r="B1079">
        <v>0.53116531165311698</v>
      </c>
      <c r="C1079">
        <v>3152.05</v>
      </c>
      <c r="D1079">
        <v>262.18</v>
      </c>
      <c r="E1079">
        <v>167.17</v>
      </c>
      <c r="F1079">
        <v>1803.175</v>
      </c>
      <c r="G1079">
        <v>86.57</v>
      </c>
      <c r="H1079">
        <v>44.68</v>
      </c>
      <c r="I1079" s="12">
        <f t="shared" si="221"/>
        <v>70.187639945307566</v>
      </c>
      <c r="J1079" s="12">
        <f t="shared" si="222"/>
        <v>76.554824849350808</v>
      </c>
      <c r="K1079" s="12">
        <f t="shared" si="223"/>
        <v>110.51719202249015</v>
      </c>
      <c r="L1079" s="12">
        <f t="shared" si="224"/>
        <v>116.21541362994093</v>
      </c>
      <c r="M1079" s="12">
        <f t="shared" si="225"/>
        <v>93.824039259446664</v>
      </c>
      <c r="N1079" s="12">
        <f t="shared" si="226"/>
        <v>102.37592804594027</v>
      </c>
      <c r="O1079" s="12">
        <f t="shared" si="227"/>
        <v>147.75862280967496</v>
      </c>
      <c r="P1079" s="12">
        <f t="shared" si="228"/>
        <v>154.9952881594819</v>
      </c>
      <c r="Q1079">
        <v>0.55714285714285705</v>
      </c>
      <c r="R1079" s="12"/>
      <c r="S1079" s="12"/>
      <c r="Z1079" s="12"/>
      <c r="AA1079" s="12"/>
      <c r="AB1079" s="12"/>
      <c r="AC1079" s="12"/>
      <c r="AF1079">
        <v>0.35188866799204799</v>
      </c>
      <c r="AG1079" s="12"/>
      <c r="AH1079" s="12"/>
      <c r="BI1079" t="str">
        <v>02/09/2020</v>
      </c>
      <c r="BJ1079">
        <v>59</v>
      </c>
      <c r="BK1079">
        <v>16.2</v>
      </c>
    </row>
    <row r="1080" spans="1:63" x14ac:dyDescent="0.3">
      <c r="A1080" s="11">
        <v>44021</v>
      </c>
      <c r="B1080">
        <v>0.52762430939226501</v>
      </c>
      <c r="C1080">
        <v>3169.94</v>
      </c>
      <c r="D1080">
        <v>259.99</v>
      </c>
      <c r="E1080">
        <v>164.55</v>
      </c>
      <c r="F1080">
        <v>1808.9749999999999</v>
      </c>
      <c r="G1080">
        <v>86.55</v>
      </c>
      <c r="H1080">
        <v>45.03</v>
      </c>
      <c r="I1080" s="12">
        <f t="shared" si="221"/>
        <v>71.734658986893365</v>
      </c>
      <c r="J1080" s="12">
        <f t="shared" si="222"/>
        <v>76.741875832661421</v>
      </c>
      <c r="K1080" s="12">
        <f t="shared" si="223"/>
        <v>111.170286354168</v>
      </c>
      <c r="L1080" s="12">
        <f t="shared" si="224"/>
        <v>115.96852173767297</v>
      </c>
      <c r="M1080" s="12">
        <f t="shared" si="225"/>
        <v>94.532923806647332</v>
      </c>
      <c r="N1080" s="12">
        <f t="shared" si="226"/>
        <v>101.19902022900729</v>
      </c>
      <c r="O1080" s="12">
        <f t="shared" si="227"/>
        <v>146.55797290917113</v>
      </c>
      <c r="P1080" s="12">
        <f t="shared" si="228"/>
        <v>152.52499382513145</v>
      </c>
      <c r="Q1080">
        <v>0.51388888888888895</v>
      </c>
      <c r="R1080" s="12"/>
      <c r="S1080" s="12"/>
      <c r="Z1080" s="12"/>
      <c r="AA1080" s="12"/>
      <c r="AB1080" s="12"/>
      <c r="AC1080" s="12"/>
      <c r="AF1080">
        <v>0.34799999999999998</v>
      </c>
      <c r="AG1080" s="12"/>
      <c r="AH1080" s="12"/>
      <c r="BI1080" t="str">
        <v>01/09/2020</v>
      </c>
      <c r="BJ1080">
        <v>59</v>
      </c>
      <c r="BK1080">
        <v>16.2</v>
      </c>
    </row>
    <row r="1081" spans="1:63" x14ac:dyDescent="0.3">
      <c r="A1081" s="11">
        <v>44020</v>
      </c>
      <c r="B1081">
        <v>0.53739612188365604</v>
      </c>
      <c r="C1081">
        <v>3145.32</v>
      </c>
      <c r="D1081">
        <v>256.61</v>
      </c>
      <c r="E1081">
        <v>165.21</v>
      </c>
      <c r="F1081">
        <v>1794.7</v>
      </c>
      <c r="G1081">
        <v>86.55</v>
      </c>
      <c r="H1081">
        <v>44.43</v>
      </c>
      <c r="I1081" s="12">
        <f t="shared" si="221"/>
        <v>70.896491034435414</v>
      </c>
      <c r="J1081" s="12">
        <f t="shared" si="222"/>
        <v>76.751582846860202</v>
      </c>
      <c r="K1081" s="12">
        <f t="shared" si="223"/>
        <v>110.30685914417676</v>
      </c>
      <c r="L1081" s="12">
        <f t="shared" si="224"/>
        <v>116.63062053031955</v>
      </c>
      <c r="M1081" s="12">
        <f t="shared" si="225"/>
        <v>92.937497864946451</v>
      </c>
      <c r="N1081" s="12">
        <f t="shared" si="226"/>
        <v>100.67372851085888</v>
      </c>
      <c r="O1081" s="12">
        <f t="shared" si="227"/>
        <v>144.65264597954692</v>
      </c>
      <c r="P1081" s="12">
        <f t="shared" si="228"/>
        <v>152.57574810368183</v>
      </c>
      <c r="Q1081">
        <v>0.52777777777777801</v>
      </c>
      <c r="R1081" s="12"/>
      <c r="S1081" s="12"/>
      <c r="Z1081" s="12"/>
      <c r="AA1081" s="12"/>
      <c r="AB1081" s="12"/>
      <c r="AC1081" s="12"/>
      <c r="AF1081">
        <v>0.33533333333333298</v>
      </c>
      <c r="AG1081" s="12"/>
      <c r="AH1081" s="12"/>
      <c r="BI1081" t="str">
        <v>31/08/2020</v>
      </c>
      <c r="BJ1081">
        <v>59</v>
      </c>
      <c r="BK1081">
        <v>16.2</v>
      </c>
    </row>
    <row r="1082" spans="1:63" x14ac:dyDescent="0.3">
      <c r="A1082" s="11">
        <v>44019</v>
      </c>
      <c r="B1082">
        <v>0.52259887005649697</v>
      </c>
      <c r="C1082">
        <v>3179.72</v>
      </c>
      <c r="D1082">
        <v>258.39</v>
      </c>
      <c r="E1082">
        <v>162.91999999999999</v>
      </c>
      <c r="F1082">
        <v>1783.7249999999999</v>
      </c>
      <c r="G1082">
        <v>86.53</v>
      </c>
      <c r="H1082">
        <v>45.14</v>
      </c>
      <c r="I1082" s="12">
        <f t="shared" si="221"/>
        <v>72.70499440111837</v>
      </c>
      <c r="J1082" s="12">
        <f t="shared" si="222"/>
        <v>78.076654298713862</v>
      </c>
      <c r="K1082" s="12">
        <f t="shared" si="223"/>
        <v>111.53933492637114</v>
      </c>
      <c r="L1082" s="12">
        <f t="shared" si="224"/>
        <v>116.06072973923006</v>
      </c>
      <c r="M1082" s="12">
        <f t="shared" si="225"/>
        <v>94.92569663526217</v>
      </c>
      <c r="N1082" s="12">
        <f t="shared" si="226"/>
        <v>102.00403098983134</v>
      </c>
      <c r="O1082" s="12">
        <f t="shared" si="227"/>
        <v>145.68995044250426</v>
      </c>
      <c r="P1082" s="12">
        <f t="shared" si="228"/>
        <v>151.23879232308909</v>
      </c>
      <c r="Q1082">
        <v>0.52777777777777801</v>
      </c>
      <c r="R1082" s="12"/>
      <c r="S1082" s="12"/>
      <c r="Z1082" s="12"/>
      <c r="AA1082" s="12"/>
      <c r="AB1082" s="12"/>
      <c r="AC1082" s="12"/>
      <c r="AF1082">
        <v>0.33624747814391398</v>
      </c>
      <c r="AG1082" s="12"/>
      <c r="AH1082" s="12"/>
      <c r="BI1082" t="str">
        <v>28/08/2020</v>
      </c>
      <c r="BJ1082">
        <v>61.5</v>
      </c>
      <c r="BK1082">
        <v>16.399999999999999</v>
      </c>
    </row>
    <row r="1083" spans="1:63" x14ac:dyDescent="0.3">
      <c r="A1083" s="11">
        <v>44015</v>
      </c>
      <c r="B1083">
        <v>0.52617079889807195</v>
      </c>
      <c r="C1083">
        <v>3130.01</v>
      </c>
      <c r="D1083">
        <v>252.19</v>
      </c>
      <c r="E1083">
        <v>163.59</v>
      </c>
      <c r="F1083">
        <v>1775.425</v>
      </c>
      <c r="G1083">
        <v>86.56</v>
      </c>
      <c r="H1083">
        <v>44.1</v>
      </c>
      <c r="I1083" s="12">
        <f t="shared" si="221"/>
        <v>71.280989603691566</v>
      </c>
      <c r="J1083" s="12">
        <f t="shared" si="222"/>
        <v>77.211361899306269</v>
      </c>
      <c r="K1083" s="12">
        <f t="shared" si="223"/>
        <v>109.75814476187753</v>
      </c>
      <c r="L1083" s="12">
        <f t="shared" si="224"/>
        <v>116.96145317003169</v>
      </c>
      <c r="M1083" s="12">
        <f t="shared" si="225"/>
        <v>92.279109316381721</v>
      </c>
      <c r="N1083" s="12">
        <f t="shared" si="226"/>
        <v>100.01280587084027</v>
      </c>
      <c r="O1083" s="12">
        <f t="shared" si="227"/>
        <v>142.1460755078908</v>
      </c>
      <c r="P1083" s="12">
        <f t="shared" si="228"/>
        <v>151.08742204631375</v>
      </c>
      <c r="Q1083">
        <v>0.54285714285714304</v>
      </c>
      <c r="R1083" s="12"/>
      <c r="S1083" s="12"/>
      <c r="Z1083" s="12"/>
      <c r="AA1083" s="12"/>
      <c r="AB1083" s="12"/>
      <c r="AC1083" s="12"/>
      <c r="AF1083">
        <v>0.32767978290366401</v>
      </c>
      <c r="AG1083" s="12"/>
      <c r="AH1083" s="12"/>
      <c r="BI1083" t="str">
        <v>27/08/2020</v>
      </c>
      <c r="BJ1083">
        <v>61.5</v>
      </c>
      <c r="BK1083">
        <v>16.399999999999999</v>
      </c>
    </row>
    <row r="1084" spans="1:63" x14ac:dyDescent="0.3">
      <c r="A1084" s="11">
        <v>44014</v>
      </c>
      <c r="B1084">
        <v>0.53846153846153799</v>
      </c>
      <c r="C1084">
        <v>3115.86</v>
      </c>
      <c r="D1084">
        <v>250.49</v>
      </c>
      <c r="E1084">
        <v>163.41999999999999</v>
      </c>
      <c r="F1084">
        <v>1770.325</v>
      </c>
      <c r="G1084">
        <v>86.52</v>
      </c>
      <c r="H1084">
        <v>43.48</v>
      </c>
      <c r="I1084" s="12">
        <f t="shared" si="221"/>
        <v>71.032304228498603</v>
      </c>
      <c r="J1084" s="12">
        <f t="shared" si="222"/>
        <v>77.083368405852326</v>
      </c>
      <c r="K1084" s="12">
        <f t="shared" si="223"/>
        <v>109.31226424542528</v>
      </c>
      <c r="L1084" s="12">
        <f t="shared" si="224"/>
        <v>118.10925631808806</v>
      </c>
      <c r="M1084" s="12">
        <f t="shared" si="225"/>
        <v>91.751863314949389</v>
      </c>
      <c r="N1084" s="12">
        <f t="shared" si="226"/>
        <v>99.623688584227679</v>
      </c>
      <c r="O1084" s="12">
        <f t="shared" si="227"/>
        <v>141.25273989726534</v>
      </c>
      <c r="P1084" s="12">
        <f t="shared" si="228"/>
        <v>152.22495829502006</v>
      </c>
      <c r="Q1084">
        <v>0.52777777777777801</v>
      </c>
      <c r="R1084" s="12"/>
      <c r="S1084" s="12"/>
      <c r="Z1084" s="12"/>
      <c r="AA1084" s="12"/>
      <c r="AB1084" s="12"/>
      <c r="AC1084" s="12"/>
      <c r="AF1084">
        <v>0.32994579945799501</v>
      </c>
      <c r="AG1084" s="12"/>
      <c r="AH1084" s="12"/>
      <c r="BI1084" t="str">
        <v>26/08/2020</v>
      </c>
      <c r="BJ1084">
        <v>61.5</v>
      </c>
      <c r="BK1084">
        <v>16.399999999999999</v>
      </c>
    </row>
    <row r="1085" spans="1:63" x14ac:dyDescent="0.3">
      <c r="A1085" s="11">
        <v>44012</v>
      </c>
      <c r="B1085">
        <v>0.53532608695652195</v>
      </c>
      <c r="C1085">
        <v>3100.29</v>
      </c>
      <c r="D1085">
        <v>247.6</v>
      </c>
      <c r="E1085">
        <v>163.93</v>
      </c>
      <c r="F1085">
        <v>1779.55</v>
      </c>
      <c r="G1085">
        <v>86.61</v>
      </c>
      <c r="H1085">
        <v>43.24</v>
      </c>
      <c r="I1085" s="12">
        <f t="shared" si="221"/>
        <v>70.459245457333182</v>
      </c>
      <c r="J1085" s="12">
        <f t="shared" si="222"/>
        <v>76.304603195309028</v>
      </c>
      <c r="K1085" s="12">
        <f t="shared" si="223"/>
        <v>108.65368688893426</v>
      </c>
      <c r="L1085" s="12">
        <f t="shared" si="224"/>
        <v>118.17168706397754</v>
      </c>
      <c r="M1085" s="12">
        <f t="shared" si="225"/>
        <v>90.415242515890682</v>
      </c>
      <c r="N1085" s="12">
        <f t="shared" si="226"/>
        <v>97.972273188761775</v>
      </c>
      <c r="O1085" s="12">
        <f t="shared" si="227"/>
        <v>139.47978547015475</v>
      </c>
      <c r="P1085" s="12">
        <f t="shared" si="228"/>
        <v>151.29876243265701</v>
      </c>
      <c r="Q1085">
        <v>0.54929577464788704</v>
      </c>
      <c r="R1085" s="12"/>
      <c r="S1085" s="12"/>
      <c r="Z1085" s="12"/>
      <c r="AA1085" s="12"/>
      <c r="AB1085" s="12"/>
      <c r="AC1085" s="12"/>
      <c r="AF1085">
        <v>0.32266848196051701</v>
      </c>
      <c r="AG1085" s="12"/>
      <c r="AH1085" s="12"/>
      <c r="BI1085" t="str">
        <v>25/08/2020</v>
      </c>
      <c r="BJ1085">
        <v>61.5</v>
      </c>
      <c r="BK1085">
        <v>16.399999999999999</v>
      </c>
    </row>
    <row r="1086" spans="1:63" x14ac:dyDescent="0.3">
      <c r="A1086" s="11">
        <v>44012</v>
      </c>
      <c r="B1086">
        <v>0.52732240437158495</v>
      </c>
      <c r="C1086">
        <v>3053.24</v>
      </c>
      <c r="D1086">
        <v>242.84</v>
      </c>
      <c r="E1086">
        <v>164.73</v>
      </c>
      <c r="F1086">
        <v>1771.4</v>
      </c>
      <c r="G1086">
        <v>86.62</v>
      </c>
      <c r="H1086">
        <v>43.28</v>
      </c>
      <c r="I1086" s="12">
        <f t="shared" si="221"/>
        <v>69.059662217005908</v>
      </c>
      <c r="J1086" s="12">
        <f t="shared" si="222"/>
        <v>75.48864798221571</v>
      </c>
      <c r="K1086" s="12">
        <f t="shared" si="223"/>
        <v>106.99259407598389</v>
      </c>
      <c r="L1086" s="12">
        <f t="shared" si="224"/>
        <v>116.27248369854989</v>
      </c>
      <c r="M1086" s="12">
        <f t="shared" si="225"/>
        <v>88.256677005072717</v>
      </c>
      <c r="N1086" s="12">
        <f t="shared" si="226"/>
        <v>96.524359251355122</v>
      </c>
      <c r="O1086" s="12">
        <f t="shared" si="227"/>
        <v>136.78286099740578</v>
      </c>
      <c r="P1086" s="12">
        <f t="shared" si="228"/>
        <v>148.2557250131922</v>
      </c>
      <c r="Q1086">
        <v>0.51428571428571401</v>
      </c>
      <c r="R1086" s="12"/>
      <c r="S1086" s="12"/>
      <c r="Z1086" s="12"/>
      <c r="AA1086" s="12"/>
      <c r="AB1086" s="12"/>
      <c r="AC1086" s="12"/>
      <c r="AF1086">
        <v>0.32002752924982802</v>
      </c>
      <c r="AG1086" s="12"/>
      <c r="AH1086" s="12"/>
      <c r="BI1086" t="str">
        <v>24/08/2020</v>
      </c>
      <c r="BJ1086">
        <v>61.5</v>
      </c>
      <c r="BK1086">
        <v>16.399999999999999</v>
      </c>
    </row>
    <row r="1087" spans="1:63" x14ac:dyDescent="0.3">
      <c r="A1087" s="11">
        <v>44009</v>
      </c>
      <c r="B1087">
        <v>0.49090909090909102</v>
      </c>
      <c r="C1087">
        <v>3009.05</v>
      </c>
      <c r="D1087">
        <v>240.22</v>
      </c>
      <c r="E1087">
        <v>165.25</v>
      </c>
      <c r="F1087">
        <v>1771.4749999999999</v>
      </c>
      <c r="G1087">
        <v>86.6</v>
      </c>
      <c r="H1087">
        <v>42.94</v>
      </c>
      <c r="I1087" s="12">
        <f t="shared" si="221"/>
        <v>67.849735506636719</v>
      </c>
      <c r="J1087" s="12">
        <f t="shared" si="222"/>
        <v>74.392985433649415</v>
      </c>
      <c r="K1087" s="12">
        <f t="shared" si="223"/>
        <v>105.46807922473943</v>
      </c>
      <c r="L1087" s="12">
        <f t="shared" si="224"/>
        <v>115.49087919453822</v>
      </c>
      <c r="M1087" s="12">
        <f t="shared" si="225"/>
        <v>87.033558185105719</v>
      </c>
      <c r="N1087" s="12">
        <f t="shared" si="226"/>
        <v>95.47895950438145</v>
      </c>
      <c r="O1087" s="12">
        <f t="shared" si="227"/>
        <v>135.33802981445149</v>
      </c>
      <c r="P1087" s="12">
        <f t="shared" si="228"/>
        <v>147.81396174241431</v>
      </c>
      <c r="Q1087">
        <v>0.47222222222222199</v>
      </c>
      <c r="R1087" s="12"/>
      <c r="S1087" s="12"/>
      <c r="Z1087" s="12"/>
      <c r="AA1087" s="12"/>
      <c r="AB1087" s="12"/>
      <c r="AC1087" s="12"/>
      <c r="AF1087">
        <v>0.310550763105508</v>
      </c>
      <c r="AG1087" s="12"/>
      <c r="AH1087" s="12"/>
      <c r="BI1087" t="str">
        <v>21/08/2020</v>
      </c>
      <c r="BJ1087">
        <v>60</v>
      </c>
      <c r="BK1087">
        <v>16.2</v>
      </c>
    </row>
    <row r="1088" spans="1:63" x14ac:dyDescent="0.3">
      <c r="A1088" s="11">
        <v>44008</v>
      </c>
      <c r="B1088">
        <v>0.47382198952879601</v>
      </c>
      <c r="C1088">
        <v>3083.76</v>
      </c>
      <c r="D1088">
        <v>246.03</v>
      </c>
      <c r="E1088">
        <v>163.5</v>
      </c>
      <c r="F1088">
        <v>1762.8</v>
      </c>
      <c r="G1088">
        <v>86.57</v>
      </c>
      <c r="H1088">
        <v>43.54</v>
      </c>
      <c r="I1088" s="12">
        <f t="shared" si="221"/>
        <v>70.305527383420866</v>
      </c>
      <c r="J1088" s="12">
        <f t="shared" si="222"/>
        <v>76.626499701385185</v>
      </c>
      <c r="K1088" s="12">
        <f t="shared" si="223"/>
        <v>108.12508651431307</v>
      </c>
      <c r="L1088" s="12">
        <f t="shared" si="224"/>
        <v>116.71008951088376</v>
      </c>
      <c r="M1088" s="12">
        <f t="shared" si="225"/>
        <v>90.126554653867089</v>
      </c>
      <c r="N1088" s="12">
        <f t="shared" si="226"/>
        <v>98.283595363887002</v>
      </c>
      <c r="O1088" s="12">
        <f t="shared" si="227"/>
        <v>138.66055108073755</v>
      </c>
      <c r="P1088" s="12">
        <f t="shared" si="228"/>
        <v>149.28208755596683</v>
      </c>
      <c r="Q1088">
        <v>0.47945205479452102</v>
      </c>
      <c r="R1088" s="12"/>
      <c r="S1088" s="12"/>
      <c r="Z1088" s="12"/>
      <c r="AA1088" s="12"/>
      <c r="AB1088" s="12"/>
      <c r="AC1088" s="12"/>
      <c r="AF1088">
        <v>0.30931923331130201</v>
      </c>
      <c r="AG1088" s="12"/>
      <c r="AH1088" s="12"/>
      <c r="BI1088" t="str">
        <v>20/08/2020</v>
      </c>
      <c r="BJ1088">
        <v>60</v>
      </c>
      <c r="BK1088">
        <v>16.2</v>
      </c>
    </row>
    <row r="1089" spans="1:63" x14ac:dyDescent="0.3">
      <c r="A1089" s="11">
        <v>44007</v>
      </c>
      <c r="B1089">
        <v>0.45989304812834197</v>
      </c>
      <c r="C1089">
        <v>3050.33</v>
      </c>
      <c r="D1089">
        <v>243.71</v>
      </c>
      <c r="E1089">
        <v>163.03</v>
      </c>
      <c r="F1089">
        <v>1762.3</v>
      </c>
      <c r="G1089">
        <v>86.57</v>
      </c>
      <c r="H1089">
        <v>43.12</v>
      </c>
      <c r="I1089" s="12">
        <f t="shared" si="221"/>
        <v>69.742249573435302</v>
      </c>
      <c r="J1089" s="12">
        <f t="shared" si="222"/>
        <v>75.817095359210782</v>
      </c>
      <c r="K1089" s="12">
        <f t="shared" si="223"/>
        <v>106.95293899240036</v>
      </c>
      <c r="L1089" s="12">
        <f t="shared" si="224"/>
        <v>116.56796865232644</v>
      </c>
      <c r="M1089" s="12">
        <f t="shared" si="225"/>
        <v>89.532363640437936</v>
      </c>
      <c r="N1089" s="12">
        <f t="shared" si="226"/>
        <v>97.384175496094556</v>
      </c>
      <c r="O1089" s="12">
        <f t="shared" si="227"/>
        <v>137.35301753398591</v>
      </c>
      <c r="P1089" s="12">
        <f t="shared" si="228"/>
        <v>149.31504868067807</v>
      </c>
      <c r="Q1089">
        <v>0.43661971830985902</v>
      </c>
      <c r="R1089" s="12"/>
      <c r="S1089" s="12"/>
      <c r="Z1089" s="12"/>
      <c r="AA1089" s="12"/>
      <c r="AB1089" s="12"/>
      <c r="AC1089" s="12"/>
      <c r="AF1089">
        <v>0.30713342140026401</v>
      </c>
      <c r="AG1089" s="12"/>
      <c r="AH1089" s="12"/>
      <c r="BI1089" t="str">
        <v>19/08/2020</v>
      </c>
      <c r="BJ1089">
        <v>60</v>
      </c>
      <c r="BK1089">
        <v>16.2</v>
      </c>
    </row>
    <row r="1090" spans="1:63" x14ac:dyDescent="0.3">
      <c r="A1090" s="11">
        <v>44006</v>
      </c>
      <c r="B1090">
        <v>0.467914438502674</v>
      </c>
      <c r="C1090">
        <v>3131.29</v>
      </c>
      <c r="D1090">
        <v>248.84</v>
      </c>
      <c r="E1090">
        <v>161.30000000000001</v>
      </c>
      <c r="F1090">
        <v>1767.55</v>
      </c>
      <c r="G1090">
        <v>86.56</v>
      </c>
      <c r="H1090">
        <v>44.06</v>
      </c>
      <c r="I1090" s="12">
        <f t="shared" ref="I1090:I1153" si="231">I1091*(1+((C1090/C1091)-(E1090/E1091)))</f>
        <v>72.390324956949485</v>
      </c>
      <c r="J1090" s="12">
        <f t="shared" ref="J1090:J1153" si="232">J1091*(1+((C1090/C1091)-(F1090/F1091)))</f>
        <v>77.592802431886909</v>
      </c>
      <c r="K1090" s="12">
        <f t="shared" si="223"/>
        <v>109.80464078902345</v>
      </c>
      <c r="L1090" s="12">
        <f t="shared" si="224"/>
        <v>117.09732054816291</v>
      </c>
      <c r="M1090" s="12">
        <f t="shared" si="225"/>
        <v>92.429188035844248</v>
      </c>
      <c r="N1090" s="12">
        <f t="shared" si="226"/>
        <v>99.133428827320586</v>
      </c>
      <c r="O1090" s="12">
        <f t="shared" si="227"/>
        <v>140.26078969588113</v>
      </c>
      <c r="P1090" s="12">
        <f t="shared" si="228"/>
        <v>149.20778512022142</v>
      </c>
      <c r="Q1090">
        <v>0.44444444444444398</v>
      </c>
      <c r="R1090" s="12"/>
      <c r="S1090" s="12"/>
      <c r="Z1090" s="12"/>
      <c r="AA1090" s="12"/>
      <c r="AB1090" s="12"/>
      <c r="AC1090" s="12"/>
      <c r="AF1090">
        <v>0.304085733422639</v>
      </c>
      <c r="AG1090" s="12"/>
      <c r="AH1090" s="12"/>
      <c r="BI1090" t="str">
        <v>18/08/2020</v>
      </c>
      <c r="BJ1090">
        <v>60</v>
      </c>
      <c r="BK1090">
        <v>16.2</v>
      </c>
    </row>
    <row r="1091" spans="1:63" x14ac:dyDescent="0.3">
      <c r="A1091" s="11">
        <v>44005</v>
      </c>
      <c r="B1091">
        <v>0.467741935483871</v>
      </c>
      <c r="C1091">
        <v>3117.86</v>
      </c>
      <c r="D1091">
        <v>246.74</v>
      </c>
      <c r="E1091">
        <v>162.41</v>
      </c>
      <c r="F1091">
        <v>1755.7</v>
      </c>
      <c r="G1091">
        <v>86.54</v>
      </c>
      <c r="H1091">
        <v>43.76</v>
      </c>
      <c r="I1091" s="12">
        <f t="shared" si="231"/>
        <v>71.592640036211634</v>
      </c>
      <c r="J1091" s="12">
        <f t="shared" si="232"/>
        <v>77.782748137998922</v>
      </c>
      <c r="K1091" s="12">
        <f t="shared" ref="K1091:K1154" si="233">K1092*(1+((C1091/C1092)-(G1091/G1092)))</f>
        <v>109.35885749003255</v>
      </c>
      <c r="L1091" s="12">
        <f t="shared" ref="L1091:L1154" si="234">L1092*(1+((C1091/C1092)-(H1091/H1092)))</f>
        <v>117.39646249221636</v>
      </c>
      <c r="M1091" s="12">
        <f t="shared" ref="M1091:M1154" si="235">M1092*(1+((D1091/D1092)-(E1091/E1092)))</f>
        <v>91.032249219550906</v>
      </c>
      <c r="N1091" s="12">
        <f t="shared" ref="N1091:N1154" si="236">N1092*(1+((D1091/D1092)-(F1091/F1092)))</f>
        <v>98.959108542229345</v>
      </c>
      <c r="O1091" s="12">
        <f t="shared" ref="O1091:O1154" si="237">O1092*(1+((D1091/D1092)-(G1091/G1092)))</f>
        <v>139.10898452312583</v>
      </c>
      <c r="P1091" s="12">
        <f t="shared" ref="P1091:P1154" si="238">P1092*(1+((D1091/D1092)-(H1091/H1092)))</f>
        <v>148.96119366494193</v>
      </c>
      <c r="Q1091">
        <v>0.45070422535211302</v>
      </c>
      <c r="R1091" s="12"/>
      <c r="S1091" s="12"/>
      <c r="Z1091" s="12"/>
      <c r="AA1091" s="12"/>
      <c r="AB1091" s="12"/>
      <c r="AC1091" s="12"/>
      <c r="AF1091">
        <v>0.30909090909090903</v>
      </c>
      <c r="AG1091" s="12"/>
      <c r="AH1091" s="12"/>
      <c r="BI1091" t="str">
        <v>17/08/2020</v>
      </c>
      <c r="BJ1091">
        <v>60</v>
      </c>
      <c r="BK1091">
        <v>16.2</v>
      </c>
    </row>
    <row r="1092" spans="1:63" x14ac:dyDescent="0.3">
      <c r="A1092" s="11">
        <v>44002</v>
      </c>
      <c r="B1092">
        <v>0.452196382428941</v>
      </c>
      <c r="C1092">
        <v>3097.74</v>
      </c>
      <c r="D1092">
        <v>244.24</v>
      </c>
      <c r="E1092">
        <v>162.38999999999999</v>
      </c>
      <c r="F1092">
        <v>1743.95</v>
      </c>
      <c r="G1092">
        <v>86.56</v>
      </c>
      <c r="H1092">
        <v>43.26</v>
      </c>
      <c r="I1092" s="12">
        <f t="shared" si="231"/>
        <v>71.139347413807926</v>
      </c>
      <c r="J1092" s="12">
        <f t="shared" si="232"/>
        <v>77.8016166481856</v>
      </c>
      <c r="K1092" s="12">
        <f t="shared" si="233"/>
        <v>108.62821204639519</v>
      </c>
      <c r="L1092" s="12">
        <f t="shared" si="234"/>
        <v>117.99386111364429</v>
      </c>
      <c r="M1092" s="12">
        <f t="shared" si="235"/>
        <v>90.120886139330707</v>
      </c>
      <c r="N1092" s="12">
        <f t="shared" si="236"/>
        <v>98.614131152953377</v>
      </c>
      <c r="O1092" s="12">
        <f t="shared" si="237"/>
        <v>137.66802879322432</v>
      </c>
      <c r="P1092" s="12">
        <f t="shared" si="238"/>
        <v>149.15840907287347</v>
      </c>
      <c r="Q1092">
        <v>0.41463414634146301</v>
      </c>
      <c r="R1092" s="12"/>
      <c r="S1092" s="12"/>
      <c r="Z1092" s="12"/>
      <c r="AA1092" s="12"/>
      <c r="AB1092" s="12"/>
      <c r="AC1092" s="12"/>
      <c r="AF1092">
        <v>0.29216467463479401</v>
      </c>
      <c r="AG1092" s="12"/>
      <c r="AH1092" s="12"/>
      <c r="BI1092" t="str">
        <v>14/08/2020</v>
      </c>
      <c r="BJ1092">
        <v>59.2</v>
      </c>
      <c r="BK1092">
        <v>16.5</v>
      </c>
    </row>
    <row r="1093" spans="1:63" x14ac:dyDescent="0.3">
      <c r="A1093" s="11">
        <v>44001</v>
      </c>
      <c r="B1093">
        <v>0.44010416666666702</v>
      </c>
      <c r="C1093">
        <v>3115.34</v>
      </c>
      <c r="D1093">
        <v>244.28</v>
      </c>
      <c r="E1093">
        <v>162.26</v>
      </c>
      <c r="F1093">
        <v>1721.9</v>
      </c>
      <c r="G1093">
        <v>86.54</v>
      </c>
      <c r="H1093">
        <v>43.41</v>
      </c>
      <c r="I1093" s="12">
        <f t="shared" si="231"/>
        <v>71.60122161261468</v>
      </c>
      <c r="J1093" s="12">
        <f t="shared" si="232"/>
        <v>79.264448813800726</v>
      </c>
      <c r="K1093" s="12">
        <f t="shared" si="233"/>
        <v>109.2707866243332</v>
      </c>
      <c r="L1093" s="12">
        <f t="shared" si="234"/>
        <v>118.25331344848053</v>
      </c>
      <c r="M1093" s="12">
        <f t="shared" si="235"/>
        <v>90.207930460211784</v>
      </c>
      <c r="N1093" s="12">
        <f t="shared" si="236"/>
        <v>99.909899427182808</v>
      </c>
      <c r="O1093" s="12">
        <f t="shared" si="237"/>
        <v>137.72240897159296</v>
      </c>
      <c r="P1093" s="12">
        <f t="shared" si="238"/>
        <v>148.66903839603185</v>
      </c>
      <c r="Q1093">
        <v>0.469879518072289</v>
      </c>
      <c r="R1093" s="12"/>
      <c r="S1093" s="12"/>
      <c r="Z1093" s="12"/>
      <c r="AA1093" s="12"/>
      <c r="AB1093" s="12"/>
      <c r="AC1093" s="12"/>
      <c r="AF1093">
        <v>0.29271523178807901</v>
      </c>
      <c r="AG1093" s="12"/>
      <c r="AH1093" s="12"/>
      <c r="BI1093" t="str">
        <v>13/08/2020</v>
      </c>
      <c r="BJ1093">
        <v>59.2</v>
      </c>
      <c r="BK1093">
        <v>16.5</v>
      </c>
    </row>
    <row r="1094" spans="1:63" x14ac:dyDescent="0.3">
      <c r="A1094" s="11">
        <v>44000</v>
      </c>
      <c r="B1094">
        <v>0.43569553805774303</v>
      </c>
      <c r="C1094">
        <v>3113.49</v>
      </c>
      <c r="D1094">
        <v>243.62</v>
      </c>
      <c r="E1094">
        <v>160.56</v>
      </c>
      <c r="F1094">
        <v>1726.9</v>
      </c>
      <c r="G1094">
        <v>86.55</v>
      </c>
      <c r="H1094">
        <v>43.55</v>
      </c>
      <c r="I1094" s="12">
        <f t="shared" si="231"/>
        <v>72.324009953759742</v>
      </c>
      <c r="J1094" s="12">
        <f t="shared" si="232"/>
        <v>78.988813388523695</v>
      </c>
      <c r="K1094" s="12">
        <f t="shared" si="233"/>
        <v>109.19328901705492</v>
      </c>
      <c r="L1094" s="12">
        <f t="shared" si="234"/>
        <v>117.80460932542339</v>
      </c>
      <c r="M1094" s="12">
        <f t="shared" si="235"/>
        <v>90.924305333645123</v>
      </c>
      <c r="N1094" s="12">
        <f t="shared" si="236"/>
        <v>99.353075235106488</v>
      </c>
      <c r="O1094" s="12">
        <f t="shared" si="237"/>
        <v>137.33448336964622</v>
      </c>
      <c r="P1094" s="12">
        <f t="shared" si="238"/>
        <v>147.79353419092718</v>
      </c>
      <c r="Q1094">
        <v>0.439024390243902</v>
      </c>
      <c r="R1094" s="12"/>
      <c r="S1094" s="12"/>
      <c r="Z1094" s="12"/>
      <c r="AA1094" s="12"/>
      <c r="AB1094" s="12"/>
      <c r="AC1094" s="12"/>
      <c r="AF1094">
        <v>0.28223684210526301</v>
      </c>
      <c r="AG1094" s="12"/>
      <c r="AH1094" s="12"/>
      <c r="BI1094" t="str">
        <v>12/08/2020</v>
      </c>
      <c r="BJ1094">
        <v>59.2</v>
      </c>
      <c r="BK1094">
        <v>16.5</v>
      </c>
    </row>
    <row r="1095" spans="1:63" x14ac:dyDescent="0.3">
      <c r="A1095" s="11">
        <v>43999</v>
      </c>
      <c r="B1095">
        <v>0.421750663129974</v>
      </c>
      <c r="C1095">
        <v>3124.74</v>
      </c>
      <c r="D1095">
        <v>242.85</v>
      </c>
      <c r="E1095">
        <v>159.9</v>
      </c>
      <c r="F1095">
        <v>1726.8</v>
      </c>
      <c r="G1095">
        <v>86.52</v>
      </c>
      <c r="H1095">
        <v>43.37</v>
      </c>
      <c r="I1095" s="12">
        <f t="shared" si="231"/>
        <v>72.887274008510374</v>
      </c>
      <c r="J1095" s="12">
        <f t="shared" si="232"/>
        <v>79.27883201497292</v>
      </c>
      <c r="K1095" s="12">
        <f t="shared" si="233"/>
        <v>109.62598719360089</v>
      </c>
      <c r="L1095" s="12">
        <f t="shared" si="234"/>
        <v>118.72480179631468</v>
      </c>
      <c r="M1095" s="12">
        <f t="shared" si="235"/>
        <v>91.01139397697176</v>
      </c>
      <c r="N1095" s="12">
        <f t="shared" si="236"/>
        <v>99.044771551969063</v>
      </c>
      <c r="O1095" s="12">
        <f t="shared" si="237"/>
        <v>136.94775102086271</v>
      </c>
      <c r="P1095" s="12">
        <f t="shared" si="238"/>
        <v>147.93846252616069</v>
      </c>
      <c r="Q1095">
        <v>0.421686746987952</v>
      </c>
      <c r="R1095" s="12"/>
      <c r="S1095" s="12"/>
      <c r="Z1095" s="12"/>
      <c r="AA1095" s="12"/>
      <c r="AB1095" s="12"/>
      <c r="AC1095" s="12"/>
      <c r="AF1095">
        <v>0.28249336870026498</v>
      </c>
      <c r="AG1095" s="12"/>
      <c r="AH1095" s="12"/>
      <c r="BI1095" t="str">
        <v>11/08/2020</v>
      </c>
      <c r="BJ1095">
        <v>59.2</v>
      </c>
      <c r="BK1095">
        <v>16.5</v>
      </c>
    </row>
    <row r="1096" spans="1:63" x14ac:dyDescent="0.3">
      <c r="A1096" s="11">
        <v>43998</v>
      </c>
      <c r="B1096">
        <v>0.413333333333333</v>
      </c>
      <c r="C1096">
        <v>3066.59</v>
      </c>
      <c r="D1096">
        <v>238.75</v>
      </c>
      <c r="E1096">
        <v>162.38999999999999</v>
      </c>
      <c r="F1096">
        <v>1725.7</v>
      </c>
      <c r="G1096">
        <v>86.53</v>
      </c>
      <c r="H1096">
        <v>42.88</v>
      </c>
      <c r="I1096" s="12">
        <f t="shared" si="231"/>
        <v>70.4704281620579</v>
      </c>
      <c r="J1096" s="12">
        <f t="shared" si="232"/>
        <v>77.852190003545161</v>
      </c>
      <c r="K1096" s="12">
        <f t="shared" si="233"/>
        <v>107.57369648762146</v>
      </c>
      <c r="L1096" s="12">
        <f t="shared" si="234"/>
        <v>117.83687831982672</v>
      </c>
      <c r="M1096" s="12">
        <f t="shared" si="235"/>
        <v>88.146096568203646</v>
      </c>
      <c r="N1096" s="12">
        <f t="shared" si="236"/>
        <v>97.433671461274983</v>
      </c>
      <c r="O1096" s="12">
        <f t="shared" si="237"/>
        <v>134.62038775427723</v>
      </c>
      <c r="P1096" s="12">
        <f t="shared" si="238"/>
        <v>147.09333247975084</v>
      </c>
      <c r="Q1096">
        <v>0.421686746987952</v>
      </c>
      <c r="R1096" s="12"/>
      <c r="S1096" s="12"/>
      <c r="Z1096" s="12"/>
      <c r="AA1096" s="12"/>
      <c r="AB1096" s="12"/>
      <c r="AC1096" s="12"/>
      <c r="AF1096">
        <v>0.284182305630027</v>
      </c>
      <c r="AG1096" s="12"/>
      <c r="AH1096" s="12"/>
      <c r="BI1096" t="str">
        <v>10/08/2020</v>
      </c>
      <c r="BJ1096">
        <v>59.2</v>
      </c>
      <c r="BK1096">
        <v>16.5</v>
      </c>
    </row>
    <row r="1097" spans="1:63" x14ac:dyDescent="0.3">
      <c r="A1097" s="11">
        <v>43995</v>
      </c>
      <c r="B1097">
        <v>0.38974358974359002</v>
      </c>
      <c r="C1097">
        <v>3041.31</v>
      </c>
      <c r="D1097">
        <v>235.88</v>
      </c>
      <c r="E1097">
        <v>162.30000000000001</v>
      </c>
      <c r="F1097">
        <v>1730.8</v>
      </c>
      <c r="G1097">
        <v>86.55</v>
      </c>
      <c r="H1097">
        <v>43.34</v>
      </c>
      <c r="I1097" s="12">
        <f t="shared" si="231"/>
        <v>69.927949581821849</v>
      </c>
      <c r="J1097" s="12">
        <f t="shared" si="232"/>
        <v>76.985424820379592</v>
      </c>
      <c r="K1097" s="12">
        <f t="shared" si="233"/>
        <v>106.6624484854138</v>
      </c>
      <c r="L1097" s="12">
        <f t="shared" si="234"/>
        <v>115.64812658311463</v>
      </c>
      <c r="M1097" s="12">
        <f t="shared" si="235"/>
        <v>87.13423501454028</v>
      </c>
      <c r="N1097" s="12">
        <f t="shared" si="236"/>
        <v>95.983001845538851</v>
      </c>
      <c r="O1097" s="12">
        <f t="shared" si="237"/>
        <v>132.97176603981626</v>
      </c>
      <c r="P1097" s="12">
        <f t="shared" si="238"/>
        <v>143.81704284195996</v>
      </c>
      <c r="Q1097">
        <v>0.43023255813953498</v>
      </c>
      <c r="R1097" s="12"/>
      <c r="S1097" s="12"/>
      <c r="Z1097" s="12"/>
      <c r="AA1097" s="12"/>
      <c r="AB1097" s="12"/>
      <c r="AC1097" s="12"/>
      <c r="AF1097">
        <v>0.28516129032258097</v>
      </c>
      <c r="AG1097" s="12"/>
      <c r="AH1097" s="12"/>
      <c r="BI1097" t="str">
        <v>07/08/2020</v>
      </c>
      <c r="BJ1097">
        <v>58.1</v>
      </c>
      <c r="BK1097">
        <v>16.2</v>
      </c>
    </row>
    <row r="1098" spans="1:63" x14ac:dyDescent="0.3">
      <c r="A1098" s="11">
        <v>43994</v>
      </c>
      <c r="B1098">
        <v>0.37755102040816302</v>
      </c>
      <c r="C1098">
        <v>3002.1</v>
      </c>
      <c r="D1098">
        <v>234.02</v>
      </c>
      <c r="E1098">
        <v>163.88</v>
      </c>
      <c r="F1098">
        <v>1727.4</v>
      </c>
      <c r="G1098">
        <v>86.52</v>
      </c>
      <c r="H1098">
        <v>42.57</v>
      </c>
      <c r="I1098" s="12">
        <f t="shared" si="231"/>
        <v>68.375680889436936</v>
      </c>
      <c r="J1098" s="12">
        <f t="shared" si="232"/>
        <v>76.140826506167684</v>
      </c>
      <c r="K1098" s="12">
        <f t="shared" si="233"/>
        <v>105.32335505154217</v>
      </c>
      <c r="L1098" s="12">
        <f t="shared" si="234"/>
        <v>116.23242674797918</v>
      </c>
      <c r="M1098" s="12">
        <f t="shared" si="235"/>
        <v>85.628101822971857</v>
      </c>
      <c r="N1098" s="12">
        <f t="shared" si="236"/>
        <v>95.412457996927714</v>
      </c>
      <c r="O1098" s="12">
        <f t="shared" si="237"/>
        <v>131.96863313387772</v>
      </c>
      <c r="P1098" s="12">
        <f t="shared" si="238"/>
        <v>145.29025943628727</v>
      </c>
      <c r="Q1098">
        <v>0.41379310344827602</v>
      </c>
      <c r="R1098" s="12"/>
      <c r="S1098" s="12"/>
      <c r="Z1098" s="12"/>
      <c r="AA1098" s="12"/>
      <c r="AB1098" s="12"/>
      <c r="AC1098" s="12"/>
      <c r="AF1098">
        <v>0.28358208955223901</v>
      </c>
      <c r="AG1098" s="12"/>
      <c r="AH1098" s="12"/>
      <c r="BI1098" t="str">
        <v>06/08/2020</v>
      </c>
      <c r="BJ1098">
        <v>58.1</v>
      </c>
      <c r="BK1098">
        <v>16.2</v>
      </c>
    </row>
    <row r="1099" spans="1:63" x14ac:dyDescent="0.3">
      <c r="A1099" s="11">
        <v>43993</v>
      </c>
      <c r="B1099">
        <v>0.36989795918367302</v>
      </c>
      <c r="C1099">
        <v>3190.14</v>
      </c>
      <c r="D1099">
        <v>246.22</v>
      </c>
      <c r="E1099">
        <v>160.84</v>
      </c>
      <c r="F1099">
        <v>1737.6</v>
      </c>
      <c r="G1099">
        <v>86.56</v>
      </c>
      <c r="H1099">
        <v>44.91</v>
      </c>
      <c r="I1099" s="12">
        <f t="shared" si="231"/>
        <v>74.147700680003467</v>
      </c>
      <c r="J1099" s="12">
        <f t="shared" si="232"/>
        <v>80.408419405979899</v>
      </c>
      <c r="K1099" s="12">
        <f t="shared" si="233"/>
        <v>111.86547326612052</v>
      </c>
      <c r="L1099" s="12">
        <f t="shared" si="234"/>
        <v>117.0329217694823</v>
      </c>
      <c r="M1099" s="12">
        <f t="shared" si="235"/>
        <v>91.920023241550183</v>
      </c>
      <c r="N1099" s="12">
        <f t="shared" si="236"/>
        <v>99.770327937917955</v>
      </c>
      <c r="O1099" s="12">
        <f t="shared" si="237"/>
        <v>138.78098600335599</v>
      </c>
      <c r="P1099" s="12">
        <f t="shared" si="238"/>
        <v>144.91998528567206</v>
      </c>
      <c r="Q1099">
        <v>0.41666666666666702</v>
      </c>
      <c r="R1099" s="12"/>
      <c r="S1099" s="12"/>
      <c r="Z1099" s="12"/>
      <c r="AA1099" s="12"/>
      <c r="AB1099" s="12"/>
      <c r="AC1099" s="12"/>
      <c r="AF1099">
        <v>0.28249678249678301</v>
      </c>
      <c r="AG1099" s="12"/>
      <c r="AH1099" s="12"/>
      <c r="BI1099" t="str">
        <v>05/08/2020</v>
      </c>
      <c r="BJ1099">
        <v>58.1</v>
      </c>
      <c r="BK1099">
        <v>16.2</v>
      </c>
    </row>
    <row r="1100" spans="1:63" x14ac:dyDescent="0.3">
      <c r="A1100" s="11">
        <v>43992</v>
      </c>
      <c r="B1100">
        <v>0.36197916666666702</v>
      </c>
      <c r="C1100">
        <v>3207.18</v>
      </c>
      <c r="D1100">
        <v>243.3</v>
      </c>
      <c r="E1100">
        <v>158.49</v>
      </c>
      <c r="F1100">
        <v>1714.55</v>
      </c>
      <c r="G1100">
        <v>86.51</v>
      </c>
      <c r="H1100">
        <v>44.93</v>
      </c>
      <c r="I1100" s="12">
        <f t="shared" si="231"/>
        <v>75.671768901613433</v>
      </c>
      <c r="J1100" s="12">
        <f t="shared" si="232"/>
        <v>81.94545719708718</v>
      </c>
      <c r="K1100" s="12">
        <f t="shared" si="233"/>
        <v>112.52838322049986</v>
      </c>
      <c r="L1100" s="12">
        <f t="shared" si="234"/>
        <v>117.60541811196454</v>
      </c>
      <c r="M1100" s="12">
        <f t="shared" si="235"/>
        <v>92.180505979407869</v>
      </c>
      <c r="N1100" s="12">
        <f t="shared" si="236"/>
        <v>99.914416185342247</v>
      </c>
      <c r="O1100" s="12">
        <f t="shared" si="237"/>
        <v>137.21350337114674</v>
      </c>
      <c r="P1100" s="12">
        <f t="shared" si="238"/>
        <v>143.13837330892767</v>
      </c>
      <c r="Q1100">
        <v>0.41463414634146301</v>
      </c>
      <c r="R1100" s="12"/>
      <c r="S1100" s="12"/>
      <c r="Z1100" s="12"/>
      <c r="AA1100" s="12"/>
      <c r="AB1100" s="12"/>
      <c r="AC1100" s="12"/>
      <c r="AF1100">
        <v>0.27402597402597401</v>
      </c>
      <c r="AG1100" s="12"/>
      <c r="AH1100" s="12"/>
      <c r="BI1100" t="str">
        <v>04/08/2020</v>
      </c>
      <c r="BJ1100">
        <v>58.1</v>
      </c>
      <c r="BK1100">
        <v>16.2</v>
      </c>
    </row>
    <row r="1101" spans="1:63" x14ac:dyDescent="0.3">
      <c r="A1101" s="11">
        <v>43991</v>
      </c>
      <c r="B1101">
        <v>0.35789473684210499</v>
      </c>
      <c r="C1101">
        <v>3232.39</v>
      </c>
      <c r="D1101">
        <v>241.55</v>
      </c>
      <c r="E1101">
        <v>156.71</v>
      </c>
      <c r="F1101">
        <v>1698.55</v>
      </c>
      <c r="G1101">
        <v>86.48</v>
      </c>
      <c r="H1101">
        <v>45.47</v>
      </c>
      <c r="I1101" s="12">
        <f t="shared" si="231"/>
        <v>77.149784652056553</v>
      </c>
      <c r="J1101" s="12">
        <f t="shared" si="232"/>
        <v>83.381196509641683</v>
      </c>
      <c r="K1101" s="12">
        <f t="shared" si="233"/>
        <v>113.45257740815711</v>
      </c>
      <c r="L1101" s="12">
        <f t="shared" si="234"/>
        <v>117.12791343270798</v>
      </c>
      <c r="M1101" s="12">
        <f t="shared" si="235"/>
        <v>92.561273769708237</v>
      </c>
      <c r="N1101" s="12">
        <f t="shared" si="236"/>
        <v>100.13219594160077</v>
      </c>
      <c r="O1101" s="12">
        <f t="shared" si="237"/>
        <v>136.27349211767779</v>
      </c>
      <c r="P1101" s="12">
        <f t="shared" si="238"/>
        <v>140.45279797043719</v>
      </c>
      <c r="Q1101">
        <v>0.407407407407407</v>
      </c>
      <c r="R1101" s="12"/>
      <c r="S1101" s="12"/>
      <c r="Z1101" s="12"/>
      <c r="AA1101" s="12"/>
      <c r="AB1101" s="12"/>
      <c r="AC1101" s="12"/>
      <c r="AF1101">
        <v>0.27427821522309698</v>
      </c>
      <c r="AG1101" s="12"/>
      <c r="AH1101" s="12"/>
      <c r="BI1101" t="str">
        <v>03/08/2020</v>
      </c>
      <c r="BJ1101">
        <v>58.1</v>
      </c>
      <c r="BK1101">
        <v>16.2</v>
      </c>
    </row>
    <row r="1102" spans="1:63" x14ac:dyDescent="0.3">
      <c r="A1102" s="11">
        <v>43988</v>
      </c>
      <c r="B1102">
        <v>0.31343283582089598</v>
      </c>
      <c r="C1102">
        <v>3193.93</v>
      </c>
      <c r="D1102">
        <v>239.69</v>
      </c>
      <c r="E1102">
        <v>156.11000000000001</v>
      </c>
      <c r="F1102">
        <v>1684.43</v>
      </c>
      <c r="G1102">
        <v>86.5</v>
      </c>
      <c r="H1102">
        <v>44.92</v>
      </c>
      <c r="I1102" s="12">
        <f t="shared" si="231"/>
        <v>76.522442369587253</v>
      </c>
      <c r="J1102" s="12">
        <f t="shared" si="232"/>
        <v>83.077222455815075</v>
      </c>
      <c r="K1102" s="12">
        <f t="shared" si="233"/>
        <v>112.07707726405609</v>
      </c>
      <c r="L1102" s="12">
        <f t="shared" si="234"/>
        <v>117.15162467794492</v>
      </c>
      <c r="M1102" s="12">
        <f t="shared" si="235"/>
        <v>92.200164482880496</v>
      </c>
      <c r="N1102" s="12">
        <f t="shared" si="236"/>
        <v>100.1945805212434</v>
      </c>
      <c r="O1102" s="12">
        <f t="shared" si="237"/>
        <v>135.19313172930467</v>
      </c>
      <c r="P1102" s="12">
        <f t="shared" si="238"/>
        <v>141.08542019073028</v>
      </c>
      <c r="Q1102">
        <v>0.372093023255814</v>
      </c>
      <c r="R1102" s="12"/>
      <c r="S1102" s="12"/>
      <c r="Z1102" s="12"/>
      <c r="AA1102" s="12"/>
      <c r="AB1102" s="12"/>
      <c r="AC1102" s="12"/>
      <c r="AF1102">
        <v>0.26457399103139001</v>
      </c>
      <c r="AG1102" s="12"/>
      <c r="AH1102" s="12"/>
      <c r="BI1102" t="str">
        <v>31/07/2020</v>
      </c>
      <c r="BJ1102">
        <v>56.7</v>
      </c>
      <c r="BK1102">
        <v>17.3</v>
      </c>
    </row>
    <row r="1103" spans="1:63" x14ac:dyDescent="0.3">
      <c r="A1103" s="11">
        <v>43987</v>
      </c>
      <c r="B1103">
        <v>0.30221130221130199</v>
      </c>
      <c r="C1103">
        <v>3112.35</v>
      </c>
      <c r="D1103">
        <v>235.03</v>
      </c>
      <c r="E1103">
        <v>157.22999999999999</v>
      </c>
      <c r="F1103">
        <v>1714.8</v>
      </c>
      <c r="G1103">
        <v>86.53</v>
      </c>
      <c r="H1103">
        <v>44.09</v>
      </c>
      <c r="I1103" s="12">
        <f t="shared" si="231"/>
        <v>74.053855073998747</v>
      </c>
      <c r="J1103" s="12">
        <f t="shared" si="232"/>
        <v>79.581812182567433</v>
      </c>
      <c r="K1103" s="12">
        <f t="shared" si="233"/>
        <v>109.17749702144035</v>
      </c>
      <c r="L1103" s="12">
        <f t="shared" si="234"/>
        <v>116.29262056458694</v>
      </c>
      <c r="M1103" s="12">
        <f t="shared" si="235"/>
        <v>89.780527323064092</v>
      </c>
      <c r="N1103" s="12">
        <f t="shared" si="236"/>
        <v>96.569573477344548</v>
      </c>
      <c r="O1103" s="12">
        <f t="shared" si="237"/>
        <v>132.51968534048402</v>
      </c>
      <c r="P1103" s="12">
        <f t="shared" si="238"/>
        <v>140.94417641211442</v>
      </c>
      <c r="Q1103">
        <v>0.34117647058823503</v>
      </c>
      <c r="R1103" s="12"/>
      <c r="S1103" s="12"/>
      <c r="Z1103" s="12"/>
      <c r="AA1103" s="12"/>
      <c r="AB1103" s="12"/>
      <c r="AC1103" s="12"/>
      <c r="AF1103">
        <v>0.25792141951837799</v>
      </c>
      <c r="AG1103" s="12"/>
      <c r="AH1103" s="12"/>
      <c r="BI1103" t="str">
        <v>30/07/2020</v>
      </c>
      <c r="BJ1103">
        <v>56.7</v>
      </c>
      <c r="BK1103">
        <v>17.3</v>
      </c>
    </row>
    <row r="1104" spans="1:63" x14ac:dyDescent="0.3">
      <c r="A1104" s="11">
        <v>43986</v>
      </c>
      <c r="B1104">
        <v>0.293689320388349</v>
      </c>
      <c r="C1104">
        <v>3122.87</v>
      </c>
      <c r="D1104">
        <v>236.69</v>
      </c>
      <c r="E1104">
        <v>159.54</v>
      </c>
      <c r="F1104">
        <v>1698.65</v>
      </c>
      <c r="G1104">
        <v>86.51</v>
      </c>
      <c r="H1104">
        <v>44.34</v>
      </c>
      <c r="I1104" s="12">
        <f t="shared" si="231"/>
        <v>73.240125682732156</v>
      </c>
      <c r="J1104" s="12">
        <f t="shared" si="232"/>
        <v>80.619893784897044</v>
      </c>
      <c r="K1104" s="12">
        <f t="shared" si="233"/>
        <v>109.57194322444272</v>
      </c>
      <c r="L1104" s="12">
        <f t="shared" si="234"/>
        <v>116.02928585981233</v>
      </c>
      <c r="M1104" s="12">
        <f t="shared" si="235"/>
        <v>89.11521677950995</v>
      </c>
      <c r="N1104" s="12">
        <f t="shared" si="236"/>
        <v>98.191794533521033</v>
      </c>
      <c r="O1104" s="12">
        <f t="shared" si="237"/>
        <v>133.48674073829804</v>
      </c>
      <c r="P1104" s="12">
        <f t="shared" si="238"/>
        <v>141.13826172713402</v>
      </c>
      <c r="Q1104">
        <v>0.34482758620689702</v>
      </c>
      <c r="R1104" s="12"/>
      <c r="S1104" s="12"/>
      <c r="Z1104" s="12"/>
      <c r="AA1104" s="12"/>
      <c r="AB1104" s="12"/>
      <c r="AC1104" s="12"/>
      <c r="AF1104">
        <v>0.24827152734129501</v>
      </c>
      <c r="AG1104" s="12"/>
      <c r="AH1104" s="12"/>
      <c r="BI1104" t="str">
        <v>29/07/2020</v>
      </c>
      <c r="BJ1104">
        <v>56.7</v>
      </c>
      <c r="BK1104">
        <v>17.3</v>
      </c>
    </row>
    <row r="1105" spans="1:63" x14ac:dyDescent="0.3">
      <c r="A1105" s="11">
        <v>43985</v>
      </c>
      <c r="B1105">
        <v>0.28606356968215202</v>
      </c>
      <c r="C1105">
        <v>3080.82</v>
      </c>
      <c r="D1105">
        <v>235.63</v>
      </c>
      <c r="E1105">
        <v>161.69</v>
      </c>
      <c r="F1105">
        <v>1727.9</v>
      </c>
      <c r="G1105">
        <v>86.58</v>
      </c>
      <c r="H1105">
        <v>43.41</v>
      </c>
      <c r="I1105" s="12">
        <f t="shared" si="231"/>
        <v>71.318379661716449</v>
      </c>
      <c r="J1105" s="12">
        <f t="shared" si="232"/>
        <v>78.227916698718772</v>
      </c>
      <c r="K1105" s="12">
        <f t="shared" si="233"/>
        <v>108.01038690140486</v>
      </c>
      <c r="L1105" s="12">
        <f t="shared" si="234"/>
        <v>116.93844384873802</v>
      </c>
      <c r="M1105" s="12">
        <f t="shared" si="235"/>
        <v>87.557083476575073</v>
      </c>
      <c r="N1105" s="12">
        <f t="shared" si="236"/>
        <v>96.132008475645108</v>
      </c>
      <c r="O1105" s="12">
        <f t="shared" si="237"/>
        <v>132.78205586634724</v>
      </c>
      <c r="P1105" s="12">
        <f t="shared" si="238"/>
        <v>143.56816101087895</v>
      </c>
      <c r="Q1105">
        <v>0.33333333333333298</v>
      </c>
      <c r="R1105" s="12"/>
      <c r="S1105" s="12"/>
      <c r="Z1105" s="12"/>
      <c r="AA1105" s="12"/>
      <c r="AB1105" s="12"/>
      <c r="AC1105" s="12"/>
      <c r="AF1105">
        <v>0.247169811320755</v>
      </c>
      <c r="AG1105" s="12"/>
      <c r="AH1105" s="12"/>
      <c r="BI1105" t="str">
        <v>28/07/2020</v>
      </c>
      <c r="BJ1105">
        <v>56.7</v>
      </c>
      <c r="BK1105">
        <v>17.3</v>
      </c>
    </row>
    <row r="1106" spans="1:63" x14ac:dyDescent="0.3">
      <c r="A1106" s="11">
        <v>43984</v>
      </c>
      <c r="B1106">
        <v>0.28217821782178198</v>
      </c>
      <c r="C1106">
        <v>3055.73</v>
      </c>
      <c r="D1106">
        <v>234.06</v>
      </c>
      <c r="E1106">
        <v>162.28</v>
      </c>
      <c r="F1106">
        <v>1740</v>
      </c>
      <c r="G1106">
        <v>86.58</v>
      </c>
      <c r="H1106">
        <v>42.82</v>
      </c>
      <c r="I1106" s="12">
        <f t="shared" si="231"/>
        <v>70.483398409320543</v>
      </c>
      <c r="J1106" s="12">
        <f t="shared" si="232"/>
        <v>77.0593253644128</v>
      </c>
      <c r="K1106" s="12">
        <f t="shared" si="233"/>
        <v>107.1307572549613</v>
      </c>
      <c r="L1106" s="12">
        <f t="shared" si="234"/>
        <v>117.59317964378545</v>
      </c>
      <c r="M1106" s="12">
        <f t="shared" si="235"/>
        <v>86.66071931590011</v>
      </c>
      <c r="N1106" s="12">
        <f t="shared" si="236"/>
        <v>94.836381824798835</v>
      </c>
      <c r="O1106" s="12">
        <f t="shared" si="237"/>
        <v>131.89733054397672</v>
      </c>
      <c r="P1106" s="12">
        <f t="shared" si="238"/>
        <v>144.59055013980642</v>
      </c>
      <c r="Q1106">
        <v>0.337209302325581</v>
      </c>
      <c r="R1106" s="12"/>
      <c r="S1106" s="12"/>
      <c r="Z1106" s="12"/>
      <c r="AA1106" s="12"/>
      <c r="AB1106" s="12"/>
      <c r="AC1106" s="12"/>
      <c r="AF1106">
        <v>0.245425867507886</v>
      </c>
      <c r="AG1106" s="12"/>
      <c r="AH1106" s="12"/>
      <c r="BI1106" t="str">
        <v>27/07/2020</v>
      </c>
      <c r="BJ1106">
        <v>56.7</v>
      </c>
      <c r="BK1106">
        <v>17.3</v>
      </c>
    </row>
    <row r="1107" spans="1:63" x14ac:dyDescent="0.3">
      <c r="A1107" s="11">
        <v>43981</v>
      </c>
      <c r="B1107">
        <v>0.27336448598130803</v>
      </c>
      <c r="C1107">
        <v>3044.31</v>
      </c>
      <c r="D1107">
        <v>233.36</v>
      </c>
      <c r="E1107">
        <v>163.59</v>
      </c>
      <c r="F1107">
        <v>1730.35</v>
      </c>
      <c r="G1107">
        <v>86.66</v>
      </c>
      <c r="H1107">
        <v>41.89</v>
      </c>
      <c r="I1107" s="12">
        <f t="shared" si="231"/>
        <v>69.664211031216354</v>
      </c>
      <c r="J1107" s="12">
        <f t="shared" si="232"/>
        <v>77.200265709730786</v>
      </c>
      <c r="K1107" s="12">
        <f t="shared" si="233"/>
        <v>106.63231426063822</v>
      </c>
      <c r="L1107" s="12">
        <f t="shared" si="234"/>
        <v>119.80352375708623</v>
      </c>
      <c r="M1107" s="12">
        <f t="shared" si="235"/>
        <v>85.717188934088639</v>
      </c>
      <c r="N1107" s="12">
        <f t="shared" si="236"/>
        <v>95.081430367447481</v>
      </c>
      <c r="O1107" s="12">
        <f t="shared" si="237"/>
        <v>131.38194477878375</v>
      </c>
      <c r="P1107" s="12">
        <f t="shared" si="238"/>
        <v>147.42123622227544</v>
      </c>
      <c r="Q1107">
        <v>0.33333333333333298</v>
      </c>
      <c r="R1107" s="12"/>
      <c r="S1107" s="12"/>
      <c r="Z1107" s="12"/>
      <c r="AA1107" s="12"/>
      <c r="AB1107" s="12"/>
      <c r="AC1107" s="12"/>
      <c r="AF1107">
        <v>0.23987538940809999</v>
      </c>
      <c r="AG1107" s="12"/>
      <c r="AH1107" s="12"/>
      <c r="BI1107" t="str">
        <v>24/07/2020</v>
      </c>
      <c r="BJ1107">
        <v>57.3</v>
      </c>
      <c r="BK1107">
        <v>17.5</v>
      </c>
    </row>
    <row r="1108" spans="1:63" x14ac:dyDescent="0.3">
      <c r="A1108" s="11">
        <v>43980</v>
      </c>
      <c r="B1108">
        <v>0.27191011235955098</v>
      </c>
      <c r="C1108">
        <v>3029.73</v>
      </c>
      <c r="D1108">
        <v>229.99</v>
      </c>
      <c r="E1108">
        <v>162.43</v>
      </c>
      <c r="F1108">
        <v>1718.45</v>
      </c>
      <c r="G1108">
        <v>86.66</v>
      </c>
      <c r="H1108">
        <v>41.86</v>
      </c>
      <c r="I1108" s="12">
        <f t="shared" si="231"/>
        <v>69.82685368597312</v>
      </c>
      <c r="J1108" s="12">
        <f t="shared" si="232"/>
        <v>77.363699236432922</v>
      </c>
      <c r="K1108" s="12">
        <f t="shared" si="233"/>
        <v>106.12162410690219</v>
      </c>
      <c r="L1108" s="12">
        <f t="shared" si="234"/>
        <v>119.31485362146081</v>
      </c>
      <c r="M1108" s="12">
        <f t="shared" si="235"/>
        <v>85.078143761578914</v>
      </c>
      <c r="N1108" s="12">
        <f t="shared" si="236"/>
        <v>94.352279168809645</v>
      </c>
      <c r="O1108" s="12">
        <f t="shared" si="237"/>
        <v>129.48463095505861</v>
      </c>
      <c r="P1108" s="12">
        <f t="shared" si="238"/>
        <v>145.39499179032427</v>
      </c>
      <c r="Q1108">
        <v>0.31578947368421101</v>
      </c>
      <c r="R1108" s="12"/>
      <c r="S1108" s="12"/>
      <c r="Z1108" s="12"/>
      <c r="AA1108" s="12"/>
      <c r="AB1108" s="12"/>
      <c r="AC1108" s="12"/>
      <c r="AF1108">
        <v>0.24346201743462001</v>
      </c>
      <c r="AG1108" s="12"/>
      <c r="AH1108" s="12"/>
      <c r="BI1108" t="str">
        <v>23/07/2020</v>
      </c>
      <c r="BJ1108">
        <v>57.3</v>
      </c>
      <c r="BK1108">
        <v>17.5</v>
      </c>
    </row>
    <row r="1109" spans="1:63" x14ac:dyDescent="0.3">
      <c r="A1109" s="11">
        <v>43979</v>
      </c>
      <c r="B1109">
        <v>0.26211453744493401</v>
      </c>
      <c r="C1109">
        <v>3036.13</v>
      </c>
      <c r="D1109">
        <v>230.29</v>
      </c>
      <c r="E1109">
        <v>163.03</v>
      </c>
      <c r="F1109">
        <v>1709</v>
      </c>
      <c r="G1109">
        <v>86.62</v>
      </c>
      <c r="H1109">
        <v>41.65</v>
      </c>
      <c r="I1109" s="12">
        <f t="shared" si="231"/>
        <v>69.717233263768406</v>
      </c>
      <c r="J1109" s="12">
        <f t="shared" si="232"/>
        <v>77.959111645522711</v>
      </c>
      <c r="K1109" s="12">
        <f t="shared" si="233"/>
        <v>106.3950310084451</v>
      </c>
      <c r="L1109" s="12">
        <f t="shared" si="234"/>
        <v>120.17409399952977</v>
      </c>
      <c r="M1109" s="12">
        <f t="shared" si="235"/>
        <v>84.876341859966672</v>
      </c>
      <c r="N1109" s="12">
        <f t="shared" si="236"/>
        <v>95.001352609413956</v>
      </c>
      <c r="O1109" s="12">
        <f t="shared" si="237"/>
        <v>129.71350945677364</v>
      </c>
      <c r="P1109" s="12">
        <f t="shared" si="238"/>
        <v>146.32337292701718</v>
      </c>
      <c r="Q1109">
        <v>0.30526315789473701</v>
      </c>
      <c r="R1109" s="12"/>
      <c r="S1109" s="12"/>
      <c r="Z1109" s="12"/>
      <c r="AA1109" s="12"/>
      <c r="AB1109" s="12"/>
      <c r="AC1109" s="12"/>
      <c r="AF1109">
        <v>0.23327194597912801</v>
      </c>
      <c r="AG1109" s="12"/>
      <c r="AH1109" s="12"/>
      <c r="BI1109" t="str">
        <v>22/07/2020</v>
      </c>
      <c r="BJ1109">
        <v>57.3</v>
      </c>
      <c r="BK1109">
        <v>17.5</v>
      </c>
    </row>
    <row r="1110" spans="1:63" x14ac:dyDescent="0.3">
      <c r="A1110" s="11">
        <v>43978</v>
      </c>
      <c r="B1110">
        <v>0.26143790849673199</v>
      </c>
      <c r="C1110">
        <v>2991.77</v>
      </c>
      <c r="D1110">
        <v>229.04</v>
      </c>
      <c r="E1110">
        <v>163.33000000000001</v>
      </c>
      <c r="F1110">
        <v>1710.9</v>
      </c>
      <c r="G1110">
        <v>86.64</v>
      </c>
      <c r="H1110">
        <v>41.22</v>
      </c>
      <c r="I1110" s="12">
        <f t="shared" si="231"/>
        <v>68.574499898364223</v>
      </c>
      <c r="J1110" s="12">
        <f t="shared" si="232"/>
        <v>76.736101660997051</v>
      </c>
      <c r="K1110" s="12">
        <f t="shared" si="233"/>
        <v>104.81668219820006</v>
      </c>
      <c r="L1110" s="12">
        <f t="shared" si="234"/>
        <v>119.64817877834075</v>
      </c>
      <c r="M1110" s="12">
        <f t="shared" si="235"/>
        <v>84.2617087976774</v>
      </c>
      <c r="N1110" s="12">
        <f t="shared" si="236"/>
        <v>94.381446901953623</v>
      </c>
      <c r="O1110" s="12">
        <f t="shared" si="237"/>
        <v>128.9798203556268</v>
      </c>
      <c r="P1110" s="12">
        <f t="shared" si="238"/>
        <v>147.05486311083948</v>
      </c>
      <c r="Q1110">
        <v>0.32989690721649501</v>
      </c>
      <c r="R1110" s="12"/>
      <c r="S1110" s="12"/>
      <c r="Z1110" s="12"/>
      <c r="AA1110" s="12"/>
      <c r="AB1110" s="12"/>
      <c r="AC1110" s="12"/>
      <c r="AF1110">
        <v>0.21991447770311501</v>
      </c>
      <c r="AG1110" s="12"/>
      <c r="AH1110" s="12"/>
      <c r="BI1110" t="str">
        <v>21/07/2020</v>
      </c>
      <c r="BJ1110">
        <v>57.3</v>
      </c>
      <c r="BK1110">
        <v>17.5</v>
      </c>
    </row>
    <row r="1111" spans="1:63" x14ac:dyDescent="0.3">
      <c r="A1111" s="11">
        <v>43974</v>
      </c>
      <c r="B1111">
        <v>0.23454157782516</v>
      </c>
      <c r="C1111">
        <v>2955.45</v>
      </c>
      <c r="D1111">
        <v>229.66</v>
      </c>
      <c r="E1111">
        <v>165.55</v>
      </c>
      <c r="F1111">
        <v>1735.45</v>
      </c>
      <c r="G1111">
        <v>86.64</v>
      </c>
      <c r="H1111">
        <v>40.19</v>
      </c>
      <c r="I1111" s="12">
        <f t="shared" si="231"/>
        <v>66.856357910419348</v>
      </c>
      <c r="J1111" s="12">
        <f t="shared" si="232"/>
        <v>74.759800354287862</v>
      </c>
      <c r="K1111" s="12">
        <f t="shared" si="233"/>
        <v>103.54421075238749</v>
      </c>
      <c r="L1111" s="12">
        <f t="shared" si="234"/>
        <v>121.26575542708737</v>
      </c>
      <c r="M1111" s="12">
        <f t="shared" si="235"/>
        <v>83.368811896930424</v>
      </c>
      <c r="N1111" s="12">
        <f t="shared" si="236"/>
        <v>93.313331751965492</v>
      </c>
      <c r="O1111" s="12">
        <f t="shared" si="237"/>
        <v>129.32896237719723</v>
      </c>
      <c r="P1111" s="12">
        <f t="shared" si="238"/>
        <v>151.34206737615372</v>
      </c>
      <c r="Q1111">
        <v>0.29591836734693899</v>
      </c>
      <c r="R1111" s="12"/>
      <c r="S1111" s="12"/>
      <c r="Z1111" s="12"/>
      <c r="AA1111" s="12"/>
      <c r="AB1111" s="12"/>
      <c r="AC1111" s="12"/>
      <c r="AF1111">
        <v>0.21402439024390199</v>
      </c>
      <c r="AG1111" s="12"/>
      <c r="AH1111" s="12"/>
      <c r="BI1111" t="str">
        <v>20/07/2020</v>
      </c>
      <c r="BJ1111">
        <v>57.3</v>
      </c>
      <c r="BK1111">
        <v>17.5</v>
      </c>
    </row>
    <row r="1112" spans="1:63" x14ac:dyDescent="0.3">
      <c r="A1112" s="11">
        <v>43973</v>
      </c>
      <c r="B1112">
        <v>0.20507399577166999</v>
      </c>
      <c r="C1112">
        <v>2948.51</v>
      </c>
      <c r="D1112">
        <v>228.87</v>
      </c>
      <c r="E1112">
        <v>164.56</v>
      </c>
      <c r="F1112">
        <v>1727.1</v>
      </c>
      <c r="G1112">
        <v>86.64</v>
      </c>
      <c r="H1112">
        <v>40.51</v>
      </c>
      <c r="I1112" s="12">
        <f t="shared" si="231"/>
        <v>67.102106732555129</v>
      </c>
      <c r="J1112" s="12">
        <f t="shared" si="232"/>
        <v>74.945737941322378</v>
      </c>
      <c r="K1112" s="12">
        <f t="shared" si="233"/>
        <v>103.30106780541782</v>
      </c>
      <c r="L1112" s="12">
        <f t="shared" si="234"/>
        <v>120.03503437898419</v>
      </c>
      <c r="M1112" s="12">
        <f t="shared" si="235"/>
        <v>83.583144289038501</v>
      </c>
      <c r="N1112" s="12">
        <f t="shared" si="236"/>
        <v>93.44255840279493</v>
      </c>
      <c r="O1112" s="12">
        <f t="shared" si="237"/>
        <v>128.88408786584137</v>
      </c>
      <c r="P1112" s="12">
        <f t="shared" si="238"/>
        <v>149.6434606695386</v>
      </c>
      <c r="Q1112">
        <v>0.28000000000000003</v>
      </c>
      <c r="R1112" s="12"/>
      <c r="S1112" s="12"/>
      <c r="Z1112" s="12"/>
      <c r="AA1112" s="12"/>
      <c r="AB1112" s="12"/>
      <c r="AC1112" s="12"/>
      <c r="AF1112">
        <v>0.20785498489425999</v>
      </c>
      <c r="AG1112" s="12"/>
      <c r="AH1112" s="12"/>
      <c r="BI1112" t="str">
        <v>17/07/2020</v>
      </c>
      <c r="BJ1112">
        <v>56.7</v>
      </c>
      <c r="BK1112">
        <v>17.3</v>
      </c>
    </row>
    <row r="1113" spans="1:63" x14ac:dyDescent="0.3">
      <c r="A1113" s="11">
        <v>43972</v>
      </c>
      <c r="B1113">
        <v>0.2</v>
      </c>
      <c r="C1113">
        <v>2971.61</v>
      </c>
      <c r="D1113">
        <v>231.39</v>
      </c>
      <c r="E1113">
        <v>164.15</v>
      </c>
      <c r="F1113">
        <v>1748.1</v>
      </c>
      <c r="G1113">
        <v>86.66</v>
      </c>
      <c r="H1113">
        <v>40.92</v>
      </c>
      <c r="I1113" s="12">
        <f t="shared" si="231"/>
        <v>67.798483898815618</v>
      </c>
      <c r="J1113" s="12">
        <f t="shared" si="232"/>
        <v>74.629348393008925</v>
      </c>
      <c r="K1113" s="12">
        <f t="shared" si="233"/>
        <v>104.08616653191312</v>
      </c>
      <c r="L1113" s="12">
        <f t="shared" si="234"/>
        <v>119.76604146472454</v>
      </c>
      <c r="M1113" s="12">
        <f t="shared" si="235"/>
        <v>84.717376059538438</v>
      </c>
      <c r="N1113" s="12">
        <f t="shared" si="236"/>
        <v>93.3378017732757</v>
      </c>
      <c r="O1113" s="12">
        <f t="shared" si="237"/>
        <v>130.27278494364481</v>
      </c>
      <c r="P1113" s="12">
        <f t="shared" si="238"/>
        <v>149.77393678335292</v>
      </c>
      <c r="Q1113">
        <v>0.28000000000000003</v>
      </c>
      <c r="R1113" s="12"/>
      <c r="S1113" s="12"/>
      <c r="Z1113" s="12"/>
      <c r="AA1113" s="12"/>
      <c r="AB1113" s="12"/>
      <c r="AC1113" s="12"/>
      <c r="AF1113">
        <v>0.20303951367781201</v>
      </c>
      <c r="AG1113" s="12"/>
      <c r="AH1113" s="12"/>
      <c r="BI1113" t="str">
        <v>16/07/2020</v>
      </c>
      <c r="BJ1113">
        <v>56.7</v>
      </c>
      <c r="BK1113">
        <v>17.3</v>
      </c>
    </row>
    <row r="1114" spans="1:63" x14ac:dyDescent="0.3">
      <c r="A1114" s="11">
        <v>43971</v>
      </c>
      <c r="B1114">
        <v>0.19246861924686201</v>
      </c>
      <c r="C1114">
        <v>2922.94</v>
      </c>
      <c r="D1114">
        <v>226.86</v>
      </c>
      <c r="E1114">
        <v>163.66</v>
      </c>
      <c r="F1114">
        <v>1745.1</v>
      </c>
      <c r="G1114">
        <v>86.66</v>
      </c>
      <c r="H1114">
        <v>40.229999999999997</v>
      </c>
      <c r="I1114" s="12">
        <f t="shared" si="231"/>
        <v>66.885032920631929</v>
      </c>
      <c r="J1114" s="12">
        <f t="shared" si="232"/>
        <v>73.531381920648897</v>
      </c>
      <c r="K1114" s="12">
        <f t="shared" si="233"/>
        <v>102.38140927066139</v>
      </c>
      <c r="L1114" s="12">
        <f t="shared" si="234"/>
        <v>119.82599477633173</v>
      </c>
      <c r="M1114" s="12">
        <f t="shared" si="235"/>
        <v>83.30336390246157</v>
      </c>
      <c r="N1114" s="12">
        <f t="shared" si="236"/>
        <v>91.664992370310316</v>
      </c>
      <c r="O1114" s="12">
        <f t="shared" si="237"/>
        <v>127.72239073562066</v>
      </c>
      <c r="P1114" s="12">
        <f t="shared" si="238"/>
        <v>149.3532262496588</v>
      </c>
      <c r="Q1114">
        <v>0.26732673267326701</v>
      </c>
      <c r="R1114" s="12"/>
      <c r="S1114" s="12"/>
      <c r="Z1114" s="12"/>
      <c r="AA1114" s="12"/>
      <c r="AB1114" s="12"/>
      <c r="AC1114" s="12"/>
      <c r="AF1114">
        <v>0.19987886129618401</v>
      </c>
      <c r="AG1114" s="12"/>
      <c r="AH1114" s="12"/>
      <c r="BI1114" t="str">
        <v>15/07/2020</v>
      </c>
      <c r="BJ1114">
        <v>56.7</v>
      </c>
      <c r="BK1114">
        <v>17.3</v>
      </c>
    </row>
    <row r="1115" spans="1:63" x14ac:dyDescent="0.3">
      <c r="A1115" s="11">
        <v>43970</v>
      </c>
      <c r="B1115">
        <v>0.19327731092437</v>
      </c>
      <c r="C1115">
        <v>2953.91</v>
      </c>
      <c r="D1115">
        <v>227.43</v>
      </c>
      <c r="E1115">
        <v>163.05000000000001</v>
      </c>
      <c r="F1115">
        <v>1732.8</v>
      </c>
      <c r="G1115">
        <v>86.61</v>
      </c>
      <c r="H1115">
        <v>40.68</v>
      </c>
      <c r="I1115" s="12">
        <f t="shared" si="231"/>
        <v>67.850242825174604</v>
      </c>
      <c r="J1115" s="12">
        <f t="shared" si="232"/>
        <v>74.847404885699575</v>
      </c>
      <c r="K1115" s="12">
        <f t="shared" si="233"/>
        <v>103.52659032209714</v>
      </c>
      <c r="L1115" s="12">
        <f t="shared" si="234"/>
        <v>119.75683064364637</v>
      </c>
      <c r="M1115" s="12">
        <f t="shared" si="235"/>
        <v>83.827069271909011</v>
      </c>
      <c r="N1115" s="12">
        <f t="shared" si="236"/>
        <v>92.553936240846738</v>
      </c>
      <c r="O1115" s="12">
        <f t="shared" si="237"/>
        <v>128.11744937301162</v>
      </c>
      <c r="P1115" s="12">
        <f t="shared" si="238"/>
        <v>148.08624752007225</v>
      </c>
      <c r="Q1115">
        <v>0.26732673267326701</v>
      </c>
      <c r="R1115" s="12"/>
      <c r="S1115" s="12"/>
      <c r="Z1115" s="12"/>
      <c r="AA1115" s="12"/>
      <c r="AB1115" s="12"/>
      <c r="AC1115" s="12"/>
      <c r="AF1115">
        <v>0.198780487804878</v>
      </c>
      <c r="AG1115" s="12"/>
      <c r="AH1115" s="12"/>
      <c r="BI1115" t="str">
        <v>14/07/2020</v>
      </c>
      <c r="BJ1115">
        <v>56.7</v>
      </c>
      <c r="BK1115">
        <v>17.3</v>
      </c>
    </row>
    <row r="1116" spans="1:63" x14ac:dyDescent="0.3">
      <c r="A1116" s="11">
        <v>43967</v>
      </c>
      <c r="B1116">
        <v>0.17118997912317299</v>
      </c>
      <c r="C1116">
        <v>2863.7</v>
      </c>
      <c r="D1116">
        <v>223.27</v>
      </c>
      <c r="E1116">
        <v>166.71</v>
      </c>
      <c r="F1116">
        <v>1743</v>
      </c>
      <c r="G1116">
        <v>86.68</v>
      </c>
      <c r="H1116">
        <v>39.17</v>
      </c>
      <c r="I1116" s="12">
        <f t="shared" si="231"/>
        <v>64.407317673048453</v>
      </c>
      <c r="J1116" s="12">
        <f t="shared" si="232"/>
        <v>72.152287219324606</v>
      </c>
      <c r="K1116" s="12">
        <f t="shared" si="233"/>
        <v>100.28645793751822</v>
      </c>
      <c r="L1116" s="12">
        <f t="shared" si="234"/>
        <v>120.60695359029822</v>
      </c>
      <c r="M1116" s="12">
        <f t="shared" si="235"/>
        <v>80.557525972772765</v>
      </c>
      <c r="N1116" s="12">
        <f t="shared" si="236"/>
        <v>90.341991293451073</v>
      </c>
      <c r="O1116" s="12">
        <f t="shared" si="237"/>
        <v>125.6743750277506</v>
      </c>
      <c r="P1116" s="12">
        <f t="shared" si="238"/>
        <v>151.09573631900514</v>
      </c>
      <c r="Q1116">
        <v>0.25</v>
      </c>
      <c r="R1116" s="12"/>
      <c r="S1116" s="12"/>
      <c r="Z1116" s="12"/>
      <c r="AA1116" s="12"/>
      <c r="AB1116" s="12"/>
      <c r="AC1116" s="12"/>
      <c r="AF1116">
        <v>0.182750301568154</v>
      </c>
      <c r="AG1116" s="12"/>
      <c r="AH1116" s="12"/>
      <c r="BI1116" t="str">
        <v>13/07/2020</v>
      </c>
      <c r="BJ1116">
        <v>56.7</v>
      </c>
      <c r="BK1116">
        <v>17.3</v>
      </c>
    </row>
    <row r="1117" spans="1:63" x14ac:dyDescent="0.3">
      <c r="A1117" s="11">
        <v>43966</v>
      </c>
      <c r="B1117">
        <v>0.16182572614107901</v>
      </c>
      <c r="C1117">
        <v>2852.5</v>
      </c>
      <c r="D1117">
        <v>221.83</v>
      </c>
      <c r="E1117">
        <v>167.14</v>
      </c>
      <c r="F1117">
        <v>1730.5</v>
      </c>
      <c r="G1117">
        <v>86.63</v>
      </c>
      <c r="H1117">
        <v>39.270000000000003</v>
      </c>
      <c r="I1117" s="12">
        <f t="shared" si="231"/>
        <v>63.991432622290915</v>
      </c>
      <c r="J1117" s="12">
        <f t="shared" si="232"/>
        <v>72.390957708365974</v>
      </c>
      <c r="K1117" s="12">
        <f t="shared" si="233"/>
        <v>99.951698399369548</v>
      </c>
      <c r="L1117" s="12">
        <f t="shared" si="234"/>
        <v>119.83130312015109</v>
      </c>
      <c r="M1117" s="12">
        <f t="shared" si="235"/>
        <v>79.833899455372517</v>
      </c>
      <c r="N1117" s="12">
        <f t="shared" si="236"/>
        <v>90.408159979848932</v>
      </c>
      <c r="O1117" s="12">
        <f t="shared" si="237"/>
        <v>124.93547040459202</v>
      </c>
      <c r="P1117" s="12">
        <f t="shared" si="238"/>
        <v>149.74237513112101</v>
      </c>
      <c r="Q1117">
        <v>0.21212121212121199</v>
      </c>
      <c r="R1117" s="12"/>
      <c r="S1117" s="12"/>
      <c r="Z1117" s="12"/>
      <c r="AA1117" s="12"/>
      <c r="AB1117" s="12"/>
      <c r="AC1117" s="12"/>
      <c r="AF1117">
        <v>0.17572463768115901</v>
      </c>
      <c r="AG1117" s="12"/>
      <c r="AH1117" s="12"/>
      <c r="BI1117" t="str">
        <v>10/07/2020</v>
      </c>
      <c r="BJ1117">
        <v>58.1</v>
      </c>
      <c r="BK1117">
        <v>18.100000000000001</v>
      </c>
    </row>
    <row r="1118" spans="1:63" x14ac:dyDescent="0.3">
      <c r="A1118" s="11">
        <v>43965</v>
      </c>
      <c r="B1118">
        <v>0.14822546972860101</v>
      </c>
      <c r="C1118">
        <v>2820</v>
      </c>
      <c r="D1118">
        <v>219.34</v>
      </c>
      <c r="E1118">
        <v>165.52</v>
      </c>
      <c r="F1118">
        <v>1715.65</v>
      </c>
      <c r="G1118">
        <v>86.65</v>
      </c>
      <c r="H1118">
        <v>39.44</v>
      </c>
      <c r="I1118" s="12">
        <f t="shared" si="231"/>
        <v>63.880441261594946</v>
      </c>
      <c r="J1118" s="12">
        <f t="shared" si="232"/>
        <v>72.18384701188937</v>
      </c>
      <c r="K1118" s="12">
        <f t="shared" si="233"/>
        <v>98.790354915744004</v>
      </c>
      <c r="L1118" s="12">
        <f t="shared" si="234"/>
        <v>117.96333396528387</v>
      </c>
      <c r="M1118" s="12">
        <f t="shared" si="235"/>
        <v>79.709162455043099</v>
      </c>
      <c r="N1118" s="12">
        <f t="shared" si="236"/>
        <v>90.165018560131514</v>
      </c>
      <c r="O1118" s="12">
        <f t="shared" si="237"/>
        <v>123.50490663009408</v>
      </c>
      <c r="P1118" s="12">
        <f t="shared" si="238"/>
        <v>147.43319049476412</v>
      </c>
      <c r="Q1118">
        <v>0.2</v>
      </c>
      <c r="R1118" s="12"/>
      <c r="S1118" s="12"/>
      <c r="Z1118" s="12"/>
      <c r="AA1118" s="12"/>
      <c r="AB1118" s="12"/>
      <c r="AC1118" s="12"/>
      <c r="AF1118">
        <v>0.16848484848484799</v>
      </c>
      <c r="AG1118" s="12"/>
      <c r="AH1118" s="12"/>
      <c r="BI1118" t="str">
        <v>09/07/2020</v>
      </c>
      <c r="BJ1118">
        <v>58.1</v>
      </c>
      <c r="BK1118">
        <v>18.100000000000001</v>
      </c>
    </row>
    <row r="1119" spans="1:63" x14ac:dyDescent="0.3">
      <c r="A1119" s="11">
        <v>43964</v>
      </c>
      <c r="B1119">
        <v>0.13541666666666699</v>
      </c>
      <c r="C1119">
        <v>2870.12</v>
      </c>
      <c r="D1119">
        <v>222.12</v>
      </c>
      <c r="E1119">
        <v>164.37</v>
      </c>
      <c r="F1119">
        <v>1702.35</v>
      </c>
      <c r="G1119">
        <v>86.65</v>
      </c>
      <c r="H1119">
        <v>39.74</v>
      </c>
      <c r="I1119" s="12">
        <f t="shared" si="231"/>
        <v>65.482073520211543</v>
      </c>
      <c r="J1119" s="12">
        <f t="shared" si="232"/>
        <v>74.055633811757389</v>
      </c>
      <c r="K1119" s="12">
        <f t="shared" si="233"/>
        <v>100.54616079814723</v>
      </c>
      <c r="L1119" s="12">
        <f t="shared" si="234"/>
        <v>119.14448659900562</v>
      </c>
      <c r="M1119" s="12">
        <f t="shared" si="235"/>
        <v>81.295412177647734</v>
      </c>
      <c r="N1119" s="12">
        <f t="shared" si="236"/>
        <v>92.035970564647371</v>
      </c>
      <c r="O1119" s="12">
        <f t="shared" si="237"/>
        <v>125.07025558802087</v>
      </c>
      <c r="P1119" s="12">
        <f t="shared" si="238"/>
        <v>148.16910023132994</v>
      </c>
      <c r="Q1119">
        <v>0.17171717171717199</v>
      </c>
      <c r="R1119" s="12"/>
      <c r="S1119" s="12"/>
      <c r="Z1119" s="12"/>
      <c r="AA1119" s="12"/>
      <c r="AB1119" s="12"/>
      <c r="AC1119" s="12"/>
      <c r="AF1119">
        <v>0.16462668298653599</v>
      </c>
      <c r="AG1119" s="12"/>
      <c r="AH1119" s="12"/>
      <c r="BI1119" t="str">
        <v>08/07/2020</v>
      </c>
      <c r="BJ1119">
        <v>58.1</v>
      </c>
      <c r="BK1119">
        <v>18.100000000000001</v>
      </c>
    </row>
    <row r="1120" spans="1:63" x14ac:dyDescent="0.3">
      <c r="A1120" s="11">
        <v>43963</v>
      </c>
      <c r="B1120">
        <v>0.133611691022964</v>
      </c>
      <c r="C1120">
        <v>2930.32</v>
      </c>
      <c r="D1120">
        <v>226.87</v>
      </c>
      <c r="E1120">
        <v>162.69999999999999</v>
      </c>
      <c r="F1120">
        <v>1697.35</v>
      </c>
      <c r="G1120">
        <v>86.63</v>
      </c>
      <c r="H1120">
        <v>40.21</v>
      </c>
      <c r="I1120" s="12">
        <f t="shared" si="231"/>
        <v>67.56358051742383</v>
      </c>
      <c r="J1120" s="12">
        <f t="shared" si="232"/>
        <v>75.837014942333241</v>
      </c>
      <c r="K1120" s="12">
        <f t="shared" si="233"/>
        <v>102.67929211300665</v>
      </c>
      <c r="L1120" s="12">
        <f t="shared" si="234"/>
        <v>120.20896059285485</v>
      </c>
      <c r="M1120" s="12">
        <f t="shared" si="235"/>
        <v>83.91363426079883</v>
      </c>
      <c r="N1120" s="12">
        <f t="shared" si="236"/>
        <v>94.287834560647198</v>
      </c>
      <c r="O1120" s="12">
        <f t="shared" si="237"/>
        <v>127.77499246919939</v>
      </c>
      <c r="P1120" s="12">
        <f t="shared" si="238"/>
        <v>149.55222891687336</v>
      </c>
      <c r="Q1120">
        <v>0.17171717171717199</v>
      </c>
      <c r="R1120" s="12"/>
      <c r="S1120" s="12"/>
      <c r="Z1120" s="12"/>
      <c r="AA1120" s="12"/>
      <c r="AB1120" s="12"/>
      <c r="AC1120" s="12"/>
      <c r="AF1120">
        <v>0.163591635916359</v>
      </c>
      <c r="AG1120" s="12"/>
      <c r="AH1120" s="12"/>
      <c r="BI1120" t="str">
        <v>07/07/2020</v>
      </c>
      <c r="BJ1120">
        <v>58.1</v>
      </c>
      <c r="BK1120">
        <v>18.100000000000001</v>
      </c>
    </row>
    <row r="1121" spans="1:63" x14ac:dyDescent="0.3">
      <c r="A1121" s="11">
        <v>43960</v>
      </c>
      <c r="B1121">
        <v>0.132505175983437</v>
      </c>
      <c r="C1121">
        <v>2929.8</v>
      </c>
      <c r="D1121">
        <v>224.86</v>
      </c>
      <c r="E1121">
        <v>163.98</v>
      </c>
      <c r="F1121">
        <v>1702.65</v>
      </c>
      <c r="G1121">
        <v>86.66</v>
      </c>
      <c r="H1121">
        <v>40.22</v>
      </c>
      <c r="I1121" s="12">
        <f t="shared" si="231"/>
        <v>67.028471018961639</v>
      </c>
      <c r="J1121" s="12">
        <f t="shared" si="232"/>
        <v>75.588308147128572</v>
      </c>
      <c r="K1121" s="12">
        <f t="shared" si="233"/>
        <v>102.62555049954365</v>
      </c>
      <c r="L1121" s="12">
        <f t="shared" si="234"/>
        <v>120.1577590840274</v>
      </c>
      <c r="M1121" s="12">
        <f t="shared" si="235"/>
        <v>82.53166421562446</v>
      </c>
      <c r="N1121" s="12">
        <f t="shared" si="236"/>
        <v>93.165038392235246</v>
      </c>
      <c r="O1121" s="12">
        <f t="shared" si="237"/>
        <v>126.59950645701498</v>
      </c>
      <c r="P1121" s="12">
        <f t="shared" si="238"/>
        <v>148.1907225289319</v>
      </c>
      <c r="Q1121">
        <v>0.17346938775510201</v>
      </c>
      <c r="R1121" s="12"/>
      <c r="S1121" s="12"/>
      <c r="Z1121" s="12"/>
      <c r="AA1121" s="12"/>
      <c r="AB1121" s="12"/>
      <c r="AC1121" s="12"/>
      <c r="AF1121">
        <v>0.16156670746634</v>
      </c>
      <c r="AG1121" s="12"/>
      <c r="AH1121" s="12"/>
      <c r="BI1121" t="str">
        <v>06/07/2020</v>
      </c>
      <c r="BJ1121">
        <v>58.1</v>
      </c>
      <c r="BK1121">
        <v>18.100000000000001</v>
      </c>
    </row>
    <row r="1122" spans="1:63" x14ac:dyDescent="0.3">
      <c r="A1122" s="11">
        <v>43959</v>
      </c>
      <c r="B1122">
        <v>0.111801242236025</v>
      </c>
      <c r="C1122">
        <v>2881.19</v>
      </c>
      <c r="D1122">
        <v>221.82</v>
      </c>
      <c r="E1122">
        <v>166.14</v>
      </c>
      <c r="F1122">
        <v>1717.95</v>
      </c>
      <c r="G1122">
        <v>86.68</v>
      </c>
      <c r="H1122">
        <v>39.549999999999997</v>
      </c>
      <c r="I1122" s="12">
        <f t="shared" si="231"/>
        <v>65.084236663811396</v>
      </c>
      <c r="J1122" s="12">
        <f t="shared" si="232"/>
        <v>73.688797777290091</v>
      </c>
      <c r="K1122" s="12">
        <f t="shared" si="233"/>
        <v>100.89993610649421</v>
      </c>
      <c r="L1122" s="12">
        <f t="shared" si="234"/>
        <v>120.16606021922946</v>
      </c>
      <c r="M1122" s="12">
        <f t="shared" si="235"/>
        <v>80.384913625271807</v>
      </c>
      <c r="N1122" s="12">
        <f t="shared" si="236"/>
        <v>91.105082400998441</v>
      </c>
      <c r="O1122" s="12">
        <f t="shared" si="237"/>
        <v>124.85952166938236</v>
      </c>
      <c r="P1122" s="12">
        <f t="shared" si="238"/>
        <v>148.6717911193256</v>
      </c>
      <c r="Q1122">
        <v>0.17346938775510201</v>
      </c>
      <c r="R1122" s="12"/>
      <c r="S1122" s="12"/>
      <c r="Z1122" s="12"/>
      <c r="AA1122" s="12"/>
      <c r="AB1122" s="12"/>
      <c r="AC1122" s="12"/>
      <c r="AF1122">
        <v>0.15661182205971999</v>
      </c>
      <c r="AG1122" s="12"/>
      <c r="AH1122" s="12"/>
      <c r="BI1122" t="str">
        <v>03/07/2020</v>
      </c>
      <c r="BJ1122">
        <v>57.7</v>
      </c>
      <c r="BK1122">
        <v>18.3</v>
      </c>
    </row>
    <row r="1123" spans="1:63" x14ac:dyDescent="0.3">
      <c r="A1123" s="11">
        <v>43958</v>
      </c>
      <c r="B1123">
        <v>0.102083333333333</v>
      </c>
      <c r="C1123">
        <v>2848.42</v>
      </c>
      <c r="D1123">
        <v>219</v>
      </c>
      <c r="E1123">
        <v>163.41</v>
      </c>
      <c r="F1123">
        <v>1685.9</v>
      </c>
      <c r="G1123">
        <v>86.62</v>
      </c>
      <c r="H1123">
        <v>39.06</v>
      </c>
      <c r="I1123" s="12">
        <f t="shared" si="231"/>
        <v>65.42456348615336</v>
      </c>
      <c r="J1123" s="12">
        <f t="shared" si="232"/>
        <v>74.246088461294264</v>
      </c>
      <c r="K1123" s="12">
        <f t="shared" si="233"/>
        <v>99.820680603409471</v>
      </c>
      <c r="L1123" s="12">
        <f t="shared" si="234"/>
        <v>120.29118461360096</v>
      </c>
      <c r="M1123" s="12">
        <f t="shared" si="235"/>
        <v>80.693949793539872</v>
      </c>
      <c r="N1123" s="12">
        <f t="shared" si="236"/>
        <v>91.667361300159129</v>
      </c>
      <c r="O1123" s="12">
        <f t="shared" si="237"/>
        <v>123.35654166098807</v>
      </c>
      <c r="P1123" s="12">
        <f t="shared" si="238"/>
        <v>148.62246191804084</v>
      </c>
      <c r="Q1123">
        <v>0.18181818181818199</v>
      </c>
      <c r="R1123" s="12"/>
      <c r="S1123" s="12"/>
      <c r="Z1123" s="12"/>
      <c r="AA1123" s="12"/>
      <c r="AB1123" s="12"/>
      <c r="AC1123" s="12"/>
      <c r="AF1123">
        <v>0.14850882531953699</v>
      </c>
      <c r="AG1123" s="12"/>
      <c r="AH1123" s="12"/>
      <c r="BI1123" t="str">
        <v>02/07/2020</v>
      </c>
      <c r="BJ1123">
        <v>57.7</v>
      </c>
      <c r="BK1123">
        <v>18.3</v>
      </c>
    </row>
    <row r="1124" spans="1:63" x14ac:dyDescent="0.3">
      <c r="A1124" s="11">
        <v>43957</v>
      </c>
      <c r="B1124">
        <v>9.2050209205020897E-2</v>
      </c>
      <c r="C1124">
        <v>2868.44</v>
      </c>
      <c r="D1124">
        <v>217.66</v>
      </c>
      <c r="E1124">
        <v>166.09</v>
      </c>
      <c r="F1124">
        <v>1707.05</v>
      </c>
      <c r="G1124">
        <v>86.59</v>
      </c>
      <c r="H1124">
        <v>39.28</v>
      </c>
      <c r="I1124" s="12">
        <f t="shared" si="231"/>
        <v>64.83094371298688</v>
      </c>
      <c r="J1124" s="12">
        <f t="shared" si="232"/>
        <v>73.84654969275168</v>
      </c>
      <c r="K1124" s="12">
        <f t="shared" si="233"/>
        <v>100.55735005086332</v>
      </c>
      <c r="L1124" s="12">
        <f t="shared" si="234"/>
        <v>120.45724562026263</v>
      </c>
      <c r="M1124" s="12">
        <f t="shared" si="235"/>
        <v>78.934328327797687</v>
      </c>
      <c r="N1124" s="12">
        <f t="shared" si="236"/>
        <v>89.998237255768331</v>
      </c>
      <c r="O1124" s="12">
        <f t="shared" si="237"/>
        <v>122.64398862666978</v>
      </c>
      <c r="P1124" s="12">
        <f t="shared" si="238"/>
        <v>146.8953827360364</v>
      </c>
      <c r="Q1124">
        <v>0.17</v>
      </c>
      <c r="R1124" s="12"/>
      <c r="S1124" s="12"/>
      <c r="Z1124" s="12"/>
      <c r="AA1124" s="12"/>
      <c r="AB1124" s="12"/>
      <c r="AC1124" s="12"/>
      <c r="AF1124">
        <v>0.140061162079511</v>
      </c>
      <c r="AG1124" s="12"/>
      <c r="AH1124" s="12"/>
      <c r="BI1124" t="str">
        <v>01/07/2020</v>
      </c>
      <c r="BJ1124">
        <v>57.7</v>
      </c>
      <c r="BK1124">
        <v>18.3</v>
      </c>
    </row>
    <row r="1125" spans="1:63" x14ac:dyDescent="0.3">
      <c r="A1125" s="11">
        <v>43956</v>
      </c>
      <c r="B1125">
        <v>9.2436974789915999E-2</v>
      </c>
      <c r="C1125">
        <v>2842.74</v>
      </c>
      <c r="D1125">
        <v>215.22</v>
      </c>
      <c r="E1125">
        <v>167.16</v>
      </c>
      <c r="F1125">
        <v>1701.7</v>
      </c>
      <c r="G1125">
        <v>86.6</v>
      </c>
      <c r="H1125">
        <v>39.15</v>
      </c>
      <c r="I1125" s="12">
        <f t="shared" si="231"/>
        <v>63.845071963313856</v>
      </c>
      <c r="J1125" s="12">
        <f t="shared" si="232"/>
        <v>73.413654434318659</v>
      </c>
      <c r="K1125" s="12">
        <f t="shared" si="233"/>
        <v>99.644995788867888</v>
      </c>
      <c r="L1125" s="12">
        <f t="shared" si="234"/>
        <v>119.7721475481378</v>
      </c>
      <c r="M1125" s="12">
        <f t="shared" si="235"/>
        <v>77.558571948649615</v>
      </c>
      <c r="N1125" s="12">
        <f t="shared" si="236"/>
        <v>89.266845301163855</v>
      </c>
      <c r="O1125" s="12">
        <f t="shared" si="237"/>
        <v>121.25528701789919</v>
      </c>
      <c r="P1125" s="12">
        <f t="shared" si="238"/>
        <v>145.72713574118683</v>
      </c>
      <c r="Q1125">
        <v>0.18</v>
      </c>
      <c r="R1125" s="12"/>
      <c r="S1125" s="12"/>
      <c r="Z1125" s="12"/>
      <c r="AA1125" s="12"/>
      <c r="AB1125" s="12"/>
      <c r="AC1125" s="12"/>
      <c r="AF1125">
        <v>0.14075887392900899</v>
      </c>
      <c r="AG1125" s="12"/>
      <c r="AH1125" s="12"/>
      <c r="BI1125" t="str">
        <v>30/06/2020</v>
      </c>
      <c r="BJ1125">
        <v>57.7</v>
      </c>
      <c r="BK1125">
        <v>18.3</v>
      </c>
    </row>
    <row r="1126" spans="1:63" x14ac:dyDescent="0.3">
      <c r="A1126" s="11">
        <v>43953</v>
      </c>
      <c r="B1126">
        <v>9.6436058700209604E-2</v>
      </c>
      <c r="C1126">
        <v>2830.71</v>
      </c>
      <c r="D1126">
        <v>212.74</v>
      </c>
      <c r="E1126">
        <v>167.95</v>
      </c>
      <c r="F1126">
        <v>1700.4</v>
      </c>
      <c r="G1126">
        <v>86.6</v>
      </c>
      <c r="H1126">
        <v>39.04</v>
      </c>
      <c r="I1126" s="12">
        <f t="shared" si="231"/>
        <v>63.27850169263283</v>
      </c>
      <c r="J1126" s="12">
        <f t="shared" si="232"/>
        <v>73.15867514836728</v>
      </c>
      <c r="K1126" s="12">
        <f t="shared" si="233"/>
        <v>99.223314840437837</v>
      </c>
      <c r="L1126" s="12">
        <f t="shared" si="234"/>
        <v>119.60085589208462</v>
      </c>
      <c r="M1126" s="12">
        <f t="shared" si="235"/>
        <v>76.310047759248619</v>
      </c>
      <c r="N1126" s="12">
        <f t="shared" si="236"/>
        <v>88.304948660432856</v>
      </c>
      <c r="O1126" s="12">
        <f t="shared" si="237"/>
        <v>119.85805111136453</v>
      </c>
      <c r="P1126" s="12">
        <f t="shared" si="238"/>
        <v>144.45022475208364</v>
      </c>
      <c r="Q1126">
        <v>0.18</v>
      </c>
      <c r="R1126" s="12"/>
      <c r="S1126" s="12"/>
      <c r="Z1126" s="12"/>
      <c r="AA1126" s="12"/>
      <c r="AB1126" s="12"/>
      <c r="AC1126" s="12"/>
      <c r="AF1126">
        <v>0.14148103552077099</v>
      </c>
      <c r="AG1126" s="12"/>
      <c r="AH1126" s="12"/>
      <c r="BI1126" t="str">
        <v>29/06/2020</v>
      </c>
      <c r="BJ1126">
        <v>57.7</v>
      </c>
      <c r="BK1126">
        <v>18.3</v>
      </c>
    </row>
    <row r="1127" spans="1:63" x14ac:dyDescent="0.3">
      <c r="A1127" s="11">
        <v>43951</v>
      </c>
      <c r="B1127">
        <v>9.0146750524109004E-2</v>
      </c>
      <c r="C1127">
        <v>2912.43</v>
      </c>
      <c r="D1127">
        <v>218.91</v>
      </c>
      <c r="E1127">
        <v>166.74</v>
      </c>
      <c r="F1127">
        <v>1686.9</v>
      </c>
      <c r="G1127">
        <v>86.8</v>
      </c>
      <c r="H1127">
        <v>40.049999999999997</v>
      </c>
      <c r="I1127" s="12">
        <f t="shared" si="231"/>
        <v>65.595046549055155</v>
      </c>
      <c r="J1127" s="12">
        <f t="shared" si="232"/>
        <v>75.895614364248601</v>
      </c>
      <c r="K1127" s="12">
        <f t="shared" si="233"/>
        <v>101.84635717895796</v>
      </c>
      <c r="L1127" s="12">
        <f t="shared" si="234"/>
        <v>119.94155787236464</v>
      </c>
      <c r="M1127" s="12">
        <f t="shared" si="235"/>
        <v>79.113998655278877</v>
      </c>
      <c r="N1127" s="12">
        <f t="shared" si="236"/>
        <v>91.620506449632259</v>
      </c>
      <c r="O1127" s="12">
        <f t="shared" si="237"/>
        <v>123.04250829276442</v>
      </c>
      <c r="P1127" s="12">
        <f t="shared" si="238"/>
        <v>144.88002903288083</v>
      </c>
      <c r="Q1127">
        <v>0.16666666666666699</v>
      </c>
      <c r="R1127" s="12"/>
      <c r="S1127" s="12"/>
      <c r="Z1127" s="12"/>
      <c r="AA1127" s="12"/>
      <c r="AB1127" s="12"/>
      <c r="AC1127" s="12"/>
      <c r="AF1127">
        <v>0.14054054054054099</v>
      </c>
      <c r="AG1127" s="12"/>
      <c r="AH1127" s="12"/>
      <c r="BI1127" t="str">
        <v>26/06/2020</v>
      </c>
      <c r="BJ1127">
        <v>54.5</v>
      </c>
      <c r="BK1127">
        <v>19.8</v>
      </c>
    </row>
    <row r="1128" spans="1:63" x14ac:dyDescent="0.3">
      <c r="A1128" s="11">
        <v>43951</v>
      </c>
      <c r="B1128">
        <v>8.1589958158995807E-2</v>
      </c>
      <c r="C1128">
        <v>2939.51</v>
      </c>
      <c r="D1128">
        <v>219</v>
      </c>
      <c r="E1128">
        <v>168.71</v>
      </c>
      <c r="F1128">
        <v>1712.85</v>
      </c>
      <c r="G1128">
        <v>86.65</v>
      </c>
      <c r="H1128">
        <v>40.89</v>
      </c>
      <c r="I1128" s="12">
        <f t="shared" si="231"/>
        <v>65.433790066733209</v>
      </c>
      <c r="J1128" s="12">
        <f t="shared" si="232"/>
        <v>75.447623838087551</v>
      </c>
      <c r="K1128" s="12">
        <f t="shared" si="233"/>
        <v>102.97324716358925</v>
      </c>
      <c r="L1128" s="12">
        <f t="shared" si="234"/>
        <v>118.59778562998839</v>
      </c>
      <c r="M1128" s="12">
        <f t="shared" si="235"/>
        <v>78.232638897584167</v>
      </c>
      <c r="N1128" s="12">
        <f t="shared" si="236"/>
        <v>90.289705765825516</v>
      </c>
      <c r="O1128" s="12">
        <f t="shared" si="237"/>
        <v>123.30663863926034</v>
      </c>
      <c r="P1128" s="12">
        <f t="shared" si="238"/>
        <v>142.02087039119294</v>
      </c>
      <c r="Q1128">
        <v>0.13725490196078399</v>
      </c>
      <c r="R1128" s="12"/>
      <c r="S1128" s="12"/>
      <c r="Z1128" s="12"/>
      <c r="AA1128" s="12"/>
      <c r="AB1128" s="12"/>
      <c r="AC1128" s="12"/>
      <c r="AF1128">
        <v>0.141852286049238</v>
      </c>
      <c r="AG1128" s="12"/>
      <c r="AH1128" s="12"/>
      <c r="BI1128" t="str">
        <v>25/06/2020</v>
      </c>
      <c r="BJ1128">
        <v>54.5</v>
      </c>
      <c r="BK1128">
        <v>19.8</v>
      </c>
    </row>
    <row r="1129" spans="1:63" x14ac:dyDescent="0.3">
      <c r="A1129" s="11">
        <v>43950</v>
      </c>
      <c r="B1129">
        <v>7.7568134171907804E-2</v>
      </c>
      <c r="C1129">
        <v>2863.39</v>
      </c>
      <c r="D1129">
        <v>211.5</v>
      </c>
      <c r="E1129">
        <v>169.59</v>
      </c>
      <c r="F1129">
        <v>1708.65</v>
      </c>
      <c r="G1129">
        <v>86.66</v>
      </c>
      <c r="H1129">
        <v>39.83</v>
      </c>
      <c r="I1129" s="12">
        <f t="shared" si="231"/>
        <v>63.41879364295783</v>
      </c>
      <c r="J1129" s="12">
        <f t="shared" si="232"/>
        <v>73.670270120148501</v>
      </c>
      <c r="K1129" s="12">
        <f t="shared" si="233"/>
        <v>100.29543254586331</v>
      </c>
      <c r="L1129" s="12">
        <f t="shared" si="234"/>
        <v>118.60125250358489</v>
      </c>
      <c r="M1129" s="12">
        <f t="shared" si="235"/>
        <v>75.176707388072572</v>
      </c>
      <c r="N1129" s="12">
        <f t="shared" si="236"/>
        <v>87.405083489963516</v>
      </c>
      <c r="O1129" s="12">
        <f t="shared" si="237"/>
        <v>119.07053913034935</v>
      </c>
      <c r="P1129" s="12">
        <f t="shared" si="238"/>
        <v>140.77530635877724</v>
      </c>
      <c r="Q1129">
        <v>0.118811881188119</v>
      </c>
      <c r="R1129" s="12"/>
      <c r="S1129" s="12"/>
      <c r="Z1129" s="12"/>
      <c r="AA1129" s="12"/>
      <c r="AB1129" s="12"/>
      <c r="AC1129" s="12"/>
      <c r="AF1129">
        <v>0.13956238911886501</v>
      </c>
      <c r="AG1129" s="12"/>
      <c r="AH1129" s="12"/>
      <c r="BI1129" t="str">
        <v>24/06/2020</v>
      </c>
      <c r="BJ1129">
        <v>54.5</v>
      </c>
      <c r="BK1129">
        <v>19.8</v>
      </c>
    </row>
    <row r="1130" spans="1:63" x14ac:dyDescent="0.3">
      <c r="A1130" s="11">
        <v>43949</v>
      </c>
      <c r="B1130">
        <v>8.1589958158995807E-2</v>
      </c>
      <c r="C1130">
        <v>2878.48</v>
      </c>
      <c r="D1130">
        <v>215.56</v>
      </c>
      <c r="E1130">
        <v>167.66</v>
      </c>
      <c r="F1130">
        <v>1715.55</v>
      </c>
      <c r="G1130">
        <v>86.63</v>
      </c>
      <c r="H1130">
        <v>39.6</v>
      </c>
      <c r="I1130" s="12">
        <f t="shared" si="231"/>
        <v>64.499399964094337</v>
      </c>
      <c r="J1130" s="12">
        <f t="shared" si="232"/>
        <v>73.760280999180708</v>
      </c>
      <c r="K1130" s="12">
        <f t="shared" si="233"/>
        <v>100.85909879748417</v>
      </c>
      <c r="L1130" s="12">
        <f t="shared" si="234"/>
        <v>119.92649192010252</v>
      </c>
      <c r="M1130" s="12">
        <f t="shared" si="235"/>
        <v>77.529419438176745</v>
      </c>
      <c r="N1130" s="12">
        <f t="shared" si="236"/>
        <v>88.719248848478927</v>
      </c>
      <c r="O1130" s="12">
        <f t="shared" si="237"/>
        <v>121.39909066468647</v>
      </c>
      <c r="P1130" s="12">
        <f t="shared" si="238"/>
        <v>144.33204397092285</v>
      </c>
      <c r="Q1130">
        <v>0.118811881188119</v>
      </c>
      <c r="R1130" s="12"/>
      <c r="S1130" s="12"/>
      <c r="Z1130" s="12"/>
      <c r="AA1130" s="12"/>
      <c r="AB1130" s="12"/>
      <c r="AC1130" s="12"/>
      <c r="AF1130">
        <v>0.14099526066350701</v>
      </c>
      <c r="AG1130" s="12"/>
      <c r="AH1130" s="12"/>
      <c r="BI1130" t="str">
        <v>23/06/2020</v>
      </c>
      <c r="BJ1130">
        <v>54.5</v>
      </c>
      <c r="BK1130">
        <v>19.8</v>
      </c>
    </row>
    <row r="1131" spans="1:63" x14ac:dyDescent="0.3">
      <c r="A1131" s="11">
        <v>43946</v>
      </c>
      <c r="B1131">
        <v>7.9166666666666705E-2</v>
      </c>
      <c r="C1131">
        <v>2836.74</v>
      </c>
      <c r="D1131">
        <v>213.84</v>
      </c>
      <c r="E1131">
        <v>170.84</v>
      </c>
      <c r="F1131">
        <v>1729.45</v>
      </c>
      <c r="G1131">
        <v>86.63</v>
      </c>
      <c r="H1131">
        <v>39.01</v>
      </c>
      <c r="I1131" s="12">
        <f t="shared" si="231"/>
        <v>62.419097472813974</v>
      </c>
      <c r="J1131" s="12">
        <f t="shared" si="232"/>
        <v>72.119468578711476</v>
      </c>
      <c r="K1131" s="12">
        <f t="shared" si="233"/>
        <v>99.396570385333646</v>
      </c>
      <c r="L1131" s="12">
        <f t="shared" si="234"/>
        <v>119.97571242389999</v>
      </c>
      <c r="M1131" s="12">
        <f t="shared" si="235"/>
        <v>75.516356903702928</v>
      </c>
      <c r="N1131" s="12">
        <f t="shared" si="236"/>
        <v>87.315165609823751</v>
      </c>
      <c r="O1131" s="12">
        <f t="shared" si="237"/>
        <v>120.43042098597401</v>
      </c>
      <c r="P1131" s="12">
        <f t="shared" si="238"/>
        <v>145.36133744985364</v>
      </c>
      <c r="Q1131">
        <v>0.118811881188119</v>
      </c>
      <c r="R1131" s="12"/>
      <c r="S1131" s="12"/>
      <c r="Z1131" s="12"/>
      <c r="AA1131" s="12"/>
      <c r="AB1131" s="12"/>
      <c r="AC1131" s="12"/>
      <c r="AF1131">
        <v>0.13855072463768101</v>
      </c>
      <c r="AG1131" s="12"/>
      <c r="AH1131" s="12"/>
      <c r="BI1131" t="str">
        <v>22/06/2020</v>
      </c>
      <c r="BJ1131">
        <v>54.5</v>
      </c>
      <c r="BK1131">
        <v>19.8</v>
      </c>
    </row>
    <row r="1132" spans="1:63" x14ac:dyDescent="0.3">
      <c r="A1132" s="11">
        <v>43945</v>
      </c>
      <c r="B1132">
        <v>7.5313807531380797E-2</v>
      </c>
      <c r="C1132">
        <v>2797.8</v>
      </c>
      <c r="D1132">
        <v>210.52</v>
      </c>
      <c r="E1132">
        <v>170.44</v>
      </c>
      <c r="F1132">
        <v>1731.55</v>
      </c>
      <c r="G1132">
        <v>86.63</v>
      </c>
      <c r="H1132">
        <v>38.67</v>
      </c>
      <c r="I1132" s="12">
        <f t="shared" si="231"/>
        <v>61.705094767082478</v>
      </c>
      <c r="J1132" s="12">
        <f t="shared" si="232"/>
        <v>71.044503802419058</v>
      </c>
      <c r="K1132" s="12">
        <f t="shared" si="233"/>
        <v>98.03215121022248</v>
      </c>
      <c r="L1132" s="12">
        <f t="shared" si="234"/>
        <v>119.36388501911695</v>
      </c>
      <c r="M1132" s="12">
        <f t="shared" si="235"/>
        <v>74.516082359911636</v>
      </c>
      <c r="N1132" s="12">
        <f t="shared" si="236"/>
        <v>85.857033345817925</v>
      </c>
      <c r="O1132" s="12">
        <f t="shared" si="237"/>
        <v>118.56066323404063</v>
      </c>
      <c r="P1132" s="12">
        <f t="shared" si="238"/>
        <v>144.35401669790375</v>
      </c>
      <c r="Q1132">
        <v>0.11</v>
      </c>
      <c r="R1132" s="12"/>
      <c r="S1132" s="12"/>
      <c r="Z1132" s="12"/>
      <c r="AA1132" s="12"/>
      <c r="AB1132" s="12"/>
      <c r="AC1132" s="12"/>
      <c r="AF1132">
        <v>0.13383545770567801</v>
      </c>
      <c r="AG1132" s="12"/>
      <c r="AH1132" s="12"/>
      <c r="BI1132" t="str">
        <v>19/06/2020</v>
      </c>
      <c r="BJ1132">
        <v>57.3</v>
      </c>
      <c r="BK1132">
        <v>18.399999999999999</v>
      </c>
    </row>
    <row r="1133" spans="1:63" x14ac:dyDescent="0.3">
      <c r="A1133" s="11">
        <v>43944</v>
      </c>
      <c r="B1133">
        <v>7.1278825995807094E-2</v>
      </c>
      <c r="C1133">
        <v>2799.31</v>
      </c>
      <c r="D1133">
        <v>210.97</v>
      </c>
      <c r="E1133">
        <v>169.54</v>
      </c>
      <c r="F1133">
        <v>1714.8</v>
      </c>
      <c r="G1133">
        <v>86.64</v>
      </c>
      <c r="H1133">
        <v>38.82</v>
      </c>
      <c r="I1133" s="12">
        <f t="shared" si="231"/>
        <v>62.068062616317953</v>
      </c>
      <c r="J1133" s="12">
        <f t="shared" si="232"/>
        <v>71.784408790035258</v>
      </c>
      <c r="K1133" s="12">
        <f t="shared" si="233"/>
        <v>98.07373432775951</v>
      </c>
      <c r="L1133" s="12">
        <f t="shared" si="234"/>
        <v>118.96836647680546</v>
      </c>
      <c r="M1133" s="12">
        <f t="shared" si="235"/>
        <v>75.074750096756759</v>
      </c>
      <c r="N1133" s="12">
        <f t="shared" si="236"/>
        <v>86.891116499320958</v>
      </c>
      <c r="O1133" s="12">
        <f t="shared" si="237"/>
        <v>118.80035299235732</v>
      </c>
      <c r="P1133" s="12">
        <f t="shared" si="238"/>
        <v>144.10457413811579</v>
      </c>
      <c r="Q1133">
        <v>9.2783505154639206E-2</v>
      </c>
      <c r="R1133" s="12"/>
      <c r="S1133" s="12"/>
      <c r="Z1133" s="12"/>
      <c r="AA1133" s="12"/>
      <c r="AB1133" s="12"/>
      <c r="AC1133" s="12"/>
      <c r="AF1133">
        <v>0.1239092495637</v>
      </c>
      <c r="AG1133" s="12"/>
      <c r="AH1133" s="12"/>
      <c r="BI1133" t="str">
        <v>18/06/2020</v>
      </c>
      <c r="BJ1133">
        <v>57.3</v>
      </c>
      <c r="BK1133">
        <v>18.399999999999999</v>
      </c>
    </row>
    <row r="1134" spans="1:63" x14ac:dyDescent="0.3">
      <c r="A1134" s="11">
        <v>43943</v>
      </c>
      <c r="B1134">
        <v>6.3157894736842093E-2</v>
      </c>
      <c r="C1134">
        <v>2736.56</v>
      </c>
      <c r="D1134">
        <v>204.89</v>
      </c>
      <c r="E1134">
        <v>171.29</v>
      </c>
      <c r="F1134">
        <v>1687</v>
      </c>
      <c r="G1134">
        <v>86.67</v>
      </c>
      <c r="H1134">
        <v>38.01</v>
      </c>
      <c r="I1134" s="12">
        <f t="shared" si="231"/>
        <v>60.076709541050427</v>
      </c>
      <c r="J1134" s="12">
        <f t="shared" si="232"/>
        <v>71.324275102682876</v>
      </c>
      <c r="K1134" s="12">
        <f t="shared" si="233"/>
        <v>95.842858692052928</v>
      </c>
      <c r="L1134" s="12">
        <f t="shared" si="234"/>
        <v>118.77594153348485</v>
      </c>
      <c r="M1134" s="12">
        <f t="shared" si="235"/>
        <v>72.194822726212806</v>
      </c>
      <c r="N1134" s="12">
        <f t="shared" si="236"/>
        <v>85.759477084629651</v>
      </c>
      <c r="O1134" s="12">
        <f t="shared" si="237"/>
        <v>115.33784177953315</v>
      </c>
      <c r="P1134" s="12">
        <f t="shared" si="238"/>
        <v>142.90924152255837</v>
      </c>
      <c r="Q1134">
        <v>7.2916666666666699E-2</v>
      </c>
      <c r="R1134" s="12"/>
      <c r="S1134" s="12"/>
      <c r="Z1134" s="12"/>
      <c r="AA1134" s="12"/>
      <c r="AB1134" s="12"/>
      <c r="AC1134" s="12"/>
      <c r="AF1134">
        <v>0.124121779859485</v>
      </c>
      <c r="AG1134" s="12"/>
      <c r="AH1134" s="12"/>
      <c r="BI1134" t="str">
        <v>17/06/2020</v>
      </c>
      <c r="BJ1134">
        <v>57.3</v>
      </c>
      <c r="BK1134">
        <v>18.399999999999999</v>
      </c>
    </row>
    <row r="1135" spans="1:63" x14ac:dyDescent="0.3">
      <c r="A1135" s="11">
        <v>43942</v>
      </c>
      <c r="B1135">
        <v>6.13107822410148E-2</v>
      </c>
      <c r="C1135">
        <v>2823.16</v>
      </c>
      <c r="D1135">
        <v>212.74</v>
      </c>
      <c r="E1135">
        <v>169.16</v>
      </c>
      <c r="F1135">
        <v>1695.4</v>
      </c>
      <c r="G1135">
        <v>86.65</v>
      </c>
      <c r="H1135">
        <v>38.93</v>
      </c>
      <c r="I1135" s="12">
        <f t="shared" si="231"/>
        <v>62.793565841213834</v>
      </c>
      <c r="J1135" s="12">
        <f t="shared" si="232"/>
        <v>73.207183153475938</v>
      </c>
      <c r="K1135" s="12">
        <f t="shared" si="233"/>
        <v>98.899410263980755</v>
      </c>
      <c r="L1135" s="12">
        <f t="shared" si="234"/>
        <v>119.6183762375956</v>
      </c>
      <c r="M1135" s="12">
        <f t="shared" si="235"/>
        <v>75.953865427455412</v>
      </c>
      <c r="N1135" s="12">
        <f t="shared" si="236"/>
        <v>88.589460192583417</v>
      </c>
      <c r="O1135" s="12">
        <f t="shared" si="237"/>
        <v>119.78551575473311</v>
      </c>
      <c r="P1135" s="12">
        <f t="shared" si="238"/>
        <v>144.83076067714492</v>
      </c>
      <c r="Q1135">
        <v>6.25E-2</v>
      </c>
      <c r="R1135" s="12"/>
      <c r="S1135" s="12"/>
      <c r="Z1135" s="12"/>
      <c r="AA1135" s="12"/>
      <c r="AB1135" s="12"/>
      <c r="AC1135" s="12"/>
      <c r="AF1135">
        <v>0.12382075471698099</v>
      </c>
      <c r="AG1135" s="12"/>
      <c r="AH1135" s="12"/>
      <c r="BI1135" t="str">
        <v>16/06/2020</v>
      </c>
      <c r="BJ1135">
        <v>57.3</v>
      </c>
      <c r="BK1135">
        <v>18.399999999999999</v>
      </c>
    </row>
    <row r="1136" spans="1:63" x14ac:dyDescent="0.3">
      <c r="A1136" s="11">
        <v>43939</v>
      </c>
      <c r="B1136">
        <v>6.5539112050740006E-2</v>
      </c>
      <c r="C1136">
        <v>2874.56</v>
      </c>
      <c r="D1136">
        <v>215.29</v>
      </c>
      <c r="E1136">
        <v>167.81</v>
      </c>
      <c r="F1136">
        <v>1684.7</v>
      </c>
      <c r="G1136">
        <v>86.65</v>
      </c>
      <c r="H1136">
        <v>39.409999999999997</v>
      </c>
      <c r="I1136" s="12">
        <f t="shared" si="231"/>
        <v>64.464869809190702</v>
      </c>
      <c r="J1136" s="12">
        <f t="shared" si="232"/>
        <v>75.02521491315872</v>
      </c>
      <c r="K1136" s="12">
        <f t="shared" si="233"/>
        <v>100.7000271923761</v>
      </c>
      <c r="L1136" s="12">
        <f t="shared" si="234"/>
        <v>120.30427271465334</v>
      </c>
      <c r="M1136" s="12">
        <f t="shared" si="235"/>
        <v>77.495190632126125</v>
      </c>
      <c r="N1136" s="12">
        <f t="shared" si="236"/>
        <v>90.231287770154125</v>
      </c>
      <c r="O1136" s="12">
        <f t="shared" si="237"/>
        <v>121.22132032921166</v>
      </c>
      <c r="P1136" s="12">
        <f t="shared" si="238"/>
        <v>144.7822353174983</v>
      </c>
      <c r="Q1136">
        <v>6.25E-2</v>
      </c>
      <c r="R1136" s="12"/>
      <c r="S1136" s="12"/>
      <c r="Z1136" s="12"/>
      <c r="AA1136" s="12"/>
      <c r="AB1136" s="12"/>
      <c r="AC1136" s="12"/>
      <c r="AF1136">
        <v>0.12638970157987101</v>
      </c>
      <c r="AG1136" s="12"/>
      <c r="AH1136" s="12"/>
      <c r="BI1136" t="str">
        <v>15/06/2020</v>
      </c>
      <c r="BJ1136">
        <v>57.3</v>
      </c>
      <c r="BK1136">
        <v>18.399999999999999</v>
      </c>
    </row>
    <row r="1137" spans="1:63" x14ac:dyDescent="0.3">
      <c r="A1137" s="11">
        <v>43938</v>
      </c>
      <c r="B1137">
        <v>6.1440677966101698E-2</v>
      </c>
      <c r="C1137">
        <v>2799.55</v>
      </c>
      <c r="D1137">
        <v>213.25</v>
      </c>
      <c r="E1137">
        <v>170.09</v>
      </c>
      <c r="F1137">
        <v>1717.7</v>
      </c>
      <c r="G1137">
        <v>86.68</v>
      </c>
      <c r="H1137">
        <v>38.450000000000003</v>
      </c>
      <c r="I1137" s="12">
        <f t="shared" si="231"/>
        <v>61.973637422401303</v>
      </c>
      <c r="J1137" s="12">
        <f t="shared" si="232"/>
        <v>71.72546149855954</v>
      </c>
      <c r="K1137" s="12">
        <f t="shared" si="233"/>
        <v>98.039271517604917</v>
      </c>
      <c r="L1137" s="12">
        <f t="shared" si="234"/>
        <v>120.08498533318006</v>
      </c>
      <c r="M1137" s="12">
        <f t="shared" si="235"/>
        <v>75.755029061721316</v>
      </c>
      <c r="N1137" s="12">
        <f t="shared" si="236"/>
        <v>87.70725083548264</v>
      </c>
      <c r="O1137" s="12">
        <f t="shared" si="237"/>
        <v>120.03152733033626</v>
      </c>
      <c r="P1137" s="12">
        <f t="shared" si="238"/>
        <v>147.04694254662124</v>
      </c>
      <c r="Q1137">
        <v>4.08163265306122E-2</v>
      </c>
      <c r="R1137" s="12"/>
      <c r="S1137" s="12"/>
      <c r="Z1137" s="12"/>
      <c r="AA1137" s="12"/>
      <c r="AB1137" s="12"/>
      <c r="AC1137" s="12"/>
      <c r="AF1137">
        <v>0.12831077104178901</v>
      </c>
      <c r="AG1137" s="12"/>
      <c r="AH1137" s="12"/>
      <c r="BI1137" t="str">
        <v>12/06/2020</v>
      </c>
      <c r="BJ1137">
        <v>54.9</v>
      </c>
      <c r="BK1137">
        <v>18.600000000000001</v>
      </c>
    </row>
    <row r="1138" spans="1:63" x14ac:dyDescent="0.3">
      <c r="A1138" s="11">
        <v>43937</v>
      </c>
      <c r="B1138">
        <v>6.11814345991561E-2</v>
      </c>
      <c r="C1138">
        <v>2783.36</v>
      </c>
      <c r="D1138">
        <v>209.43</v>
      </c>
      <c r="E1138">
        <v>168.18</v>
      </c>
      <c r="F1138">
        <v>1716.7</v>
      </c>
      <c r="G1138">
        <v>86.66</v>
      </c>
      <c r="H1138">
        <v>38.4</v>
      </c>
      <c r="I1138" s="12">
        <f t="shared" si="231"/>
        <v>62.31889461774707</v>
      </c>
      <c r="J1138" s="12">
        <f t="shared" si="232"/>
        <v>71.351991065526477</v>
      </c>
      <c r="K1138" s="12">
        <f t="shared" si="233"/>
        <v>97.494673703826805</v>
      </c>
      <c r="L1138" s="12">
        <f t="shared" si="234"/>
        <v>119.5452829227862</v>
      </c>
      <c r="M1138" s="12">
        <f t="shared" si="235"/>
        <v>75.237163749690836</v>
      </c>
      <c r="N1138" s="12">
        <f t="shared" si="236"/>
        <v>86.185433969091591</v>
      </c>
      <c r="O1138" s="12">
        <f t="shared" si="237"/>
        <v>117.90809709498089</v>
      </c>
      <c r="P1138" s="12">
        <f t="shared" si="238"/>
        <v>144.59775994782962</v>
      </c>
      <c r="Q1138">
        <v>4.08163265306122E-2</v>
      </c>
      <c r="R1138" s="12"/>
      <c r="S1138" s="12"/>
      <c r="Z1138" s="12"/>
      <c r="AA1138" s="12"/>
      <c r="AB1138" s="12"/>
      <c r="AC1138" s="12"/>
      <c r="AF1138">
        <v>0.124340175953079</v>
      </c>
      <c r="AG1138" s="12"/>
      <c r="AH1138" s="12"/>
      <c r="BI1138" t="str">
        <v>11/06/2020</v>
      </c>
      <c r="BJ1138">
        <v>54.9</v>
      </c>
      <c r="BK1138">
        <v>18.600000000000001</v>
      </c>
    </row>
    <row r="1139" spans="1:63" x14ac:dyDescent="0.3">
      <c r="A1139" s="11">
        <v>43936</v>
      </c>
      <c r="B1139">
        <v>5.9957173447537503E-2</v>
      </c>
      <c r="C1139">
        <v>2846.06</v>
      </c>
      <c r="D1139">
        <v>211.86</v>
      </c>
      <c r="E1139">
        <v>163.84</v>
      </c>
      <c r="F1139">
        <v>1727.85</v>
      </c>
      <c r="G1139">
        <v>86.625</v>
      </c>
      <c r="H1139">
        <v>39.54</v>
      </c>
      <c r="I1139" s="12">
        <f t="shared" si="231"/>
        <v>65.496779630171289</v>
      </c>
      <c r="J1139" s="12">
        <f t="shared" si="232"/>
        <v>72.481053785339967</v>
      </c>
      <c r="K1139" s="12">
        <f t="shared" si="233"/>
        <v>99.732113458477485</v>
      </c>
      <c r="L1139" s="12">
        <f t="shared" si="234"/>
        <v>118.73773490238828</v>
      </c>
      <c r="M1139" s="12">
        <f t="shared" si="235"/>
        <v>78.20578466777043</v>
      </c>
      <c r="N1139" s="12">
        <f t="shared" si="236"/>
        <v>86.61998322035484</v>
      </c>
      <c r="O1139" s="12">
        <f t="shared" si="237"/>
        <v>119.32494707545391</v>
      </c>
      <c r="P1139" s="12">
        <f t="shared" si="238"/>
        <v>142.13013570260455</v>
      </c>
      <c r="Q1139">
        <v>4.2553191489361701E-2</v>
      </c>
      <c r="R1139" s="12"/>
      <c r="S1139" s="12"/>
      <c r="Z1139" s="12"/>
      <c r="AA1139" s="12"/>
      <c r="AB1139" s="12"/>
      <c r="AC1139" s="12"/>
      <c r="AF1139">
        <v>0.127058823529412</v>
      </c>
      <c r="AG1139" s="12"/>
      <c r="AH1139" s="12"/>
      <c r="BI1139" t="str">
        <v>10/06/2020</v>
      </c>
      <c r="BJ1139">
        <v>54.9</v>
      </c>
      <c r="BK1139">
        <v>18.600000000000001</v>
      </c>
    </row>
    <row r="1140" spans="1:63" x14ac:dyDescent="0.3">
      <c r="A1140" s="11">
        <v>43935</v>
      </c>
      <c r="B1140">
        <v>5.9957173447537503E-2</v>
      </c>
      <c r="C1140">
        <v>2761.63</v>
      </c>
      <c r="D1140">
        <v>203.03</v>
      </c>
      <c r="E1140">
        <v>163.88</v>
      </c>
      <c r="F1140">
        <v>1714.25</v>
      </c>
      <c r="G1140">
        <v>86.63</v>
      </c>
      <c r="H1140">
        <v>38.82</v>
      </c>
      <c r="I1140" s="12">
        <f t="shared" si="231"/>
        <v>63.538731620833879</v>
      </c>
      <c r="J1140" s="12">
        <f t="shared" si="232"/>
        <v>70.876479355959546</v>
      </c>
      <c r="K1140" s="12">
        <f t="shared" si="233"/>
        <v>96.768083739776912</v>
      </c>
      <c r="L1140" s="12">
        <f t="shared" si="234"/>
        <v>117.32683471441413</v>
      </c>
      <c r="M1140" s="12">
        <f t="shared" si="235"/>
        <v>74.928761014168174</v>
      </c>
      <c r="N1140" s="12">
        <f t="shared" si="236"/>
        <v>83.64574051128551</v>
      </c>
      <c r="O1140" s="12">
        <f t="shared" si="237"/>
        <v>114.34534164101893</v>
      </c>
      <c r="P1140" s="12">
        <f t="shared" si="238"/>
        <v>138.6711273942685</v>
      </c>
      <c r="Q1140">
        <v>3.1578947368421102E-2</v>
      </c>
      <c r="R1140" s="12"/>
      <c r="S1140" s="12"/>
      <c r="Z1140" s="12"/>
      <c r="AA1140" s="12"/>
      <c r="AB1140" s="12"/>
      <c r="AC1140" s="12"/>
      <c r="AF1140">
        <v>0.13097345132743399</v>
      </c>
      <c r="AG1140" s="12"/>
      <c r="AH1140" s="12"/>
      <c r="BI1140" t="str">
        <v>09/06/2020</v>
      </c>
      <c r="BJ1140">
        <v>54.9</v>
      </c>
      <c r="BK1140">
        <v>18.600000000000001</v>
      </c>
    </row>
    <row r="1141" spans="1:63" x14ac:dyDescent="0.3">
      <c r="A1141" s="11">
        <v>43931</v>
      </c>
      <c r="B1141">
        <v>6.8817204301075297E-2</v>
      </c>
      <c r="C1141">
        <v>2789.82</v>
      </c>
      <c r="D1141">
        <v>200.86</v>
      </c>
      <c r="E1141">
        <v>165.39</v>
      </c>
      <c r="F1141">
        <v>1683.25</v>
      </c>
      <c r="G1141">
        <v>86.62</v>
      </c>
      <c r="H1141">
        <v>39.090000000000003</v>
      </c>
      <c r="I1141" s="12">
        <f t="shared" si="231"/>
        <v>63.600720651983487</v>
      </c>
      <c r="J1141" s="12">
        <f t="shared" si="232"/>
        <v>72.957320472548446</v>
      </c>
      <c r="K1141" s="12">
        <f t="shared" si="233"/>
        <v>97.76726927351875</v>
      </c>
      <c r="L1141" s="12">
        <f t="shared" si="234"/>
        <v>117.70318561110481</v>
      </c>
      <c r="M1141" s="12">
        <f t="shared" si="235"/>
        <v>73.46436064596611</v>
      </c>
      <c r="N1141" s="12">
        <f t="shared" si="236"/>
        <v>84.287438357399253</v>
      </c>
      <c r="O1141" s="12">
        <f t="shared" si="237"/>
        <v>113.13613158176369</v>
      </c>
      <c r="P1141" s="12">
        <f t="shared" si="238"/>
        <v>136.2579069167806</v>
      </c>
      <c r="Q1141">
        <v>3.1578947368421102E-2</v>
      </c>
      <c r="R1141" s="12"/>
      <c r="S1141" s="12"/>
      <c r="Z1141" s="12"/>
      <c r="AA1141" s="12"/>
      <c r="AB1141" s="12"/>
      <c r="AC1141" s="12"/>
      <c r="AF1141">
        <v>0.130688448074679</v>
      </c>
      <c r="AG1141" s="12"/>
      <c r="AH1141" s="12"/>
      <c r="BI1141" t="str">
        <v>08/06/2020</v>
      </c>
      <c r="BJ1141">
        <v>54.9</v>
      </c>
      <c r="BK1141">
        <v>18.600000000000001</v>
      </c>
    </row>
    <row r="1142" spans="1:63" x14ac:dyDescent="0.3">
      <c r="A1142" s="11">
        <v>43930</v>
      </c>
      <c r="B1142">
        <v>7.5431034482758605E-2</v>
      </c>
      <c r="C1142">
        <v>2749.98</v>
      </c>
      <c r="D1142">
        <v>200.57</v>
      </c>
      <c r="E1142">
        <v>165.09</v>
      </c>
      <c r="F1142">
        <v>1646.15</v>
      </c>
      <c r="G1142">
        <v>86.59</v>
      </c>
      <c r="H1142">
        <v>38.450000000000003</v>
      </c>
      <c r="I1142" s="12">
        <f t="shared" si="231"/>
        <v>62.80496990938942</v>
      </c>
      <c r="J1142" s="12">
        <f t="shared" si="232"/>
        <v>73.549397368482616</v>
      </c>
      <c r="K1142" s="12">
        <f t="shared" si="233"/>
        <v>96.40402784406902</v>
      </c>
      <c r="L1142" s="12">
        <f t="shared" si="234"/>
        <v>117.95769294690236</v>
      </c>
      <c r="M1142" s="12">
        <f t="shared" si="235"/>
        <v>73.491648931486267</v>
      </c>
      <c r="N1142" s="12">
        <f t="shared" si="236"/>
        <v>86.103495096916717</v>
      </c>
      <c r="O1142" s="12">
        <f t="shared" si="237"/>
        <v>113.01188417880633</v>
      </c>
      <c r="P1142" s="12">
        <f t="shared" si="238"/>
        <v>138.36086958182301</v>
      </c>
      <c r="Q1142">
        <v>5.31914893617021E-2</v>
      </c>
      <c r="R1142" s="12"/>
      <c r="S1142" s="12"/>
      <c r="Z1142" s="12"/>
      <c r="AA1142" s="12"/>
      <c r="AB1142" s="12"/>
      <c r="AC1142" s="12"/>
      <c r="AF1142">
        <v>0.125657510227937</v>
      </c>
      <c r="AG1142" s="12"/>
      <c r="AH1142" s="12"/>
      <c r="BI1142" t="str">
        <v>05/06/2020</v>
      </c>
      <c r="BJ1142">
        <v>56.9</v>
      </c>
      <c r="BK1142">
        <v>20.6</v>
      </c>
    </row>
    <row r="1143" spans="1:63" x14ac:dyDescent="0.3">
      <c r="A1143" s="11">
        <v>43929</v>
      </c>
      <c r="B1143">
        <v>8.2608695652173894E-2</v>
      </c>
      <c r="C1143">
        <v>2659.41</v>
      </c>
      <c r="D1143">
        <v>196.4</v>
      </c>
      <c r="E1143">
        <v>166.3</v>
      </c>
      <c r="F1143">
        <v>1648.6</v>
      </c>
      <c r="G1143">
        <v>86.54</v>
      </c>
      <c r="H1143">
        <v>38.11</v>
      </c>
      <c r="I1143" s="12">
        <f t="shared" si="231"/>
        <v>60.312123106023435</v>
      </c>
      <c r="J1143" s="12">
        <f t="shared" si="232"/>
        <v>71.024989171213051</v>
      </c>
      <c r="K1143" s="12">
        <f t="shared" si="233"/>
        <v>93.281101692004597</v>
      </c>
      <c r="L1143" s="12">
        <f t="shared" si="234"/>
        <v>115.06553419074086</v>
      </c>
      <c r="M1143" s="12">
        <f t="shared" si="235"/>
        <v>71.454607654340364</v>
      </c>
      <c r="N1143" s="12">
        <f t="shared" si="236"/>
        <v>84.190823663068528</v>
      </c>
      <c r="O1143" s="12">
        <f t="shared" si="237"/>
        <v>110.72492597018332</v>
      </c>
      <c r="P1143" s="12">
        <f t="shared" si="238"/>
        <v>136.67827306868969</v>
      </c>
      <c r="Q1143">
        <v>6.3829787234042507E-2</v>
      </c>
      <c r="R1143" s="12"/>
      <c r="S1143" s="12"/>
      <c r="Z1143" s="12"/>
      <c r="AA1143" s="12"/>
      <c r="AB1143" s="12"/>
      <c r="AC1143" s="12"/>
      <c r="AF1143">
        <v>0.13043478260869601</v>
      </c>
      <c r="AG1143" s="12"/>
      <c r="AH1143" s="12"/>
      <c r="BI1143" t="str">
        <v>04/06/2020</v>
      </c>
      <c r="BJ1143">
        <v>56.9</v>
      </c>
      <c r="BK1143">
        <v>20.6</v>
      </c>
    </row>
    <row r="1144" spans="1:63" x14ac:dyDescent="0.3">
      <c r="A1144" s="11">
        <v>43928</v>
      </c>
      <c r="B1144">
        <v>8.2969432314410493E-2</v>
      </c>
      <c r="C1144">
        <v>2663.68</v>
      </c>
      <c r="D1144">
        <v>196.48</v>
      </c>
      <c r="E1144">
        <v>168.06</v>
      </c>
      <c r="F1144">
        <v>1662.25</v>
      </c>
      <c r="G1144">
        <v>86.56</v>
      </c>
      <c r="H1144">
        <v>37.840000000000003</v>
      </c>
      <c r="I1144" s="12">
        <f t="shared" si="231"/>
        <v>59.781893288490011</v>
      </c>
      <c r="J1144" s="12">
        <f t="shared" si="232"/>
        <v>70.558686865585372</v>
      </c>
      <c r="K1144" s="12">
        <f t="shared" si="233"/>
        <v>93.409258429213622</v>
      </c>
      <c r="L1144" s="12">
        <f t="shared" si="234"/>
        <v>116.07988104736148</v>
      </c>
      <c r="M1144" s="12">
        <f t="shared" si="235"/>
        <v>70.742563646794096</v>
      </c>
      <c r="N1144" s="12">
        <f t="shared" si="236"/>
        <v>83.538836870901648</v>
      </c>
      <c r="O1144" s="12">
        <f t="shared" si="237"/>
        <v>110.74442945065699</v>
      </c>
      <c r="P1144" s="12">
        <f t="shared" si="238"/>
        <v>137.71699977675928</v>
      </c>
      <c r="Q1144">
        <v>6.3829787234042507E-2</v>
      </c>
      <c r="R1144" s="12"/>
      <c r="S1144" s="12"/>
      <c r="Z1144" s="12"/>
      <c r="AA1144" s="12"/>
      <c r="AB1144" s="12"/>
      <c r="AC1144" s="12"/>
      <c r="AF1144">
        <v>0.13368669022379301</v>
      </c>
      <c r="AG1144" s="12"/>
      <c r="AH1144" s="12"/>
      <c r="BI1144" t="str">
        <v>03/06/2020</v>
      </c>
      <c r="BJ1144">
        <v>56.9</v>
      </c>
      <c r="BK1144">
        <v>20.6</v>
      </c>
    </row>
    <row r="1145" spans="1:63" x14ac:dyDescent="0.3">
      <c r="A1145" s="11">
        <v>43925</v>
      </c>
      <c r="B1145">
        <v>8.7336244541484698E-2</v>
      </c>
      <c r="C1145">
        <v>2488.65</v>
      </c>
      <c r="D1145">
        <v>183.37</v>
      </c>
      <c r="E1145">
        <v>168.5</v>
      </c>
      <c r="F1145">
        <v>1618.45</v>
      </c>
      <c r="G1145">
        <v>86.62</v>
      </c>
      <c r="H1145">
        <v>35.950000000000003</v>
      </c>
      <c r="I1145" s="12">
        <f t="shared" si="231"/>
        <v>55.717700460492914</v>
      </c>
      <c r="J1145" s="12">
        <f t="shared" si="232"/>
        <v>67.632345286415571</v>
      </c>
      <c r="K1145" s="12">
        <f t="shared" si="233"/>
        <v>87.214908120941772</v>
      </c>
      <c r="L1145" s="12">
        <f t="shared" si="234"/>
        <v>114.05446915987547</v>
      </c>
      <c r="M1145" s="12">
        <f t="shared" si="235"/>
        <v>65.861804304029178</v>
      </c>
      <c r="N1145" s="12">
        <f t="shared" si="236"/>
        <v>79.98495637753193</v>
      </c>
      <c r="O1145" s="12">
        <f t="shared" si="237"/>
        <v>103.28830757510578</v>
      </c>
      <c r="P1145" s="12">
        <f t="shared" si="238"/>
        <v>135.159541496191</v>
      </c>
      <c r="Q1145">
        <v>7.2916666666666699E-2</v>
      </c>
      <c r="R1145" s="12"/>
      <c r="S1145" s="12"/>
      <c r="Z1145" s="12"/>
      <c r="AA1145" s="12"/>
      <c r="AB1145" s="12"/>
      <c r="AC1145" s="12"/>
      <c r="AF1145">
        <v>0.13750731421884099</v>
      </c>
      <c r="AG1145" s="12"/>
      <c r="AH1145" s="12"/>
      <c r="BI1145" t="str">
        <v>02/06/2020</v>
      </c>
      <c r="BJ1145">
        <v>56.9</v>
      </c>
      <c r="BK1145">
        <v>20.6</v>
      </c>
    </row>
    <row r="1146" spans="1:63" x14ac:dyDescent="0.3">
      <c r="A1146" s="11">
        <v>43924</v>
      </c>
      <c r="B1146">
        <v>8.3885209713024295E-2</v>
      </c>
      <c r="C1146">
        <v>2526.9</v>
      </c>
      <c r="D1146">
        <v>186.01</v>
      </c>
      <c r="E1146">
        <v>168.1</v>
      </c>
      <c r="F1146">
        <v>1614.45</v>
      </c>
      <c r="G1146">
        <v>86.64</v>
      </c>
      <c r="H1146">
        <v>36.700000000000003</v>
      </c>
      <c r="I1146" s="12">
        <f t="shared" si="231"/>
        <v>56.711089361143053</v>
      </c>
      <c r="J1146" s="12">
        <f t="shared" si="232"/>
        <v>68.845033232176306</v>
      </c>
      <c r="K1146" s="12">
        <f t="shared" si="233"/>
        <v>88.534630491802076</v>
      </c>
      <c r="L1146" s="12">
        <f t="shared" si="234"/>
        <v>113.45329797302907</v>
      </c>
      <c r="M1146" s="12">
        <f t="shared" si="235"/>
        <v>66.971680513141663</v>
      </c>
      <c r="N1146" s="12">
        <f t="shared" si="236"/>
        <v>81.340943192814095</v>
      </c>
      <c r="O1146" s="12">
        <f t="shared" si="237"/>
        <v>104.75083295139447</v>
      </c>
      <c r="P1146" s="12">
        <f t="shared" si="238"/>
        <v>134.32095135472417</v>
      </c>
      <c r="Q1146">
        <v>7.3684210526315796E-2</v>
      </c>
      <c r="R1146" s="12"/>
      <c r="S1146" s="12"/>
      <c r="Z1146" s="12"/>
      <c r="AA1146" s="12"/>
      <c r="AB1146" s="12"/>
      <c r="AC1146" s="12"/>
      <c r="AF1146">
        <v>0.142018779342723</v>
      </c>
      <c r="AG1146" s="12"/>
      <c r="AH1146" s="12"/>
      <c r="BI1146" t="str">
        <v>01/06/2020</v>
      </c>
      <c r="BJ1146">
        <v>56.9</v>
      </c>
      <c r="BK1146">
        <v>20.6</v>
      </c>
    </row>
    <row r="1147" spans="1:63" x14ac:dyDescent="0.3">
      <c r="A1147" s="11">
        <v>43923</v>
      </c>
      <c r="B1147">
        <v>9.1111111111111101E-2</v>
      </c>
      <c r="C1147">
        <v>2470.5</v>
      </c>
      <c r="D1147">
        <v>182.31</v>
      </c>
      <c r="E1147">
        <v>167.04</v>
      </c>
      <c r="F1147">
        <v>1591.55</v>
      </c>
      <c r="G1147">
        <v>86.62</v>
      </c>
      <c r="H1147">
        <v>35.85</v>
      </c>
      <c r="I1147" s="12">
        <f t="shared" si="231"/>
        <v>55.79144541763371</v>
      </c>
      <c r="J1147" s="12">
        <f t="shared" si="232"/>
        <v>68.268783425068548</v>
      </c>
      <c r="K1147" s="12">
        <f t="shared" si="233"/>
        <v>86.578095978075353</v>
      </c>
      <c r="L1147" s="12">
        <f t="shared" si="234"/>
        <v>113.55328341131897</v>
      </c>
      <c r="M1147" s="12">
        <f t="shared" si="235"/>
        <v>66.050323656140179</v>
      </c>
      <c r="N1147" s="12">
        <f t="shared" si="236"/>
        <v>80.863314922773611</v>
      </c>
      <c r="O1147" s="12">
        <f t="shared" si="237"/>
        <v>102.69043076914724</v>
      </c>
      <c r="P1147" s="12">
        <f t="shared" si="238"/>
        <v>134.78120228802658</v>
      </c>
      <c r="Q1147">
        <v>9.4736842105263203E-2</v>
      </c>
      <c r="R1147" s="12"/>
      <c r="S1147" s="12"/>
      <c r="Z1147" s="12"/>
      <c r="AA1147" s="12"/>
      <c r="AB1147" s="12"/>
      <c r="AC1147" s="12"/>
      <c r="AF1147">
        <v>0.14193548387096799</v>
      </c>
      <c r="AG1147" s="12"/>
      <c r="AH1147" s="12"/>
      <c r="BI1147" t="str">
        <v>29/05/2020</v>
      </c>
      <c r="BJ1147">
        <v>53.5</v>
      </c>
      <c r="BK1147">
        <v>23.7</v>
      </c>
    </row>
    <row r="1148" spans="1:63" x14ac:dyDescent="0.3">
      <c r="A1148" s="11">
        <v>43921</v>
      </c>
      <c r="B1148">
        <v>9.5768374164810696E-2</v>
      </c>
      <c r="C1148">
        <v>2584.59</v>
      </c>
      <c r="D1148">
        <v>190.4</v>
      </c>
      <c r="E1148">
        <v>164.97</v>
      </c>
      <c r="F1148">
        <v>1577.55</v>
      </c>
      <c r="G1148">
        <v>86.67</v>
      </c>
      <c r="H1148">
        <v>37.65</v>
      </c>
      <c r="I1148" s="12">
        <f t="shared" si="231"/>
        <v>59.144346322960523</v>
      </c>
      <c r="J1148" s="12">
        <f t="shared" si="232"/>
        <v>72.090816356437728</v>
      </c>
      <c r="K1148" s="12">
        <f t="shared" si="233"/>
        <v>90.521719679665154</v>
      </c>
      <c r="L1148" s="12">
        <f t="shared" si="234"/>
        <v>113.13847622286724</v>
      </c>
      <c r="M1148" s="12">
        <f t="shared" si="235"/>
        <v>69.897276247700347</v>
      </c>
      <c r="N1148" s="12">
        <f t="shared" si="236"/>
        <v>85.241669430717408</v>
      </c>
      <c r="O1148" s="12">
        <f t="shared" si="237"/>
        <v>107.18273742413848</v>
      </c>
      <c r="P1148" s="12">
        <f t="shared" si="238"/>
        <v>134.0680582031097</v>
      </c>
      <c r="Q1148">
        <v>9.375E-2</v>
      </c>
      <c r="R1148" s="12"/>
      <c r="S1148" s="12"/>
      <c r="Z1148" s="12"/>
      <c r="AA1148" s="12"/>
      <c r="AB1148" s="12"/>
      <c r="AC1148" s="12"/>
      <c r="AF1148">
        <v>0.148672566371681</v>
      </c>
      <c r="AG1148" s="12"/>
      <c r="AH1148" s="12"/>
      <c r="BI1148" t="str">
        <v>28/05/2020</v>
      </c>
      <c r="BJ1148">
        <v>53.5</v>
      </c>
      <c r="BK1148">
        <v>23.7</v>
      </c>
    </row>
    <row r="1149" spans="1:63" x14ac:dyDescent="0.3">
      <c r="A1149" s="11">
        <v>43921</v>
      </c>
      <c r="B1149">
        <v>9.8654708520179393E-2</v>
      </c>
      <c r="C1149">
        <v>2626.65</v>
      </c>
      <c r="D1149">
        <v>192.04</v>
      </c>
      <c r="E1149">
        <v>166.32</v>
      </c>
      <c r="F1149">
        <v>1623.05</v>
      </c>
      <c r="G1149">
        <v>86.69</v>
      </c>
      <c r="H1149">
        <v>37.619999999999997</v>
      </c>
      <c r="I1149" s="12">
        <f t="shared" si="231"/>
        <v>59.615061413519129</v>
      </c>
      <c r="J1149" s="12">
        <f t="shared" si="232"/>
        <v>71.234517025775276</v>
      </c>
      <c r="K1149" s="12">
        <f t="shared" si="233"/>
        <v>91.973249303367638</v>
      </c>
      <c r="L1149" s="12">
        <f t="shared" si="234"/>
        <v>115.07287894991441</v>
      </c>
      <c r="M1149" s="12">
        <f t="shared" si="235"/>
        <v>69.926855615761966</v>
      </c>
      <c r="N1149" s="12">
        <f t="shared" si="236"/>
        <v>83.611762399564626</v>
      </c>
      <c r="O1149" s="12">
        <f t="shared" si="237"/>
        <v>108.08080029220402</v>
      </c>
      <c r="P1149" s="12">
        <f t="shared" si="238"/>
        <v>135.33169567502989</v>
      </c>
      <c r="Q1149">
        <v>9.375E-2</v>
      </c>
      <c r="R1149" s="12"/>
      <c r="S1149" s="12"/>
      <c r="Z1149" s="12"/>
      <c r="AA1149" s="12"/>
      <c r="AB1149" s="12"/>
      <c r="AC1149" s="12"/>
      <c r="AF1149">
        <v>0.152934202726734</v>
      </c>
      <c r="AG1149" s="12"/>
      <c r="AH1149" s="12"/>
      <c r="BI1149" t="str">
        <v>27/05/2020</v>
      </c>
      <c r="BJ1149">
        <v>53.5</v>
      </c>
      <c r="BK1149">
        <v>23.7</v>
      </c>
    </row>
    <row r="1150" spans="1:63" x14ac:dyDescent="0.3">
      <c r="A1150" s="11">
        <v>43918</v>
      </c>
      <c r="B1150">
        <v>0.101351351351351</v>
      </c>
      <c r="C1150">
        <v>2541.4699999999998</v>
      </c>
      <c r="D1150">
        <v>185.3</v>
      </c>
      <c r="E1150">
        <v>167.7</v>
      </c>
      <c r="F1150">
        <v>1623.5</v>
      </c>
      <c r="G1150">
        <v>86.65</v>
      </c>
      <c r="H1150">
        <v>37.020000000000003</v>
      </c>
      <c r="I1150" s="12">
        <f t="shared" si="231"/>
        <v>57.226154653744004</v>
      </c>
      <c r="J1150" s="12">
        <f t="shared" si="232"/>
        <v>68.905963007936464</v>
      </c>
      <c r="K1150" s="12">
        <f t="shared" si="233"/>
        <v>89.030402003571524</v>
      </c>
      <c r="L1150" s="12">
        <f t="shared" si="234"/>
        <v>113.11501853838391</v>
      </c>
      <c r="M1150" s="12">
        <f t="shared" si="235"/>
        <v>66.941119117600792</v>
      </c>
      <c r="N1150" s="12">
        <f t="shared" si="236"/>
        <v>80.655681084729011</v>
      </c>
      <c r="O1150" s="12">
        <f t="shared" si="237"/>
        <v>104.33397715675849</v>
      </c>
      <c r="P1150" s="12">
        <f t="shared" si="238"/>
        <v>132.65654471852636</v>
      </c>
      <c r="Q1150">
        <v>0.117021276595745</v>
      </c>
      <c r="R1150" s="12"/>
      <c r="S1150" s="12"/>
      <c r="Z1150" s="12"/>
      <c r="AA1150" s="12"/>
      <c r="AB1150" s="12"/>
      <c r="AC1150" s="12"/>
      <c r="AF1150">
        <v>0.16587112171837701</v>
      </c>
      <c r="AG1150" s="12"/>
      <c r="AH1150" s="12"/>
      <c r="BI1150" t="str">
        <v>26/05/2020</v>
      </c>
      <c r="BJ1150">
        <v>53.5</v>
      </c>
      <c r="BK1150">
        <v>23.7</v>
      </c>
    </row>
    <row r="1151" spans="1:63" x14ac:dyDescent="0.3">
      <c r="A1151" s="11">
        <v>43917</v>
      </c>
      <c r="B1151">
        <v>9.0909090909090898E-2</v>
      </c>
      <c r="C1151">
        <v>2630.07</v>
      </c>
      <c r="D1151">
        <v>191.9</v>
      </c>
      <c r="E1151">
        <v>163.34</v>
      </c>
      <c r="F1151">
        <v>1630.85</v>
      </c>
      <c r="G1151">
        <v>86.67</v>
      </c>
      <c r="H1151">
        <v>38.450000000000003</v>
      </c>
      <c r="I1151" s="12">
        <f t="shared" si="231"/>
        <v>60.903515260882159</v>
      </c>
      <c r="J1151" s="12">
        <f t="shared" si="232"/>
        <v>70.977107955151709</v>
      </c>
      <c r="K1151" s="12">
        <f t="shared" si="233"/>
        <v>92.112157556708539</v>
      </c>
      <c r="L1151" s="12">
        <f t="shared" si="234"/>
        <v>112.72006534738449</v>
      </c>
      <c r="M1151" s="12">
        <f t="shared" si="235"/>
        <v>71.296303816735715</v>
      </c>
      <c r="N1151" s="12">
        <f t="shared" si="236"/>
        <v>83.140420747521432</v>
      </c>
      <c r="O1151" s="12">
        <f t="shared" si="237"/>
        <v>108.02432047967164</v>
      </c>
      <c r="P1151" s="12">
        <f t="shared" si="238"/>
        <v>132.28637511391179</v>
      </c>
      <c r="Q1151">
        <v>0.120879120879121</v>
      </c>
      <c r="R1151" s="12"/>
      <c r="S1151" s="12"/>
      <c r="Z1151" s="12"/>
      <c r="AA1151" s="12"/>
      <c r="AB1151" s="12"/>
      <c r="AC1151" s="12"/>
      <c r="AF1151">
        <v>0.17289156626506</v>
      </c>
      <c r="AG1151" s="12"/>
      <c r="AH1151" s="12"/>
      <c r="BI1151" t="str">
        <v>25/05/2020</v>
      </c>
      <c r="BJ1151">
        <v>53.5</v>
      </c>
      <c r="BK1151">
        <v>23.7</v>
      </c>
    </row>
    <row r="1152" spans="1:63" x14ac:dyDescent="0.3">
      <c r="A1152" s="11">
        <v>43916</v>
      </c>
      <c r="B1152">
        <v>0.11060948081264101</v>
      </c>
      <c r="C1152">
        <v>2475.56</v>
      </c>
      <c r="D1152">
        <v>182.3</v>
      </c>
      <c r="E1152">
        <v>162.54</v>
      </c>
      <c r="F1152">
        <v>1617.35</v>
      </c>
      <c r="G1152">
        <v>86.57</v>
      </c>
      <c r="H1152">
        <v>36.979999999999997</v>
      </c>
      <c r="I1152" s="12">
        <f t="shared" si="231"/>
        <v>57.59239620275698</v>
      </c>
      <c r="J1152" s="12">
        <f t="shared" si="232"/>
        <v>67.336418153303171</v>
      </c>
      <c r="K1152" s="12">
        <f t="shared" si="233"/>
        <v>86.795169960578193</v>
      </c>
      <c r="L1152" s="12">
        <f t="shared" si="234"/>
        <v>110.22210789279791</v>
      </c>
      <c r="M1152" s="12">
        <f t="shared" si="235"/>
        <v>68.047798255071001</v>
      </c>
      <c r="N1152" s="12">
        <f t="shared" si="236"/>
        <v>79.61251457230064</v>
      </c>
      <c r="O1152" s="12">
        <f t="shared" si="237"/>
        <v>102.73302370853614</v>
      </c>
      <c r="P1152" s="12">
        <f t="shared" si="238"/>
        <v>130.60042382151775</v>
      </c>
      <c r="Q1152">
        <v>0.13043478260869601</v>
      </c>
      <c r="R1152" s="12"/>
      <c r="S1152" s="12"/>
      <c r="Z1152" s="12"/>
      <c r="AA1152" s="12"/>
      <c r="AB1152" s="12"/>
      <c r="AC1152" s="12"/>
      <c r="AF1152">
        <v>0.17483363581367201</v>
      </c>
      <c r="AG1152" s="12"/>
      <c r="AH1152" s="12"/>
      <c r="BI1152" t="str">
        <v>22/05/2020</v>
      </c>
      <c r="BJ1152">
        <v>50.5</v>
      </c>
      <c r="BK1152">
        <v>23.8</v>
      </c>
    </row>
    <row r="1153" spans="1:63" x14ac:dyDescent="0.3">
      <c r="A1153" s="11">
        <v>43915</v>
      </c>
      <c r="B1153">
        <v>0.123006833712984</v>
      </c>
      <c r="C1153">
        <v>2447.33</v>
      </c>
      <c r="D1153">
        <v>183.66</v>
      </c>
      <c r="E1153">
        <v>162.91</v>
      </c>
      <c r="F1153">
        <v>1627.8</v>
      </c>
      <c r="G1153">
        <v>86.47</v>
      </c>
      <c r="H1153">
        <v>35.549999999999997</v>
      </c>
      <c r="I1153" s="12">
        <f t="shared" si="231"/>
        <v>56.808091619268865</v>
      </c>
      <c r="J1153" s="12">
        <f t="shared" si="232"/>
        <v>66.14873563852278</v>
      </c>
      <c r="K1153" s="12">
        <f t="shared" si="233"/>
        <v>85.90361505284649</v>
      </c>
      <c r="L1153" s="12">
        <f t="shared" si="234"/>
        <v>113.47778735557691</v>
      </c>
      <c r="M1153" s="12">
        <f t="shared" si="235"/>
        <v>68.398944399730567</v>
      </c>
      <c r="N1153" s="12">
        <f t="shared" si="236"/>
        <v>79.691032544564294</v>
      </c>
      <c r="O1153" s="12">
        <f t="shared" si="237"/>
        <v>103.62016337789616</v>
      </c>
      <c r="P1153" s="12">
        <f t="shared" si="238"/>
        <v>137.13202529058589</v>
      </c>
      <c r="Q1153">
        <v>0.13186813186813201</v>
      </c>
      <c r="R1153" s="12"/>
      <c r="S1153" s="12"/>
      <c r="Z1153" s="12"/>
      <c r="AA1153" s="12"/>
      <c r="AB1153" s="12"/>
      <c r="AC1153" s="12"/>
      <c r="AF1153">
        <v>0.17503059975520199</v>
      </c>
      <c r="AG1153" s="12"/>
      <c r="AH1153" s="12"/>
      <c r="BI1153" t="str">
        <v>21/05/2020</v>
      </c>
      <c r="BJ1153">
        <v>50.5</v>
      </c>
      <c r="BK1153">
        <v>23.8</v>
      </c>
    </row>
    <row r="1154" spans="1:63" x14ac:dyDescent="0.3">
      <c r="A1154" s="11">
        <v>43914</v>
      </c>
      <c r="B1154">
        <v>0.128805620608899</v>
      </c>
      <c r="C1154">
        <v>2237.4</v>
      </c>
      <c r="D1154">
        <v>170.46</v>
      </c>
      <c r="E1154">
        <v>166</v>
      </c>
      <c r="F1154">
        <v>1554.05</v>
      </c>
      <c r="G1154">
        <v>86.59</v>
      </c>
      <c r="H1154">
        <v>32.799999999999997</v>
      </c>
      <c r="I1154" s="12">
        <f t="shared" ref="I1154:I1217" si="239">I1155*(1+((C1154/C1155)-(E1154/E1155)))</f>
        <v>51.066110188280696</v>
      </c>
      <c r="J1154" s="12">
        <f t="shared" ref="J1154:J1217" si="240">J1155*(1+((C1154/C1155)-(F1154/F1155)))</f>
        <v>63.21728613230534</v>
      </c>
      <c r="K1154" s="12">
        <f t="shared" si="233"/>
        <v>78.435496984402178</v>
      </c>
      <c r="L1154" s="12">
        <f t="shared" si="234"/>
        <v>112.35578076694372</v>
      </c>
      <c r="M1154" s="12">
        <f t="shared" si="235"/>
        <v>62.404836320172173</v>
      </c>
      <c r="N1154" s="12">
        <f t="shared" si="236"/>
        <v>77.371371028209637</v>
      </c>
      <c r="O1154" s="12">
        <f t="shared" si="237"/>
        <v>96.049239292489972</v>
      </c>
      <c r="P1154" s="12">
        <f t="shared" si="238"/>
        <v>138.01587084184391</v>
      </c>
      <c r="Q1154">
        <v>0.15217391304347799</v>
      </c>
      <c r="R1154" s="12"/>
      <c r="S1154" s="12"/>
      <c r="Z1154" s="12"/>
      <c r="AA1154" s="12"/>
      <c r="AB1154" s="12"/>
      <c r="AC1154" s="12"/>
      <c r="AF1154">
        <v>0.187116564417178</v>
      </c>
      <c r="AG1154" s="12"/>
      <c r="AH1154" s="12"/>
      <c r="BI1154" t="str">
        <v>20/05/2020</v>
      </c>
      <c r="BJ1154">
        <v>50.5</v>
      </c>
      <c r="BK1154">
        <v>23.8</v>
      </c>
    </row>
    <row r="1155" spans="1:63" x14ac:dyDescent="0.3">
      <c r="A1155" s="11">
        <v>43911</v>
      </c>
      <c r="B1155">
        <v>0.14150943396226401</v>
      </c>
      <c r="C1155">
        <v>2304.92</v>
      </c>
      <c r="D1155">
        <v>170.7</v>
      </c>
      <c r="E1155">
        <v>159.43</v>
      </c>
      <c r="F1155">
        <v>1498.6</v>
      </c>
      <c r="G1155">
        <v>86.49</v>
      </c>
      <c r="H1155">
        <v>33.42</v>
      </c>
      <c r="I1155" s="12">
        <f t="shared" si="239"/>
        <v>54.939520339024163</v>
      </c>
      <c r="J1155" s="12">
        <f t="shared" si="240"/>
        <v>67.705849448373016</v>
      </c>
      <c r="K1155" s="12">
        <f t="shared" ref="K1155:K1218" si="241">K1156*(1+((C1155/C1156)-(G1155/G1156)))</f>
        <v>80.898872621662392</v>
      </c>
      <c r="L1155" s="12">
        <f t="shared" ref="L1155:L1218" si="242">L1156*(1+((C1155/C1156)-(H1155/H1156)))</f>
        <v>113.57582281192107</v>
      </c>
      <c r="M1155" s="12">
        <f t="shared" ref="M1155:M1218" si="243">M1156*(1+((D1155/D1156)-(E1155/E1156)))</f>
        <v>65.182611805153257</v>
      </c>
      <c r="N1155" s="12">
        <f t="shared" ref="N1155:N1218" si="244">N1156*(1+((D1155/D1156)-(F1155/F1156)))</f>
        <v>80.461676853951047</v>
      </c>
      <c r="O1155" s="12">
        <f t="shared" ref="O1155:O1218" si="245">O1156*(1+((D1155/D1156)-(G1155/G1156)))</f>
        <v>96.295966740857338</v>
      </c>
      <c r="P1155" s="12">
        <f t="shared" ref="P1155:P1218" si="246">P1156*(1+((D1155/D1156)-(H1155/H1156)))</f>
        <v>135.68936940679458</v>
      </c>
      <c r="Q1155">
        <v>0.16853932584269701</v>
      </c>
      <c r="R1155" s="12"/>
      <c r="S1155" s="12"/>
      <c r="Z1155" s="12"/>
      <c r="AA1155" s="12"/>
      <c r="AB1155" s="12"/>
      <c r="AC1155" s="12"/>
      <c r="AF1155">
        <v>0.19665012406947899</v>
      </c>
      <c r="AG1155" s="12"/>
      <c r="AH1155" s="12"/>
      <c r="BI1155" t="str">
        <v>19/05/2020</v>
      </c>
      <c r="BJ1155">
        <v>50.5</v>
      </c>
      <c r="BK1155">
        <v>23.8</v>
      </c>
    </row>
    <row r="1156" spans="1:63" x14ac:dyDescent="0.3">
      <c r="A1156" s="11">
        <v>43910</v>
      </c>
      <c r="B1156">
        <v>0.149289099526066</v>
      </c>
      <c r="C1156">
        <v>2409.39</v>
      </c>
      <c r="D1156">
        <v>177.66</v>
      </c>
      <c r="E1156">
        <v>148.28</v>
      </c>
      <c r="F1156">
        <v>1471</v>
      </c>
      <c r="G1156">
        <v>86.26</v>
      </c>
      <c r="H1156">
        <v>33.67</v>
      </c>
      <c r="I1156" s="12">
        <f t="shared" si="239"/>
        <v>62.328933145788056</v>
      </c>
      <c r="J1156" s="12">
        <f t="shared" si="240"/>
        <v>72.190486252093763</v>
      </c>
      <c r="K1156" s="12">
        <f t="shared" si="241"/>
        <v>84.801957338868434</v>
      </c>
      <c r="L1156" s="12">
        <f t="shared" si="242"/>
        <v>117.80924075385781</v>
      </c>
      <c r="M1156" s="12">
        <f t="shared" si="243"/>
        <v>73.600402441519847</v>
      </c>
      <c r="N1156" s="12">
        <f t="shared" si="244"/>
        <v>85.410234871876028</v>
      </c>
      <c r="O1156" s="12">
        <f t="shared" si="245"/>
        <v>100.50116792465498</v>
      </c>
      <c r="P1156" s="12">
        <f t="shared" si="246"/>
        <v>140.13891254173436</v>
      </c>
      <c r="Q1156">
        <v>0.18888888888888899</v>
      </c>
      <c r="R1156" s="12"/>
      <c r="S1156" s="12"/>
      <c r="Z1156" s="12"/>
      <c r="AA1156" s="12"/>
      <c r="AB1156" s="12"/>
      <c r="AC1156" s="12"/>
      <c r="AF1156">
        <v>0.201492537313433</v>
      </c>
      <c r="AG1156" s="12"/>
      <c r="AH1156" s="12"/>
      <c r="BI1156" t="str">
        <v>18/05/2020</v>
      </c>
      <c r="BJ1156">
        <v>50.5</v>
      </c>
      <c r="BK1156">
        <v>23.8</v>
      </c>
    </row>
    <row r="1157" spans="1:63" x14ac:dyDescent="0.3">
      <c r="A1157" s="11">
        <v>43909</v>
      </c>
      <c r="B1157">
        <v>0.16746411483253601</v>
      </c>
      <c r="C1157">
        <v>2398.1</v>
      </c>
      <c r="D1157">
        <v>176.6</v>
      </c>
      <c r="E1157">
        <v>144.35</v>
      </c>
      <c r="F1157">
        <v>1486.3</v>
      </c>
      <c r="G1157">
        <v>86.11</v>
      </c>
      <c r="H1157">
        <v>33.17</v>
      </c>
      <c r="I1157" s="12">
        <f t="shared" si="239"/>
        <v>63.764762553024774</v>
      </c>
      <c r="J1157" s="12">
        <f t="shared" si="240"/>
        <v>71.12349776524124</v>
      </c>
      <c r="K1157" s="12">
        <f t="shared" si="241"/>
        <v>84.551183956414576</v>
      </c>
      <c r="L1157" s="12">
        <f t="shared" si="242"/>
        <v>119.04323918257887</v>
      </c>
      <c r="M1157" s="12">
        <f t="shared" si="243"/>
        <v>75.196310937390692</v>
      </c>
      <c r="N1157" s="12">
        <f t="shared" si="244"/>
        <v>84.040684041566706</v>
      </c>
      <c r="O1157" s="12">
        <f t="shared" si="245"/>
        <v>100.07481847050654</v>
      </c>
      <c r="P1157" s="12">
        <f t="shared" si="246"/>
        <v>141.42183441895361</v>
      </c>
      <c r="Q1157">
        <v>0.18888888888888899</v>
      </c>
      <c r="R1157" s="12"/>
      <c r="S1157" s="12"/>
      <c r="Z1157" s="12"/>
      <c r="AA1157" s="12"/>
      <c r="AB1157" s="12"/>
      <c r="AC1157" s="12"/>
      <c r="AF1157">
        <v>0.21215880893300201</v>
      </c>
      <c r="AG1157" s="12"/>
      <c r="AH1157" s="12"/>
      <c r="BI1157" t="str">
        <v>15/05/2020</v>
      </c>
      <c r="BJ1157">
        <v>49</v>
      </c>
      <c r="BK1157">
        <v>24.1</v>
      </c>
    </row>
    <row r="1158" spans="1:63" x14ac:dyDescent="0.3">
      <c r="A1158" s="11">
        <v>43908</v>
      </c>
      <c r="B1158">
        <v>0.17349397590361401</v>
      </c>
      <c r="C1158">
        <v>2529.19</v>
      </c>
      <c r="D1158">
        <v>182.14</v>
      </c>
      <c r="E1158">
        <v>152.97999999999999</v>
      </c>
      <c r="F1158">
        <v>1528.5</v>
      </c>
      <c r="G1158">
        <v>86.22</v>
      </c>
      <c r="H1158">
        <v>35.57</v>
      </c>
      <c r="I1158" s="12">
        <f t="shared" si="239"/>
        <v>63.473938951386351</v>
      </c>
      <c r="J1158" s="12">
        <f t="shared" si="240"/>
        <v>72.889019722264166</v>
      </c>
      <c r="K1158" s="12">
        <f t="shared" si="241"/>
        <v>89.053273744941535</v>
      </c>
      <c r="L1158" s="12">
        <f t="shared" si="242"/>
        <v>117.20986983123314</v>
      </c>
      <c r="M1158" s="12">
        <f t="shared" si="243"/>
        <v>73.291005736196865</v>
      </c>
      <c r="N1158" s="12">
        <f t="shared" si="244"/>
        <v>84.277283803765513</v>
      </c>
      <c r="O1158" s="12">
        <f t="shared" si="245"/>
        <v>103.07856467652485</v>
      </c>
      <c r="P1158" s="12">
        <f t="shared" si="246"/>
        <v>136.36850502164168</v>
      </c>
      <c r="Q1158">
        <v>0.22222222222222199</v>
      </c>
      <c r="R1158" s="12"/>
      <c r="S1158" s="12"/>
      <c r="Z1158" s="12"/>
      <c r="AA1158" s="12"/>
      <c r="AB1158" s="12"/>
      <c r="AC1158" s="12"/>
      <c r="AF1158">
        <v>0.22764227642276399</v>
      </c>
      <c r="AG1158" s="12"/>
      <c r="AH1158" s="12"/>
      <c r="BI1158" t="str">
        <v>14/05/2020</v>
      </c>
      <c r="BJ1158">
        <v>49</v>
      </c>
      <c r="BK1158">
        <v>24.1</v>
      </c>
    </row>
    <row r="1159" spans="1:63" x14ac:dyDescent="0.3">
      <c r="A1159" s="11">
        <v>43907</v>
      </c>
      <c r="B1159">
        <v>0.18689320388349501</v>
      </c>
      <c r="C1159">
        <v>2386.13</v>
      </c>
      <c r="D1159">
        <v>169.3</v>
      </c>
      <c r="E1159">
        <v>163.91</v>
      </c>
      <c r="F1159">
        <v>1514.6</v>
      </c>
      <c r="G1159">
        <v>86.42</v>
      </c>
      <c r="H1159">
        <v>33.75</v>
      </c>
      <c r="I1159" s="12">
        <f t="shared" si="239"/>
        <v>56.339261222710867</v>
      </c>
      <c r="J1159" s="12">
        <f t="shared" si="240"/>
        <v>69.366750803342498</v>
      </c>
      <c r="K1159" s="12">
        <f t="shared" si="241"/>
        <v>83.833064175673584</v>
      </c>
      <c r="L1159" s="12">
        <f t="shared" si="242"/>
        <v>116.5074584440442</v>
      </c>
      <c r="M1159" s="12">
        <f t="shared" si="243"/>
        <v>64.148293498824714</v>
      </c>
      <c r="N1159" s="12">
        <f t="shared" si="244"/>
        <v>79.010124383180369</v>
      </c>
      <c r="O1159" s="12">
        <f t="shared" si="245"/>
        <v>95.606356192614811</v>
      </c>
      <c r="P1159" s="12">
        <f t="shared" si="246"/>
        <v>133.4439768242554</v>
      </c>
      <c r="Q1159">
        <v>0.25842696629213502</v>
      </c>
      <c r="R1159" s="12"/>
      <c r="S1159" s="12"/>
      <c r="Z1159" s="12"/>
      <c r="AA1159" s="12"/>
      <c r="AB1159" s="12"/>
      <c r="AC1159" s="12"/>
      <c r="AF1159">
        <v>0.22750000000000001</v>
      </c>
      <c r="AG1159" s="12"/>
      <c r="AH1159" s="12"/>
      <c r="BI1159" t="str">
        <v>13/05/2020</v>
      </c>
      <c r="BJ1159">
        <v>49</v>
      </c>
      <c r="BK1159">
        <v>24.1</v>
      </c>
    </row>
    <row r="1160" spans="1:63" x14ac:dyDescent="0.3">
      <c r="A1160" s="11">
        <v>43904</v>
      </c>
      <c r="B1160">
        <v>0.21182266009852199</v>
      </c>
      <c r="C1160">
        <v>2711.02</v>
      </c>
      <c r="D1160">
        <v>192.34</v>
      </c>
      <c r="E1160">
        <v>153.94</v>
      </c>
      <c r="F1160">
        <v>1529.7</v>
      </c>
      <c r="G1160">
        <v>86.28</v>
      </c>
      <c r="H1160">
        <v>37.9</v>
      </c>
      <c r="I1160" s="12">
        <f t="shared" si="239"/>
        <v>69.094524779974975</v>
      </c>
      <c r="J1160" s="12">
        <f t="shared" si="240"/>
        <v>77.937479833378603</v>
      </c>
      <c r="K1160" s="12">
        <f t="shared" si="241"/>
        <v>95.423500979786681</v>
      </c>
      <c r="L1160" s="12">
        <f t="shared" si="242"/>
        <v>117.72494892226908</v>
      </c>
      <c r="M1160" s="12">
        <f t="shared" si="243"/>
        <v>78.666452267351275</v>
      </c>
      <c r="N1160" s="12">
        <f t="shared" si="244"/>
        <v>88.767108369430048</v>
      </c>
      <c r="O1160" s="12">
        <f t="shared" si="245"/>
        <v>108.81800448869078</v>
      </c>
      <c r="P1160" s="12">
        <f t="shared" si="246"/>
        <v>134.83128216481077</v>
      </c>
      <c r="Q1160">
        <v>0.30769230769230799</v>
      </c>
      <c r="R1160" s="12"/>
      <c r="S1160" s="12"/>
      <c r="Z1160" s="12"/>
      <c r="AA1160" s="12"/>
      <c r="AB1160" s="12"/>
      <c r="AC1160" s="12"/>
      <c r="AF1160">
        <v>0.239198497182217</v>
      </c>
      <c r="AG1160" s="12"/>
      <c r="AH1160" s="12"/>
      <c r="BI1160" t="str">
        <v>12/05/2020</v>
      </c>
      <c r="BJ1160">
        <v>49</v>
      </c>
      <c r="BK1160">
        <v>24.1</v>
      </c>
    </row>
    <row r="1161" spans="1:63" x14ac:dyDescent="0.3">
      <c r="A1161" s="11">
        <v>43903</v>
      </c>
      <c r="B1161">
        <v>0.241293532338308</v>
      </c>
      <c r="C1161">
        <v>2480.64</v>
      </c>
      <c r="D1161">
        <v>177.32</v>
      </c>
      <c r="E1161">
        <v>157.5</v>
      </c>
      <c r="F1161">
        <v>1577.1</v>
      </c>
      <c r="G1161">
        <v>86.17</v>
      </c>
      <c r="H1161">
        <v>35.549999999999997</v>
      </c>
      <c r="I1161" s="12">
        <f t="shared" si="239"/>
        <v>61.941830930315518</v>
      </c>
      <c r="J1161" s="12">
        <f t="shared" si="240"/>
        <v>69.405690946395239</v>
      </c>
      <c r="K1161" s="12">
        <f t="shared" si="241"/>
        <v>87.416607565712582</v>
      </c>
      <c r="L1161" s="12">
        <f t="shared" si="242"/>
        <v>114.65594010010496</v>
      </c>
      <c r="M1161" s="12">
        <f t="shared" si="243"/>
        <v>71.042922142826328</v>
      </c>
      <c r="N1161" s="12">
        <f t="shared" si="244"/>
        <v>79.628840413181194</v>
      </c>
      <c r="O1161" s="12">
        <f t="shared" si="245"/>
        <v>100.4385127198433</v>
      </c>
      <c r="P1161" s="12">
        <f t="shared" si="246"/>
        <v>132.36901487788151</v>
      </c>
      <c r="Q1161">
        <v>0.36956521739130399</v>
      </c>
      <c r="R1161" s="12"/>
      <c r="S1161" s="12"/>
      <c r="Z1161" s="12"/>
      <c r="AA1161" s="12"/>
      <c r="AB1161" s="12"/>
      <c r="AC1161" s="12"/>
      <c r="AF1161">
        <v>0.25416409623689101</v>
      </c>
      <c r="AG1161" s="12"/>
      <c r="AH1161" s="12"/>
      <c r="BI1161" t="str">
        <v>11/05/2020</v>
      </c>
      <c r="BJ1161">
        <v>49</v>
      </c>
      <c r="BK1161">
        <v>24.1</v>
      </c>
    </row>
    <row r="1162" spans="1:63" x14ac:dyDescent="0.3">
      <c r="A1162" s="11">
        <v>43902</v>
      </c>
      <c r="B1162">
        <v>0.26184538653366601</v>
      </c>
      <c r="C1162">
        <v>2741.38</v>
      </c>
      <c r="D1162">
        <v>195.22</v>
      </c>
      <c r="E1162">
        <v>156.53</v>
      </c>
      <c r="F1162">
        <v>1635</v>
      </c>
      <c r="G1162">
        <v>86.19</v>
      </c>
      <c r="H1162">
        <v>40</v>
      </c>
      <c r="I1162" s="12">
        <f t="shared" si="239"/>
        <v>68.924547598618432</v>
      </c>
      <c r="J1162" s="12">
        <f t="shared" si="240"/>
        <v>73.8122714809315</v>
      </c>
      <c r="K1162" s="12">
        <f t="shared" si="241"/>
        <v>96.58019808815142</v>
      </c>
      <c r="L1162" s="12">
        <f t="shared" si="242"/>
        <v>112.83508429124399</v>
      </c>
      <c r="M1162" s="12">
        <f t="shared" si="243"/>
        <v>78.751803945571567</v>
      </c>
      <c r="N1162" s="12">
        <f t="shared" si="244"/>
        <v>84.377485571359344</v>
      </c>
      <c r="O1162" s="12">
        <f t="shared" si="245"/>
        <v>110.54928141043469</v>
      </c>
      <c r="P1162" s="12">
        <f t="shared" si="246"/>
        <v>129.82973036691837</v>
      </c>
      <c r="Q1162">
        <v>0.39560439560439598</v>
      </c>
      <c r="R1162" s="12"/>
      <c r="S1162" s="12"/>
      <c r="Z1162" s="12"/>
      <c r="AA1162" s="12"/>
      <c r="AB1162" s="12"/>
      <c r="AC1162" s="12"/>
      <c r="AF1162">
        <v>0.26043613707165097</v>
      </c>
      <c r="AG1162" s="12"/>
      <c r="AH1162" s="12"/>
      <c r="BI1162" t="str">
        <v>08/05/2020</v>
      </c>
      <c r="BJ1162">
        <v>47.1</v>
      </c>
      <c r="BK1162">
        <v>26</v>
      </c>
    </row>
    <row r="1163" spans="1:63" x14ac:dyDescent="0.3">
      <c r="A1163" s="11">
        <v>43901</v>
      </c>
      <c r="B1163">
        <v>0.28571428571428598</v>
      </c>
      <c r="C1163">
        <v>2882.23</v>
      </c>
      <c r="D1163">
        <v>204.11</v>
      </c>
      <c r="E1163">
        <v>162.51</v>
      </c>
      <c r="F1163">
        <v>1649.4</v>
      </c>
      <c r="G1163">
        <v>86.29</v>
      </c>
      <c r="H1163">
        <v>42.1</v>
      </c>
      <c r="I1163" s="12">
        <f t="shared" si="239"/>
        <v>69.766678528450626</v>
      </c>
      <c r="J1163" s="12">
        <f t="shared" si="240"/>
        <v>76.898834074875992</v>
      </c>
      <c r="K1163" s="12">
        <f t="shared" si="241"/>
        <v>101.41884323753405</v>
      </c>
      <c r="L1163" s="12">
        <f t="shared" si="242"/>
        <v>112.7209178137263</v>
      </c>
      <c r="M1163" s="12">
        <f t="shared" si="243"/>
        <v>79.287566711070681</v>
      </c>
      <c r="N1163" s="12">
        <f t="shared" si="244"/>
        <v>87.421909729218058</v>
      </c>
      <c r="O1163" s="12">
        <f t="shared" si="245"/>
        <v>115.44363712592769</v>
      </c>
      <c r="P1163" s="12">
        <f t="shared" si="246"/>
        <v>129.0135533061318</v>
      </c>
      <c r="Q1163">
        <v>0.40217391304347799</v>
      </c>
      <c r="R1163" s="12"/>
      <c r="S1163" s="12"/>
      <c r="Z1163" s="12"/>
      <c r="AA1163" s="12"/>
      <c r="AB1163" s="12"/>
      <c r="AC1163" s="12"/>
      <c r="AF1163">
        <v>0.279347143753923</v>
      </c>
      <c r="AG1163" s="12"/>
      <c r="AH1163" s="12"/>
      <c r="BI1163" t="str">
        <v>07/05/2020</v>
      </c>
      <c r="BJ1163">
        <v>47.1</v>
      </c>
      <c r="BK1163">
        <v>26</v>
      </c>
    </row>
    <row r="1164" spans="1:63" x14ac:dyDescent="0.3">
      <c r="A1164" s="11">
        <v>43900</v>
      </c>
      <c r="B1164">
        <v>0.30303030303030298</v>
      </c>
      <c r="C1164">
        <v>2746.56</v>
      </c>
      <c r="D1164">
        <v>193.57</v>
      </c>
      <c r="E1164">
        <v>171.29</v>
      </c>
      <c r="F1164">
        <v>1679.8</v>
      </c>
      <c r="G1164">
        <v>86.67</v>
      </c>
      <c r="H1164">
        <v>40.5</v>
      </c>
      <c r="I1164" s="12">
        <f t="shared" si="239"/>
        <v>63.386541898715436</v>
      </c>
      <c r="J1164" s="12">
        <f t="shared" si="240"/>
        <v>72.036801748157075</v>
      </c>
      <c r="K1164" s="12">
        <f t="shared" si="241"/>
        <v>96.2428286022067</v>
      </c>
      <c r="L1164" s="12">
        <f t="shared" si="242"/>
        <v>111.61700742337545</v>
      </c>
      <c r="M1164" s="12">
        <f t="shared" si="243"/>
        <v>71.707464785654636</v>
      </c>
      <c r="N1164" s="12">
        <f t="shared" si="244"/>
        <v>81.508623809115633</v>
      </c>
      <c r="O1164" s="12">
        <f t="shared" si="245"/>
        <v>109.02891717474149</v>
      </c>
      <c r="P1164" s="12">
        <f t="shared" si="246"/>
        <v>127.11391046505477</v>
      </c>
      <c r="Q1164">
        <v>0.40449438202247201</v>
      </c>
      <c r="R1164" s="12"/>
      <c r="S1164" s="12"/>
      <c r="Z1164" s="12"/>
      <c r="AA1164" s="12"/>
      <c r="AB1164" s="12"/>
      <c r="AC1164" s="12"/>
      <c r="AF1164">
        <v>0.286972938955318</v>
      </c>
      <c r="AG1164" s="12"/>
      <c r="AH1164" s="12"/>
      <c r="BI1164" t="str">
        <v>06/05/2020</v>
      </c>
      <c r="BJ1164">
        <v>47.1</v>
      </c>
      <c r="BK1164">
        <v>26</v>
      </c>
    </row>
    <row r="1165" spans="1:63" x14ac:dyDescent="0.3">
      <c r="A1165" s="11">
        <v>43897</v>
      </c>
      <c r="B1165">
        <v>0.30690537084399</v>
      </c>
      <c r="C1165">
        <v>2972.37</v>
      </c>
      <c r="D1165">
        <v>208.02</v>
      </c>
      <c r="E1165">
        <v>166.77</v>
      </c>
      <c r="F1165">
        <v>1673.75</v>
      </c>
      <c r="G1165">
        <v>86.2</v>
      </c>
      <c r="H1165">
        <v>44.02</v>
      </c>
      <c r="I1165" s="12">
        <f t="shared" si="239"/>
        <v>70.670782784484189</v>
      </c>
      <c r="J1165" s="12">
        <f t="shared" si="240"/>
        <v>78.265508943316689</v>
      </c>
      <c r="K1165" s="12">
        <f t="shared" si="241"/>
        <v>104.77372727845196</v>
      </c>
      <c r="L1165" s="12">
        <f t="shared" si="242"/>
        <v>111.17298561773687</v>
      </c>
      <c r="M1165" s="12">
        <f t="shared" si="243"/>
        <v>79.372258940902753</v>
      </c>
      <c r="N1165" s="12">
        <f t="shared" si="244"/>
        <v>87.934822589408796</v>
      </c>
      <c r="O1165" s="12">
        <f t="shared" si="245"/>
        <v>117.85851286597601</v>
      </c>
      <c r="P1165" s="12">
        <f t="shared" si="246"/>
        <v>125.7931853808913</v>
      </c>
      <c r="Q1165">
        <v>0.36781609195402298</v>
      </c>
      <c r="R1165" s="12"/>
      <c r="S1165" s="12"/>
      <c r="Z1165" s="12"/>
      <c r="AA1165" s="12"/>
      <c r="AB1165" s="12"/>
      <c r="AC1165" s="12"/>
      <c r="AF1165">
        <v>0.29741650913673601</v>
      </c>
      <c r="AG1165" s="12"/>
      <c r="AH1165" s="12"/>
      <c r="BI1165" t="str">
        <v>05/05/2020</v>
      </c>
      <c r="BJ1165">
        <v>47.1</v>
      </c>
      <c r="BK1165">
        <v>26</v>
      </c>
    </row>
    <row r="1166" spans="1:63" x14ac:dyDescent="0.3">
      <c r="A1166" s="11">
        <v>43896</v>
      </c>
      <c r="B1166">
        <v>0.32216494845360799</v>
      </c>
      <c r="C1166">
        <v>3023.94</v>
      </c>
      <c r="D1166">
        <v>211.59</v>
      </c>
      <c r="E1166">
        <v>158.52000000000001</v>
      </c>
      <c r="F1166">
        <v>1672.35</v>
      </c>
      <c r="G1166">
        <v>86.1</v>
      </c>
      <c r="H1166">
        <v>44.67</v>
      </c>
      <c r="I1166" s="12">
        <f t="shared" si="239"/>
        <v>75.916443203107931</v>
      </c>
      <c r="J1166" s="12">
        <f t="shared" si="240"/>
        <v>79.691269845843692</v>
      </c>
      <c r="K1166" s="12">
        <f t="shared" si="241"/>
        <v>106.71762618912226</v>
      </c>
      <c r="L1166" s="12">
        <f t="shared" si="242"/>
        <v>111.45192268634312</v>
      </c>
      <c r="M1166" s="12">
        <f t="shared" si="243"/>
        <v>85.247166207868844</v>
      </c>
      <c r="N1166" s="12">
        <f t="shared" si="244"/>
        <v>89.520170950545236</v>
      </c>
      <c r="O1166" s="12">
        <f t="shared" si="245"/>
        <v>120.02297028030296</v>
      </c>
      <c r="P1166" s="12">
        <f t="shared" si="246"/>
        <v>126.08584323704711</v>
      </c>
      <c r="Q1166">
        <v>0.35632183908046</v>
      </c>
      <c r="R1166" s="12"/>
      <c r="S1166" s="12"/>
      <c r="Z1166" s="12"/>
      <c r="AA1166" s="12"/>
      <c r="AB1166" s="12"/>
      <c r="AC1166" s="12"/>
      <c r="AF1166">
        <v>0.29968652037617599</v>
      </c>
      <c r="AG1166" s="12"/>
      <c r="AH1166" s="12"/>
      <c r="BI1166" t="str">
        <v>04/05/2020</v>
      </c>
      <c r="BJ1166">
        <v>47.1</v>
      </c>
      <c r="BK1166">
        <v>26</v>
      </c>
    </row>
    <row r="1167" spans="1:63" x14ac:dyDescent="0.3">
      <c r="A1167" s="11">
        <v>43895</v>
      </c>
      <c r="B1167">
        <v>0.33759590792838901</v>
      </c>
      <c r="C1167">
        <v>3130.12</v>
      </c>
      <c r="D1167">
        <v>218.22</v>
      </c>
      <c r="E1167">
        <v>154.66999999999999</v>
      </c>
      <c r="F1167">
        <v>1636.85</v>
      </c>
      <c r="G1167">
        <v>85.92</v>
      </c>
      <c r="H1167">
        <v>45.76</v>
      </c>
      <c r="I1167" s="12">
        <f t="shared" si="239"/>
        <v>80.660380827169092</v>
      </c>
      <c r="J1167" s="12">
        <f t="shared" si="240"/>
        <v>84.383857909708354</v>
      </c>
      <c r="K1167" s="12">
        <f t="shared" si="241"/>
        <v>110.70488333290623</v>
      </c>
      <c r="L1167" s="12">
        <f t="shared" si="242"/>
        <v>112.58931026689231</v>
      </c>
      <c r="M1167" s="12">
        <f t="shared" si="243"/>
        <v>90.234794114918486</v>
      </c>
      <c r="N1167" s="12">
        <f t="shared" si="244"/>
        <v>94.437551382709003</v>
      </c>
      <c r="O1167" s="12">
        <f t="shared" si="245"/>
        <v>124.05182050585249</v>
      </c>
      <c r="P1167" s="12">
        <f t="shared" si="246"/>
        <v>126.91871596775788</v>
      </c>
      <c r="Q1167">
        <v>0.36046511627907002</v>
      </c>
      <c r="R1167" s="12"/>
      <c r="S1167" s="12"/>
      <c r="Z1167" s="12"/>
      <c r="AA1167" s="12"/>
      <c r="AB1167" s="12"/>
      <c r="AC1167" s="12"/>
      <c r="AF1167">
        <v>0.30538172715894901</v>
      </c>
      <c r="AG1167" s="12"/>
      <c r="AH1167" s="12"/>
      <c r="BI1167" t="str">
        <v>01/05/2020</v>
      </c>
      <c r="BJ1167">
        <v>48.1</v>
      </c>
      <c r="BK1167">
        <v>26.9</v>
      </c>
    </row>
    <row r="1168" spans="1:63" x14ac:dyDescent="0.3">
      <c r="A1168" s="11">
        <v>43894</v>
      </c>
      <c r="B1168">
        <v>0.35114503816793902</v>
      </c>
      <c r="C1168">
        <v>3003.37</v>
      </c>
      <c r="D1168">
        <v>209.48</v>
      </c>
      <c r="E1168">
        <v>156.33000000000001</v>
      </c>
      <c r="F1168">
        <v>1640.75</v>
      </c>
      <c r="G1168">
        <v>85.905000000000001</v>
      </c>
      <c r="H1168">
        <v>44.7</v>
      </c>
      <c r="I1168" s="12">
        <f t="shared" si="239"/>
        <v>76.61356384148128</v>
      </c>
      <c r="J1168" s="12">
        <f t="shared" si="240"/>
        <v>80.782605376796639</v>
      </c>
      <c r="K1168" s="12">
        <f t="shared" si="241"/>
        <v>106.23983746954463</v>
      </c>
      <c r="L1168" s="12">
        <f t="shared" si="242"/>
        <v>110.54544157928582</v>
      </c>
      <c r="M1168" s="12">
        <f t="shared" si="243"/>
        <v>85.746731031991388</v>
      </c>
      <c r="N1168" s="12">
        <f t="shared" si="244"/>
        <v>90.448819765729084</v>
      </c>
      <c r="O1168" s="12">
        <f t="shared" si="245"/>
        <v>119.10334467890146</v>
      </c>
      <c r="P1168" s="12">
        <f t="shared" si="246"/>
        <v>124.67350649608542</v>
      </c>
      <c r="Q1168">
        <v>0.41666666666666702</v>
      </c>
      <c r="R1168" s="12"/>
      <c r="S1168" s="12"/>
      <c r="Z1168" s="12"/>
      <c r="AA1168" s="12"/>
      <c r="AB1168" s="12"/>
      <c r="AC1168" s="12"/>
      <c r="AF1168">
        <v>0.30759493670886101</v>
      </c>
      <c r="AG1168" s="12"/>
      <c r="AH1168" s="12"/>
      <c r="BI1168" t="str">
        <v>30/04/2020</v>
      </c>
      <c r="BJ1168">
        <v>48.1</v>
      </c>
      <c r="BK1168">
        <v>26.9</v>
      </c>
    </row>
    <row r="1169" spans="1:63" x14ac:dyDescent="0.3">
      <c r="A1169" s="11">
        <v>43893</v>
      </c>
      <c r="B1169">
        <v>0.36455696202531601</v>
      </c>
      <c r="C1169">
        <v>3090.23</v>
      </c>
      <c r="D1169">
        <v>216.42</v>
      </c>
      <c r="E1169">
        <v>153.94</v>
      </c>
      <c r="F1169">
        <v>1589.55</v>
      </c>
      <c r="G1169">
        <v>85.57</v>
      </c>
      <c r="H1169">
        <v>44.99</v>
      </c>
      <c r="I1169" s="12">
        <f t="shared" si="239"/>
        <v>80.108997342742214</v>
      </c>
      <c r="J1169" s="12">
        <f t="shared" si="240"/>
        <v>85.968053434222455</v>
      </c>
      <c r="K1169" s="12">
        <f t="shared" si="241"/>
        <v>109.75449055446592</v>
      </c>
      <c r="L1169" s="12">
        <f t="shared" si="242"/>
        <v>112.99310538329186</v>
      </c>
      <c r="M1169" s="12">
        <f t="shared" si="243"/>
        <v>90.031586882038539</v>
      </c>
      <c r="N1169" s="12">
        <f t="shared" si="244"/>
        <v>96.662027815665169</v>
      </c>
      <c r="O1169" s="12">
        <f t="shared" si="245"/>
        <v>123.54890613495003</v>
      </c>
      <c r="P1169" s="12">
        <f t="shared" si="246"/>
        <v>127.95181099171843</v>
      </c>
      <c r="Q1169">
        <v>0.46428571428571402</v>
      </c>
      <c r="R1169" s="12"/>
      <c r="S1169" s="12"/>
      <c r="Z1169" s="12"/>
      <c r="AA1169" s="12"/>
      <c r="AB1169" s="12"/>
      <c r="AC1169" s="12"/>
      <c r="AF1169">
        <v>0.31344221105527598</v>
      </c>
      <c r="AG1169" s="12"/>
      <c r="AH1169" s="12"/>
      <c r="BI1169" t="str">
        <v>29/04/2020</v>
      </c>
      <c r="BJ1169">
        <v>48.1</v>
      </c>
      <c r="BK1169">
        <v>26.9</v>
      </c>
    </row>
    <row r="1170" spans="1:63" x14ac:dyDescent="0.3">
      <c r="A1170" s="11">
        <v>43890</v>
      </c>
      <c r="B1170">
        <v>0.67519181585677701</v>
      </c>
      <c r="C1170">
        <v>2954.22</v>
      </c>
      <c r="D1170">
        <v>205.8</v>
      </c>
      <c r="E1170">
        <v>155.31</v>
      </c>
      <c r="F1170">
        <v>1585.85</v>
      </c>
      <c r="G1170">
        <v>85.73</v>
      </c>
      <c r="H1170">
        <v>44.28</v>
      </c>
      <c r="I1170" s="12">
        <f t="shared" si="239"/>
        <v>75.94275553888636</v>
      </c>
      <c r="J1170" s="12">
        <f t="shared" si="240"/>
        <v>82.368067147137708</v>
      </c>
      <c r="K1170" s="12">
        <f t="shared" si="241"/>
        <v>104.73700667062879</v>
      </c>
      <c r="L1170" s="12">
        <f t="shared" si="242"/>
        <v>109.701522368515</v>
      </c>
      <c r="M1170" s="12">
        <f t="shared" si="243"/>
        <v>84.901453400368638</v>
      </c>
      <c r="N1170" s="12">
        <f t="shared" si="244"/>
        <v>92.123089577256735</v>
      </c>
      <c r="O1170" s="12">
        <f t="shared" si="245"/>
        <v>117.27806856139141</v>
      </c>
      <c r="P1170" s="12">
        <f t="shared" si="246"/>
        <v>123.55699117847189</v>
      </c>
      <c r="Q1170">
        <v>0.752941176470588</v>
      </c>
      <c r="R1170" s="12"/>
      <c r="S1170" s="12"/>
      <c r="Z1170" s="12"/>
      <c r="AA1170" s="12"/>
      <c r="AB1170" s="12"/>
      <c r="AC1170" s="12"/>
      <c r="AF1170">
        <v>0.41328175370728598</v>
      </c>
      <c r="AG1170" s="12"/>
      <c r="AH1170" s="12"/>
      <c r="BI1170" t="str">
        <v>28/04/2020</v>
      </c>
      <c r="BJ1170">
        <v>48.1</v>
      </c>
      <c r="BK1170">
        <v>26.9</v>
      </c>
    </row>
    <row r="1171" spans="1:63" x14ac:dyDescent="0.3">
      <c r="A1171" s="11">
        <v>43889</v>
      </c>
      <c r="B1171">
        <v>0.67676767676767702</v>
      </c>
      <c r="C1171">
        <v>2978.76</v>
      </c>
      <c r="D1171">
        <v>205.64</v>
      </c>
      <c r="E1171">
        <v>151.88</v>
      </c>
      <c r="F1171">
        <v>1644.8</v>
      </c>
      <c r="G1171">
        <v>85.42</v>
      </c>
      <c r="H1171">
        <v>44.55</v>
      </c>
      <c r="I1171" s="12">
        <f t="shared" si="239"/>
        <v>78.35789845402256</v>
      </c>
      <c r="J1171" s="12">
        <f t="shared" si="240"/>
        <v>80.155620029005519</v>
      </c>
      <c r="K1171" s="12">
        <f t="shared" si="241"/>
        <v>105.99489622860392</v>
      </c>
      <c r="L1171" s="12">
        <f t="shared" si="242"/>
        <v>109.94094310172942</v>
      </c>
      <c r="M1171" s="12">
        <f t="shared" si="243"/>
        <v>86.79404617341504</v>
      </c>
      <c r="N1171" s="12">
        <f t="shared" si="244"/>
        <v>88.868864397186499</v>
      </c>
      <c r="O1171" s="12">
        <f t="shared" si="245"/>
        <v>117.61339233179461</v>
      </c>
      <c r="P1171" s="12">
        <f t="shared" si="246"/>
        <v>122.71776551461649</v>
      </c>
      <c r="Q1171">
        <v>0.75609756097560998</v>
      </c>
      <c r="R1171" s="12"/>
      <c r="S1171" s="12"/>
      <c r="Z1171" s="12"/>
      <c r="AA1171" s="12"/>
      <c r="AB1171" s="12"/>
      <c r="AC1171" s="12"/>
      <c r="AF1171">
        <v>0.411498708010336</v>
      </c>
      <c r="AG1171" s="12"/>
      <c r="AH1171" s="12"/>
      <c r="BI1171" t="str">
        <v>27/04/2020</v>
      </c>
      <c r="BJ1171">
        <v>48.1</v>
      </c>
      <c r="BK1171">
        <v>26.9</v>
      </c>
    </row>
    <row r="1172" spans="1:63" x14ac:dyDescent="0.3">
      <c r="A1172" s="11">
        <v>43888</v>
      </c>
      <c r="B1172">
        <v>0.65989847715736005</v>
      </c>
      <c r="C1172">
        <v>3116.39</v>
      </c>
      <c r="D1172">
        <v>216.48</v>
      </c>
      <c r="E1172">
        <v>150.25</v>
      </c>
      <c r="F1172">
        <v>1640.95</v>
      </c>
      <c r="G1172">
        <v>85.32</v>
      </c>
      <c r="H1172">
        <v>45.88</v>
      </c>
      <c r="I1172" s="12">
        <f t="shared" si="239"/>
        <v>82.919452105727956</v>
      </c>
      <c r="J1172" s="12">
        <f t="shared" si="240"/>
        <v>84.065460950922187</v>
      </c>
      <c r="K1172" s="12">
        <f t="shared" si="241"/>
        <v>111.0284064283403</v>
      </c>
      <c r="L1172" s="12">
        <f t="shared" si="242"/>
        <v>111.63496037580909</v>
      </c>
      <c r="M1172" s="12">
        <f t="shared" si="243"/>
        <v>92.424795354377366</v>
      </c>
      <c r="N1172" s="12">
        <f t="shared" si="244"/>
        <v>93.785089254046241</v>
      </c>
      <c r="O1172" s="12">
        <f t="shared" si="245"/>
        <v>123.96615809833322</v>
      </c>
      <c r="P1172" s="12">
        <f t="shared" si="246"/>
        <v>125.36103346121706</v>
      </c>
      <c r="Q1172">
        <v>0.73493975903614495</v>
      </c>
      <c r="R1172" s="12"/>
      <c r="S1172" s="12"/>
      <c r="Z1172" s="12"/>
      <c r="AA1172" s="12"/>
      <c r="AB1172" s="12"/>
      <c r="AC1172" s="12"/>
      <c r="AF1172">
        <v>0.41268803139306698</v>
      </c>
      <c r="AG1172" s="12"/>
      <c r="AH1172" s="12"/>
      <c r="BI1172" t="str">
        <v>24/04/2020</v>
      </c>
      <c r="BJ1172">
        <v>46.6</v>
      </c>
      <c r="BK1172">
        <v>29.1</v>
      </c>
    </row>
    <row r="1173" spans="1:63" x14ac:dyDescent="0.3">
      <c r="A1173" s="11">
        <v>43887</v>
      </c>
      <c r="B1173">
        <v>0.65463917525773196</v>
      </c>
      <c r="C1173">
        <v>3128.21</v>
      </c>
      <c r="D1173">
        <v>215.37</v>
      </c>
      <c r="E1173">
        <v>151.05000000000001</v>
      </c>
      <c r="F1173">
        <v>1634.95</v>
      </c>
      <c r="G1173">
        <v>85.26</v>
      </c>
      <c r="H1173">
        <v>45.73</v>
      </c>
      <c r="I1173" s="12">
        <f t="shared" si="239"/>
        <v>82.793792587809136</v>
      </c>
      <c r="J1173" s="12">
        <f t="shared" si="240"/>
        <v>84.69630918854557</v>
      </c>
      <c r="K1173" s="12">
        <f t="shared" si="241"/>
        <v>111.52830399867419</v>
      </c>
      <c r="L1173" s="12">
        <f t="shared" si="242"/>
        <v>112.42855318930283</v>
      </c>
      <c r="M1173" s="12">
        <f t="shared" si="243"/>
        <v>91.468928525081935</v>
      </c>
      <c r="N1173" s="12">
        <f t="shared" si="244"/>
        <v>93.646110544660544</v>
      </c>
      <c r="O1173" s="12">
        <f t="shared" si="245"/>
        <v>123.41692914273797</v>
      </c>
      <c r="P1173" s="12">
        <f t="shared" si="246"/>
        <v>125.12657145416186</v>
      </c>
      <c r="Q1173">
        <v>0.73493975903614495</v>
      </c>
      <c r="R1173" s="12"/>
      <c r="S1173" s="12"/>
      <c r="Z1173" s="12"/>
      <c r="AA1173" s="12"/>
      <c r="AB1173" s="12"/>
      <c r="AC1173" s="12"/>
      <c r="AF1173">
        <v>0.41121495327102803</v>
      </c>
      <c r="AG1173" s="12"/>
      <c r="AH1173" s="12"/>
      <c r="BI1173" t="str">
        <v>23/04/2020</v>
      </c>
      <c r="BJ1173">
        <v>46.6</v>
      </c>
      <c r="BK1173">
        <v>29.1</v>
      </c>
    </row>
    <row r="1174" spans="1:63" x14ac:dyDescent="0.3">
      <c r="A1174" s="11">
        <v>43886</v>
      </c>
      <c r="B1174">
        <v>0.64935064935064901</v>
      </c>
      <c r="C1174">
        <v>3225.89</v>
      </c>
      <c r="D1174">
        <v>221.39</v>
      </c>
      <c r="E1174">
        <v>150.25</v>
      </c>
      <c r="F1174">
        <v>1659.25</v>
      </c>
      <c r="G1174">
        <v>85.17</v>
      </c>
      <c r="H1174">
        <v>46.4</v>
      </c>
      <c r="I1174" s="12">
        <f t="shared" si="239"/>
        <v>85.850452889939632</v>
      </c>
      <c r="J1174" s="12">
        <f t="shared" si="240"/>
        <v>86.041555550472154</v>
      </c>
      <c r="K1174" s="12">
        <f t="shared" si="241"/>
        <v>115.13629862484598</v>
      </c>
      <c r="L1174" s="12">
        <f t="shared" si="242"/>
        <v>114.23812630134896</v>
      </c>
      <c r="M1174" s="12">
        <f t="shared" si="243"/>
        <v>94.543120292632466</v>
      </c>
      <c r="N1174" s="12">
        <f t="shared" si="244"/>
        <v>94.835985640349136</v>
      </c>
      <c r="O1174" s="12">
        <f t="shared" si="245"/>
        <v>127.00462481473612</v>
      </c>
      <c r="P1174" s="12">
        <f t="shared" si="246"/>
        <v>126.74281846635751</v>
      </c>
      <c r="Q1174">
        <v>0.74390243902439002</v>
      </c>
      <c r="R1174" s="12"/>
      <c r="S1174" s="12"/>
      <c r="Z1174" s="12"/>
      <c r="AA1174" s="12"/>
      <c r="AB1174" s="12"/>
      <c r="AC1174" s="12"/>
      <c r="AF1174">
        <v>0.41778975741239899</v>
      </c>
      <c r="AG1174" s="12"/>
      <c r="AH1174" s="12"/>
      <c r="BI1174" t="str">
        <v>22/04/2020</v>
      </c>
      <c r="BJ1174">
        <v>46.6</v>
      </c>
      <c r="BK1174">
        <v>29.1</v>
      </c>
    </row>
    <row r="1175" spans="1:63" x14ac:dyDescent="0.3">
      <c r="A1175" s="11">
        <v>43883</v>
      </c>
      <c r="B1175">
        <v>0.65942028985507295</v>
      </c>
      <c r="C1175">
        <v>3337.75</v>
      </c>
      <c r="D1175">
        <v>230.27</v>
      </c>
      <c r="E1175">
        <v>148.04</v>
      </c>
      <c r="F1175">
        <v>1643.45</v>
      </c>
      <c r="G1175">
        <v>85.03</v>
      </c>
      <c r="H1175">
        <v>48.18</v>
      </c>
      <c r="I1175" s="12">
        <f t="shared" si="239"/>
        <v>90.220934706879163</v>
      </c>
      <c r="J1175" s="12">
        <f t="shared" si="240"/>
        <v>89.919562979326486</v>
      </c>
      <c r="K1175" s="12">
        <f t="shared" si="241"/>
        <v>119.33202110271496</v>
      </c>
      <c r="L1175" s="12">
        <f t="shared" si="242"/>
        <v>113.84749325131268</v>
      </c>
      <c r="M1175" s="12">
        <f t="shared" si="243"/>
        <v>99.886216112455472</v>
      </c>
      <c r="N1175" s="12">
        <f t="shared" si="244"/>
        <v>99.636193138408601</v>
      </c>
      <c r="O1175" s="12">
        <f t="shared" si="245"/>
        <v>132.32541703212954</v>
      </c>
      <c r="P1175" s="12">
        <f t="shared" si="246"/>
        <v>126.94830145242875</v>
      </c>
      <c r="Q1175">
        <v>0.75824175824175799</v>
      </c>
      <c r="R1175" s="12"/>
      <c r="S1175" s="12"/>
      <c r="Z1175" s="12"/>
      <c r="AA1175" s="12"/>
      <c r="AB1175" s="12"/>
      <c r="AC1175" s="12"/>
      <c r="AF1175">
        <v>0.41008626410086302</v>
      </c>
      <c r="AG1175" s="12"/>
      <c r="AH1175" s="12"/>
      <c r="BI1175" t="str">
        <v>21/04/2020</v>
      </c>
      <c r="BJ1175">
        <v>46.6</v>
      </c>
      <c r="BK1175">
        <v>29.1</v>
      </c>
    </row>
    <row r="1176" spans="1:63" x14ac:dyDescent="0.3">
      <c r="A1176" s="11">
        <v>43882</v>
      </c>
      <c r="B1176">
        <v>0.66421568627451</v>
      </c>
      <c r="C1176">
        <v>3373.23</v>
      </c>
      <c r="D1176">
        <v>234.78</v>
      </c>
      <c r="E1176">
        <v>146.66999999999999</v>
      </c>
      <c r="F1176">
        <v>1619.8</v>
      </c>
      <c r="G1176">
        <v>84.96</v>
      </c>
      <c r="H1176">
        <v>48.43</v>
      </c>
      <c r="I1176" s="12">
        <f t="shared" si="239"/>
        <v>92.048916236299505</v>
      </c>
      <c r="J1176" s="12">
        <f t="shared" si="240"/>
        <v>92.236419790561456</v>
      </c>
      <c r="K1176" s="12">
        <f t="shared" si="241"/>
        <v>120.70101514185855</v>
      </c>
      <c r="L1176" s="12">
        <f t="shared" si="242"/>
        <v>114.46054612742303</v>
      </c>
      <c r="M1176" s="12">
        <f t="shared" si="243"/>
        <v>102.82179581117857</v>
      </c>
      <c r="N1176" s="12">
        <f t="shared" si="244"/>
        <v>103.12277847248413</v>
      </c>
      <c r="O1176" s="12">
        <f t="shared" si="245"/>
        <v>135.03053640765668</v>
      </c>
      <c r="P1176" s="12">
        <f t="shared" si="246"/>
        <v>128.75700036124593</v>
      </c>
      <c r="Q1176">
        <v>0.75824175824175799</v>
      </c>
      <c r="R1176" s="12"/>
      <c r="S1176" s="12"/>
      <c r="Z1176" s="12"/>
      <c r="AA1176" s="12"/>
      <c r="AB1176" s="12"/>
      <c r="AC1176" s="12"/>
      <c r="AF1176">
        <v>0.40878828229028003</v>
      </c>
      <c r="AG1176" s="12"/>
      <c r="AH1176" s="12"/>
      <c r="BI1176" t="str">
        <v>20/04/2020</v>
      </c>
      <c r="BJ1176">
        <v>46.6</v>
      </c>
      <c r="BK1176">
        <v>29.1</v>
      </c>
    </row>
    <row r="1177" spans="1:63" x14ac:dyDescent="0.3">
      <c r="A1177" s="11">
        <v>43881</v>
      </c>
      <c r="B1177">
        <v>0.66666666666666696</v>
      </c>
      <c r="C1177">
        <v>3386.15</v>
      </c>
      <c r="D1177">
        <v>236.98</v>
      </c>
      <c r="E1177">
        <v>145.53</v>
      </c>
      <c r="F1177">
        <v>1611.4</v>
      </c>
      <c r="G1177">
        <v>84.94</v>
      </c>
      <c r="H1177">
        <v>48.83</v>
      </c>
      <c r="I1177" s="12">
        <f t="shared" si="239"/>
        <v>93.133830281581922</v>
      </c>
      <c r="J1177" s="12">
        <f t="shared" si="240"/>
        <v>93.076754060189742</v>
      </c>
      <c r="K1177" s="12">
        <f t="shared" si="241"/>
        <v>121.191964158354</v>
      </c>
      <c r="L1177" s="12">
        <f t="shared" si="242"/>
        <v>113.96183288280564</v>
      </c>
      <c r="M1177" s="12">
        <f t="shared" si="243"/>
        <v>104.61243857877429</v>
      </c>
      <c r="N1177" s="12">
        <f t="shared" si="244"/>
        <v>104.63967095264383</v>
      </c>
      <c r="O1177" s="12">
        <f t="shared" si="245"/>
        <v>136.32823728625667</v>
      </c>
      <c r="P1177" s="12">
        <f t="shared" si="246"/>
        <v>128.89773069725845</v>
      </c>
      <c r="Q1177">
        <v>0.76136363636363602</v>
      </c>
      <c r="R1177" s="12"/>
      <c r="S1177" s="12"/>
      <c r="Z1177" s="12"/>
      <c r="AA1177" s="12"/>
      <c r="AB1177" s="12"/>
      <c r="AC1177" s="12"/>
      <c r="AF1177">
        <v>0.40146471371504699</v>
      </c>
      <c r="AG1177" s="12"/>
      <c r="AH1177" s="12"/>
      <c r="BI1177" t="str">
        <v>17/04/2020</v>
      </c>
      <c r="BJ1177">
        <v>43.3</v>
      </c>
      <c r="BK1177">
        <v>30.8</v>
      </c>
    </row>
    <row r="1178" spans="1:63" x14ac:dyDescent="0.3">
      <c r="A1178" s="11">
        <v>43880</v>
      </c>
      <c r="B1178">
        <v>0.66149870801033595</v>
      </c>
      <c r="C1178">
        <v>3370.29</v>
      </c>
      <c r="D1178">
        <v>234.73</v>
      </c>
      <c r="E1178">
        <v>145.54</v>
      </c>
      <c r="F1178">
        <v>1601.45</v>
      </c>
      <c r="G1178">
        <v>84.93</v>
      </c>
      <c r="H1178">
        <v>48.58</v>
      </c>
      <c r="I1178" s="12">
        <f t="shared" si="239"/>
        <v>92.691272451892047</v>
      </c>
      <c r="J1178" s="12">
        <f t="shared" si="240"/>
        <v>93.217259770177094</v>
      </c>
      <c r="K1178" s="12">
        <f t="shared" si="241"/>
        <v>120.6384649313399</v>
      </c>
      <c r="L1178" s="12">
        <f t="shared" si="242"/>
        <v>114.01203513842754</v>
      </c>
      <c r="M1178" s="12">
        <f t="shared" si="243"/>
        <v>103.61214713858848</v>
      </c>
      <c r="N1178" s="12">
        <f t="shared" si="244"/>
        <v>104.2879741691676</v>
      </c>
      <c r="O1178" s="12">
        <f t="shared" si="245"/>
        <v>135.04962295169281</v>
      </c>
      <c r="P1178" s="12">
        <f t="shared" si="246"/>
        <v>128.32804011325598</v>
      </c>
      <c r="Q1178">
        <v>0.73563218390804597</v>
      </c>
      <c r="R1178" s="12"/>
      <c r="S1178" s="12"/>
      <c r="Z1178" s="12"/>
      <c r="AA1178" s="12"/>
      <c r="AB1178" s="12"/>
      <c r="AC1178" s="12"/>
      <c r="AF1178">
        <v>0.40080699394754499</v>
      </c>
      <c r="AG1178" s="12"/>
      <c r="AH1178" s="12"/>
      <c r="BI1178" t="str">
        <v>16/04/2020</v>
      </c>
      <c r="BJ1178">
        <v>43.3</v>
      </c>
      <c r="BK1178">
        <v>30.8</v>
      </c>
    </row>
    <row r="1179" spans="1:63" x14ac:dyDescent="0.3">
      <c r="A1179" s="11">
        <v>43876</v>
      </c>
      <c r="B1179">
        <v>0.669191919191919</v>
      </c>
      <c r="C1179">
        <v>3380.16</v>
      </c>
      <c r="D1179">
        <v>234.64</v>
      </c>
      <c r="E1179">
        <v>144.55000000000001</v>
      </c>
      <c r="F1179">
        <v>1583.8</v>
      </c>
      <c r="G1179">
        <v>84.894999999999996</v>
      </c>
      <c r="H1179">
        <v>48.91</v>
      </c>
      <c r="I1179" s="12">
        <f t="shared" si="239"/>
        <v>93.605689712097828</v>
      </c>
      <c r="J1179" s="12">
        <f t="shared" si="240"/>
        <v>94.546974467087196</v>
      </c>
      <c r="K1179" s="12">
        <f t="shared" si="241"/>
        <v>121.04180698953269</v>
      </c>
      <c r="L1179" s="12">
        <f t="shared" si="242"/>
        <v>113.57736249139221</v>
      </c>
      <c r="M1179" s="12">
        <f t="shared" si="243"/>
        <v>104.28638730260617</v>
      </c>
      <c r="N1179" s="12">
        <f t="shared" si="244"/>
        <v>105.42237346740455</v>
      </c>
      <c r="O1179" s="12">
        <f t="shared" si="245"/>
        <v>135.05350002316018</v>
      </c>
      <c r="P1179" s="12">
        <f t="shared" si="246"/>
        <v>127.41945621108368</v>
      </c>
      <c r="Q1179">
        <v>0.74712643678160895</v>
      </c>
      <c r="R1179" s="12"/>
      <c r="S1179" s="12"/>
      <c r="Z1179" s="12"/>
      <c r="AA1179" s="12"/>
      <c r="AB1179" s="12"/>
      <c r="AC1179" s="12"/>
      <c r="AF1179">
        <v>0.41176470588235298</v>
      </c>
      <c r="AG1179" s="12"/>
      <c r="AH1179" s="12"/>
      <c r="BI1179" t="str">
        <v>15/04/2020</v>
      </c>
      <c r="BJ1179">
        <v>43.3</v>
      </c>
      <c r="BK1179">
        <v>30.8</v>
      </c>
    </row>
    <row r="1180" spans="1:63" x14ac:dyDescent="0.3">
      <c r="A1180" s="11">
        <v>43875</v>
      </c>
      <c r="B1180">
        <v>0.65984654731457804</v>
      </c>
      <c r="C1180">
        <v>3373.94</v>
      </c>
      <c r="D1180">
        <v>233.97</v>
      </c>
      <c r="E1180">
        <v>143.91999999999999</v>
      </c>
      <c r="F1180">
        <v>1576.05</v>
      </c>
      <c r="G1180">
        <v>84.86</v>
      </c>
      <c r="H1180">
        <v>48.93</v>
      </c>
      <c r="I1180" s="12">
        <f t="shared" si="239"/>
        <v>93.843478758381039</v>
      </c>
      <c r="J1180" s="12">
        <f t="shared" si="240"/>
        <v>94.838490414104925</v>
      </c>
      <c r="K1180" s="12">
        <f t="shared" si="241"/>
        <v>120.86883185250329</v>
      </c>
      <c r="L1180" s="12">
        <f t="shared" si="242"/>
        <v>113.32212829007911</v>
      </c>
      <c r="M1180" s="12">
        <f t="shared" si="243"/>
        <v>104.44449714888498</v>
      </c>
      <c r="N1180" s="12">
        <f t="shared" si="244"/>
        <v>105.63932936216341</v>
      </c>
      <c r="O1180" s="12">
        <f t="shared" si="245"/>
        <v>134.72327025440913</v>
      </c>
      <c r="P1180" s="12">
        <f t="shared" si="246"/>
        <v>127.00385360342628</v>
      </c>
      <c r="Q1180">
        <v>0.752941176470588</v>
      </c>
      <c r="R1180" s="12"/>
      <c r="S1180" s="12"/>
      <c r="Z1180" s="12"/>
      <c r="AA1180" s="12"/>
      <c r="AB1180" s="12"/>
      <c r="AC1180" s="12"/>
      <c r="AF1180">
        <v>0.41683366733466898</v>
      </c>
      <c r="AG1180" s="12"/>
      <c r="AH1180" s="12"/>
      <c r="BI1180" t="str">
        <v>14/04/2020</v>
      </c>
      <c r="BJ1180">
        <v>43.3</v>
      </c>
      <c r="BK1180">
        <v>30.8</v>
      </c>
    </row>
    <row r="1181" spans="1:63" x14ac:dyDescent="0.3">
      <c r="A1181" s="11">
        <v>43874</v>
      </c>
      <c r="B1181">
        <v>0.66490765171503996</v>
      </c>
      <c r="C1181">
        <v>3379.45</v>
      </c>
      <c r="D1181">
        <v>234.27</v>
      </c>
      <c r="E1181">
        <v>143.37</v>
      </c>
      <c r="F1181">
        <v>1565.9</v>
      </c>
      <c r="G1181">
        <v>84.84</v>
      </c>
      <c r="H1181">
        <v>49.36</v>
      </c>
      <c r="I1181" s="12">
        <f t="shared" si="239"/>
        <v>94.359310040003578</v>
      </c>
      <c r="J1181" s="12">
        <f t="shared" si="240"/>
        <v>95.614144694401162</v>
      </c>
      <c r="K1181" s="12">
        <f t="shared" si="241"/>
        <v>121.09481666017034</v>
      </c>
      <c r="L1181" s="12">
        <f t="shared" si="242"/>
        <v>112.52532917967029</v>
      </c>
      <c r="M1181" s="12">
        <f t="shared" si="243"/>
        <v>104.98166751727139</v>
      </c>
      <c r="N1181" s="12">
        <f t="shared" si="244"/>
        <v>106.46576658470086</v>
      </c>
      <c r="O1181" s="12">
        <f t="shared" si="245"/>
        <v>134.92786293226939</v>
      </c>
      <c r="P1181" s="12">
        <f t="shared" si="246"/>
        <v>126.06705766920065</v>
      </c>
      <c r="Q1181">
        <v>0.76543209876543195</v>
      </c>
      <c r="R1181" s="12"/>
      <c r="S1181" s="12"/>
      <c r="Z1181" s="12"/>
      <c r="AA1181" s="12"/>
      <c r="AB1181" s="12"/>
      <c r="AC1181" s="12"/>
      <c r="AF1181">
        <v>0.41353887399463801</v>
      </c>
      <c r="AG1181" s="12"/>
      <c r="AH1181" s="12"/>
      <c r="BI1181" t="str">
        <v>13/04/2020</v>
      </c>
      <c r="BJ1181">
        <v>43.3</v>
      </c>
      <c r="BK1181">
        <v>30.8</v>
      </c>
    </row>
    <row r="1182" spans="1:63" x14ac:dyDescent="0.3">
      <c r="A1182" s="11">
        <v>43873</v>
      </c>
      <c r="B1182">
        <v>0.65415549597855205</v>
      </c>
      <c r="C1182">
        <v>3357.75</v>
      </c>
      <c r="D1182">
        <v>232.01</v>
      </c>
      <c r="E1182">
        <v>144.1</v>
      </c>
      <c r="F1182">
        <v>1568</v>
      </c>
      <c r="G1182">
        <v>84.88</v>
      </c>
      <c r="H1182">
        <v>49</v>
      </c>
      <c r="I1182" s="12">
        <f t="shared" si="239"/>
        <v>93.283878687062966</v>
      </c>
      <c r="J1182" s="12">
        <f t="shared" si="240"/>
        <v>94.873943243868396</v>
      </c>
      <c r="K1182" s="12">
        <f t="shared" si="241"/>
        <v>120.26093759607619</v>
      </c>
      <c r="L1182" s="12">
        <f t="shared" si="242"/>
        <v>112.62492089327081</v>
      </c>
      <c r="M1182" s="12">
        <f t="shared" si="243"/>
        <v>103.44989670235945</v>
      </c>
      <c r="N1182" s="12">
        <f t="shared" si="244"/>
        <v>105.29902754484826</v>
      </c>
      <c r="O1182" s="12">
        <f t="shared" si="245"/>
        <v>133.56388014238053</v>
      </c>
      <c r="P1182" s="12">
        <f t="shared" si="246"/>
        <v>125.7659713347591</v>
      </c>
      <c r="Q1182">
        <v>0.76543209876543195</v>
      </c>
      <c r="R1182" s="12"/>
      <c r="S1182" s="12"/>
      <c r="Z1182" s="12"/>
      <c r="AA1182" s="12"/>
      <c r="AB1182" s="12"/>
      <c r="AC1182" s="12"/>
      <c r="AF1182">
        <v>0.403924221921516</v>
      </c>
      <c r="AG1182" s="12"/>
      <c r="AH1182" s="12"/>
      <c r="BI1182" t="str">
        <v>10/04/2020</v>
      </c>
      <c r="BJ1182">
        <v>40.9</v>
      </c>
      <c r="BK1182">
        <v>32.4</v>
      </c>
    </row>
    <row r="1183" spans="1:63" x14ac:dyDescent="0.3">
      <c r="A1183" s="11">
        <v>43872</v>
      </c>
      <c r="B1183">
        <v>0.65027322404371601</v>
      </c>
      <c r="C1183">
        <v>3352.09</v>
      </c>
      <c r="D1183">
        <v>231.97</v>
      </c>
      <c r="E1183">
        <v>144.83000000000001</v>
      </c>
      <c r="F1183">
        <v>1572.15</v>
      </c>
      <c r="G1183">
        <v>84.92</v>
      </c>
      <c r="H1183">
        <v>48.66</v>
      </c>
      <c r="I1183" s="12">
        <f t="shared" si="239"/>
        <v>92.66037710937357</v>
      </c>
      <c r="J1183" s="12">
        <f t="shared" si="240"/>
        <v>94.465079858638646</v>
      </c>
      <c r="K1183" s="12">
        <f t="shared" si="241"/>
        <v>120.00179008518043</v>
      </c>
      <c r="L1183" s="12">
        <f t="shared" si="242"/>
        <v>113.22487228486337</v>
      </c>
      <c r="M1183" s="12">
        <f t="shared" si="243"/>
        <v>102.91342668189412</v>
      </c>
      <c r="N1183" s="12">
        <f t="shared" si="244"/>
        <v>105.00374302029405</v>
      </c>
      <c r="O1183" s="12">
        <f t="shared" si="245"/>
        <v>133.47799137294663</v>
      </c>
      <c r="P1183" s="12">
        <f t="shared" si="246"/>
        <v>126.62892497393224</v>
      </c>
      <c r="Q1183">
        <v>0.76249999999999996</v>
      </c>
      <c r="R1183" s="12"/>
      <c r="S1183" s="12"/>
      <c r="Z1183" s="12"/>
      <c r="AA1183" s="12"/>
      <c r="AB1183" s="12"/>
      <c r="AC1183" s="12"/>
      <c r="AF1183">
        <v>0.405149051490515</v>
      </c>
      <c r="AG1183" s="12"/>
      <c r="AH1183" s="12"/>
      <c r="BI1183" t="str">
        <v>09/04/2020</v>
      </c>
      <c r="BJ1183">
        <v>40.9</v>
      </c>
      <c r="BK1183">
        <v>32.4</v>
      </c>
    </row>
    <row r="1184" spans="1:63" x14ac:dyDescent="0.3">
      <c r="A1184" s="11">
        <v>43869</v>
      </c>
      <c r="B1184">
        <v>0.63538873994638101</v>
      </c>
      <c r="C1184">
        <v>3327.71</v>
      </c>
      <c r="D1184">
        <v>229.2</v>
      </c>
      <c r="E1184">
        <v>144.43</v>
      </c>
      <c r="F1184">
        <v>1574.85</v>
      </c>
      <c r="G1184">
        <v>84.88</v>
      </c>
      <c r="H1184">
        <v>48.52</v>
      </c>
      <c r="I1184" s="12">
        <f t="shared" si="239"/>
        <v>92.240052854011779</v>
      </c>
      <c r="J1184" s="12">
        <f t="shared" si="240"/>
        <v>93.618691193570214</v>
      </c>
      <c r="K1184" s="12">
        <f t="shared" si="241"/>
        <v>119.18476587743046</v>
      </c>
      <c r="L1184" s="12">
        <f t="shared" si="242"/>
        <v>112.72426927333682</v>
      </c>
      <c r="M1184" s="12">
        <f t="shared" si="243"/>
        <v>101.963533676772</v>
      </c>
      <c r="N1184" s="12">
        <f t="shared" si="244"/>
        <v>103.57441977377027</v>
      </c>
      <c r="O1184" s="12">
        <f t="shared" si="245"/>
        <v>131.94554137803794</v>
      </c>
      <c r="P1184" s="12">
        <f t="shared" si="246"/>
        <v>125.4745457579163</v>
      </c>
      <c r="Q1184">
        <v>0.76543209876543195</v>
      </c>
      <c r="R1184" s="12"/>
      <c r="S1184" s="12"/>
      <c r="Z1184" s="12"/>
      <c r="AA1184" s="12"/>
      <c r="AB1184" s="12"/>
      <c r="AC1184" s="12"/>
      <c r="AF1184">
        <v>0.41071428571428598</v>
      </c>
      <c r="AG1184" s="12"/>
      <c r="AH1184" s="12"/>
      <c r="BI1184" t="str">
        <v>08/04/2020</v>
      </c>
      <c r="BJ1184">
        <v>40.9</v>
      </c>
      <c r="BK1184">
        <v>32.4</v>
      </c>
    </row>
    <row r="1185" spans="1:63" x14ac:dyDescent="0.3">
      <c r="A1185" s="11">
        <v>43868</v>
      </c>
      <c r="B1185">
        <v>0.627717391304348</v>
      </c>
      <c r="C1185">
        <v>3345.78</v>
      </c>
      <c r="D1185">
        <v>230.19</v>
      </c>
      <c r="E1185">
        <v>142.65</v>
      </c>
      <c r="F1185">
        <v>1566.45</v>
      </c>
      <c r="G1185">
        <v>84.83</v>
      </c>
      <c r="H1185">
        <v>49.02</v>
      </c>
      <c r="I1185" s="12">
        <f t="shared" si="239"/>
        <v>93.919227827501558</v>
      </c>
      <c r="J1185" s="12">
        <f t="shared" si="240"/>
        <v>94.637298656448593</v>
      </c>
      <c r="K1185" s="12">
        <f t="shared" si="241"/>
        <v>119.90301460019397</v>
      </c>
      <c r="L1185" s="12">
        <f t="shared" si="242"/>
        <v>112.18587968833087</v>
      </c>
      <c r="M1185" s="12">
        <f t="shared" si="243"/>
        <v>103.70356418942428</v>
      </c>
      <c r="N1185" s="12">
        <f t="shared" si="244"/>
        <v>104.58505008109381</v>
      </c>
      <c r="O1185" s="12">
        <f t="shared" si="245"/>
        <v>132.59395353859767</v>
      </c>
      <c r="P1185" s="12">
        <f t="shared" si="246"/>
        <v>124.73869679213389</v>
      </c>
      <c r="Q1185">
        <v>0.74358974358974395</v>
      </c>
      <c r="R1185" s="12"/>
      <c r="S1185" s="12"/>
      <c r="Z1185" s="12"/>
      <c r="AA1185" s="12"/>
      <c r="AB1185" s="12"/>
      <c r="AC1185" s="12"/>
      <c r="AF1185">
        <v>0.41849634065202901</v>
      </c>
      <c r="AG1185" s="12"/>
      <c r="AH1185" s="12"/>
      <c r="BI1185" t="str">
        <v>07/04/2020</v>
      </c>
      <c r="BJ1185">
        <v>40.9</v>
      </c>
      <c r="BK1185">
        <v>32.4</v>
      </c>
    </row>
    <row r="1186" spans="1:63" x14ac:dyDescent="0.3">
      <c r="A1186" s="11">
        <v>43867</v>
      </c>
      <c r="B1186">
        <v>0.61325966850828695</v>
      </c>
      <c r="C1186">
        <v>3334.69</v>
      </c>
      <c r="D1186">
        <v>228.22</v>
      </c>
      <c r="E1186">
        <v>142.01</v>
      </c>
      <c r="F1186">
        <v>1556.25</v>
      </c>
      <c r="G1186">
        <v>84.81</v>
      </c>
      <c r="H1186">
        <v>48.89</v>
      </c>
      <c r="I1186" s="12">
        <f t="shared" si="239"/>
        <v>94.030284967587264</v>
      </c>
      <c r="J1186" s="12">
        <f t="shared" si="240"/>
        <v>94.943831501025173</v>
      </c>
      <c r="K1186" s="12">
        <f t="shared" si="241"/>
        <v>119.53367643278256</v>
      </c>
      <c r="L1186" s="12">
        <f t="shared" si="242"/>
        <v>112.11114460720431</v>
      </c>
      <c r="M1186" s="12">
        <f t="shared" si="243"/>
        <v>103.27751378661998</v>
      </c>
      <c r="N1186" s="12">
        <f t="shared" si="244"/>
        <v>104.36819334111973</v>
      </c>
      <c r="O1186" s="12">
        <f t="shared" si="245"/>
        <v>131.48993766012208</v>
      </c>
      <c r="P1186" s="12">
        <f t="shared" si="246"/>
        <v>123.99805747894763</v>
      </c>
      <c r="Q1186">
        <v>0.75675675675675702</v>
      </c>
      <c r="R1186" s="12"/>
      <c r="S1186" s="12"/>
      <c r="Z1186" s="12"/>
      <c r="AA1186" s="12"/>
      <c r="AB1186" s="12"/>
      <c r="AC1186" s="12"/>
      <c r="AF1186">
        <v>0.420629604822505</v>
      </c>
      <c r="AG1186" s="12"/>
      <c r="AH1186" s="12"/>
      <c r="BI1186" t="str">
        <v>06/04/2020</v>
      </c>
      <c r="BJ1186">
        <v>40.9</v>
      </c>
      <c r="BK1186">
        <v>32.4</v>
      </c>
    </row>
    <row r="1187" spans="1:63" x14ac:dyDescent="0.3">
      <c r="A1187" s="11">
        <v>43866</v>
      </c>
      <c r="B1187">
        <v>0.60795454545454497</v>
      </c>
      <c r="C1187">
        <v>3297.59</v>
      </c>
      <c r="D1187">
        <v>227.47</v>
      </c>
      <c r="E1187">
        <v>143.58000000000001</v>
      </c>
      <c r="F1187">
        <v>1552.65</v>
      </c>
      <c r="G1187">
        <v>84.87</v>
      </c>
      <c r="H1187">
        <v>48.47</v>
      </c>
      <c r="I1187" s="12">
        <f t="shared" si="239"/>
        <v>91.9894699508652</v>
      </c>
      <c r="J1187" s="12">
        <f t="shared" si="240"/>
        <v>94.103298573982897</v>
      </c>
      <c r="K1187" s="12">
        <f t="shared" si="241"/>
        <v>118.12122952128153</v>
      </c>
      <c r="L1187" s="12">
        <f t="shared" si="242"/>
        <v>111.82203021116835</v>
      </c>
      <c r="M1187" s="12">
        <f t="shared" si="243"/>
        <v>101.82831272466086</v>
      </c>
      <c r="N1187" s="12">
        <f t="shared" si="244"/>
        <v>104.26616665268369</v>
      </c>
      <c r="O1187" s="12">
        <f t="shared" si="245"/>
        <v>130.96553832866516</v>
      </c>
      <c r="P1187" s="12">
        <f t="shared" si="246"/>
        <v>124.66727334948813</v>
      </c>
      <c r="Q1187">
        <v>0.8</v>
      </c>
      <c r="R1187" s="12"/>
      <c r="S1187" s="12"/>
      <c r="Z1187" s="12"/>
      <c r="AA1187" s="12"/>
      <c r="AB1187" s="12"/>
      <c r="AC1187" s="12"/>
      <c r="AF1187">
        <v>0.42001361470387999</v>
      </c>
      <c r="AG1187" s="12"/>
      <c r="AH1187" s="12"/>
      <c r="BI1187" t="str">
        <v>03/04/2020</v>
      </c>
      <c r="BJ1187">
        <v>33.299999999999997</v>
      </c>
      <c r="BK1187">
        <v>36.200000000000003</v>
      </c>
    </row>
    <row r="1188" spans="1:63" x14ac:dyDescent="0.3">
      <c r="A1188" s="11">
        <v>43865</v>
      </c>
      <c r="B1188">
        <v>0.60058309037900903</v>
      </c>
      <c r="C1188">
        <v>3248.92</v>
      </c>
      <c r="D1188">
        <v>222.38</v>
      </c>
      <c r="E1188">
        <v>145.54</v>
      </c>
      <c r="F1188">
        <v>1576.85</v>
      </c>
      <c r="G1188">
        <v>84.96</v>
      </c>
      <c r="H1188">
        <v>47.57</v>
      </c>
      <c r="I1188" s="12">
        <f t="shared" si="239"/>
        <v>89.444988054687329</v>
      </c>
      <c r="J1188" s="12">
        <f t="shared" si="240"/>
        <v>91.33339283209834</v>
      </c>
      <c r="K1188" s="12">
        <f t="shared" si="241"/>
        <v>116.2565117243619</v>
      </c>
      <c r="L1188" s="12">
        <f t="shared" si="242"/>
        <v>112.26425306591156</v>
      </c>
      <c r="M1188" s="12">
        <f t="shared" si="243"/>
        <v>98.256128910472924</v>
      </c>
      <c r="N1188" s="12">
        <f t="shared" si="244"/>
        <v>100.42628705957384</v>
      </c>
      <c r="O1188" s="12">
        <f t="shared" si="245"/>
        <v>127.90251970291217</v>
      </c>
      <c r="P1188" s="12">
        <f t="shared" si="246"/>
        <v>124.17439266168728</v>
      </c>
      <c r="Q1188">
        <v>0.75362318840579701</v>
      </c>
      <c r="R1188" s="12"/>
      <c r="S1188" s="12"/>
      <c r="Z1188" s="12"/>
      <c r="AA1188" s="12"/>
      <c r="AB1188" s="12"/>
      <c r="AC1188" s="12"/>
      <c r="AF1188">
        <v>0.42026009582477802</v>
      </c>
      <c r="AG1188" s="12"/>
      <c r="AH1188" s="12"/>
      <c r="BI1188" t="str">
        <v>02/04/2020</v>
      </c>
      <c r="BJ1188">
        <v>33.299999999999997</v>
      </c>
      <c r="BK1188">
        <v>36.200000000000003</v>
      </c>
    </row>
    <row r="1189" spans="1:63" x14ac:dyDescent="0.3">
      <c r="A1189" s="11">
        <v>43861</v>
      </c>
      <c r="B1189">
        <v>0.62170087976539601</v>
      </c>
      <c r="C1189">
        <v>3225.52</v>
      </c>
      <c r="D1189">
        <v>219.07</v>
      </c>
      <c r="E1189">
        <v>145.9</v>
      </c>
      <c r="F1189">
        <v>1589.65</v>
      </c>
      <c r="G1189">
        <v>85.12</v>
      </c>
      <c r="H1189">
        <v>47.44</v>
      </c>
      <c r="I1189" s="12">
        <f t="shared" si="239"/>
        <v>88.58376888770313</v>
      </c>
      <c r="J1189" s="12">
        <f t="shared" si="240"/>
        <v>89.956453581931839</v>
      </c>
      <c r="K1189" s="12">
        <f t="shared" si="241"/>
        <v>115.20419702068082</v>
      </c>
      <c r="L1189" s="12">
        <f t="shared" si="242"/>
        <v>111.75973156432056</v>
      </c>
      <c r="M1189" s="12">
        <f t="shared" si="243"/>
        <v>96.558934795445637</v>
      </c>
      <c r="N1189" s="12">
        <f t="shared" si="244"/>
        <v>98.152926616181844</v>
      </c>
      <c r="O1189" s="12">
        <f t="shared" si="245"/>
        <v>125.76588001879958</v>
      </c>
      <c r="P1189" s="12">
        <f t="shared" si="246"/>
        <v>122.65724250069042</v>
      </c>
      <c r="Q1189">
        <v>0.76811594202898503</v>
      </c>
      <c r="R1189" s="12"/>
      <c r="S1189" s="12"/>
      <c r="Z1189" s="12"/>
      <c r="AA1189" s="12"/>
      <c r="AB1189" s="12"/>
      <c r="AC1189" s="12"/>
      <c r="AF1189">
        <v>0.42116040955631401</v>
      </c>
      <c r="AG1189" s="12"/>
      <c r="AH1189" s="12"/>
      <c r="BI1189" t="str">
        <v>01/04/2020</v>
      </c>
      <c r="BJ1189">
        <v>33.299999999999997</v>
      </c>
      <c r="BK1189">
        <v>36.200000000000003</v>
      </c>
    </row>
    <row r="1190" spans="1:63" x14ac:dyDescent="0.3">
      <c r="A1190" s="11">
        <v>43861</v>
      </c>
      <c r="B1190">
        <v>0.60975609756097604</v>
      </c>
      <c r="C1190">
        <v>3283.66</v>
      </c>
      <c r="D1190">
        <v>222.6</v>
      </c>
      <c r="E1190">
        <v>144.58000000000001</v>
      </c>
      <c r="F1190">
        <v>1574</v>
      </c>
      <c r="G1190">
        <v>85.01</v>
      </c>
      <c r="H1190">
        <v>48.23</v>
      </c>
      <c r="I1190" s="12">
        <f t="shared" si="239"/>
        <v>91.026533838170536</v>
      </c>
      <c r="J1190" s="12">
        <f t="shared" si="240"/>
        <v>92.514352709842839</v>
      </c>
      <c r="K1190" s="12">
        <f t="shared" si="241"/>
        <v>117.43544918565722</v>
      </c>
      <c r="L1190" s="12">
        <f t="shared" si="242"/>
        <v>111.90812241136358</v>
      </c>
      <c r="M1190" s="12">
        <f t="shared" si="243"/>
        <v>99.033579422482973</v>
      </c>
      <c r="N1190" s="12">
        <f t="shared" si="244"/>
        <v>100.75242607445753</v>
      </c>
      <c r="O1190" s="12">
        <f t="shared" si="245"/>
        <v>127.96066215932429</v>
      </c>
      <c r="P1190" s="12">
        <f t="shared" si="246"/>
        <v>122.59327268876146</v>
      </c>
      <c r="Q1190">
        <v>0.77611940298507498</v>
      </c>
      <c r="R1190" s="12"/>
      <c r="S1190" s="12"/>
      <c r="Z1190" s="12"/>
      <c r="AA1190" s="12"/>
      <c r="AB1190" s="12"/>
      <c r="AC1190" s="12"/>
      <c r="AF1190">
        <v>0.423553719008264</v>
      </c>
      <c r="AG1190" s="12"/>
      <c r="AH1190" s="12"/>
      <c r="BI1190" t="str">
        <v>31/03/2020</v>
      </c>
      <c r="BJ1190">
        <v>33.299999999999997</v>
      </c>
      <c r="BK1190">
        <v>36.200000000000003</v>
      </c>
    </row>
    <row r="1191" spans="1:63" x14ac:dyDescent="0.3">
      <c r="A1191" s="11">
        <v>43860</v>
      </c>
      <c r="B1191">
        <v>0.56410256410256399</v>
      </c>
      <c r="C1191">
        <v>3273.4</v>
      </c>
      <c r="D1191">
        <v>221.81</v>
      </c>
      <c r="E1191">
        <v>144.56</v>
      </c>
      <c r="F1191">
        <v>1577.05</v>
      </c>
      <c r="G1191">
        <v>85</v>
      </c>
      <c r="H1191">
        <v>48.42</v>
      </c>
      <c r="I1191" s="12">
        <f t="shared" si="239"/>
        <v>90.754632518260365</v>
      </c>
      <c r="J1191" s="12">
        <f t="shared" si="240"/>
        <v>92.047822460746048</v>
      </c>
      <c r="K1191" s="12">
        <f t="shared" si="241"/>
        <v>117.0822461600914</v>
      </c>
      <c r="L1191" s="12">
        <f t="shared" si="242"/>
        <v>111.12377148732793</v>
      </c>
      <c r="M1191" s="12">
        <f t="shared" si="243"/>
        <v>98.695718718823514</v>
      </c>
      <c r="N1191" s="12">
        <f t="shared" si="244"/>
        <v>100.20175755023934</v>
      </c>
      <c r="O1191" s="12">
        <f t="shared" si="245"/>
        <v>127.52148330715607</v>
      </c>
      <c r="P1191" s="12">
        <f t="shared" si="246"/>
        <v>121.68240624454511</v>
      </c>
      <c r="Q1191">
        <v>0.78333333333333299</v>
      </c>
      <c r="R1191" s="12"/>
      <c r="S1191" s="12"/>
      <c r="Z1191" s="12"/>
      <c r="AA1191" s="12"/>
      <c r="AB1191" s="12"/>
      <c r="AC1191" s="12"/>
      <c r="AF1191">
        <v>0.42422145328719701</v>
      </c>
      <c r="AG1191" s="12"/>
      <c r="AH1191" s="12"/>
      <c r="BI1191" t="str">
        <v>30/03/2020</v>
      </c>
      <c r="BJ1191">
        <v>33.299999999999997</v>
      </c>
      <c r="BK1191">
        <v>36.200000000000003</v>
      </c>
    </row>
    <row r="1192" spans="1:63" x14ac:dyDescent="0.3">
      <c r="A1192" s="11">
        <v>43859</v>
      </c>
      <c r="B1192">
        <v>0.53333333333333299</v>
      </c>
      <c r="C1192">
        <v>3276.24</v>
      </c>
      <c r="D1192">
        <v>221.45</v>
      </c>
      <c r="E1192">
        <v>143.16</v>
      </c>
      <c r="F1192">
        <v>1567.2</v>
      </c>
      <c r="G1192">
        <v>84.92</v>
      </c>
      <c r="H1192">
        <v>48.39</v>
      </c>
      <c r="I1192" s="12">
        <f t="shared" si="239"/>
        <v>91.731213596056008</v>
      </c>
      <c r="J1192" s="12">
        <f t="shared" si="240"/>
        <v>92.710885316528845</v>
      </c>
      <c r="K1192" s="12">
        <f t="shared" si="241"/>
        <v>117.29442126794957</v>
      </c>
      <c r="L1192" s="12">
        <f t="shared" si="242"/>
        <v>111.28923745670473</v>
      </c>
      <c r="M1192" s="12">
        <f t="shared" si="243"/>
        <v>99.507061367230918</v>
      </c>
      <c r="N1192" s="12">
        <f t="shared" si="244"/>
        <v>100.67082776604518</v>
      </c>
      <c r="O1192" s="12">
        <f t="shared" si="245"/>
        <v>127.43437095366035</v>
      </c>
      <c r="P1192" s="12">
        <f t="shared" si="246"/>
        <v>121.56015485871366</v>
      </c>
      <c r="Q1192">
        <v>0.81481481481481499</v>
      </c>
      <c r="R1192" s="12"/>
      <c r="S1192" s="12"/>
      <c r="Z1192" s="12"/>
      <c r="AA1192" s="12"/>
      <c r="AB1192" s="12"/>
      <c r="AC1192" s="12"/>
      <c r="AF1192">
        <v>0.42307692307692302</v>
      </c>
      <c r="AG1192" s="12"/>
      <c r="AH1192" s="12"/>
      <c r="BI1192" t="str">
        <v>27/03/2020</v>
      </c>
      <c r="BJ1192">
        <v>31.4</v>
      </c>
      <c r="BK1192">
        <v>36.299999999999997</v>
      </c>
    </row>
    <row r="1193" spans="1:63" x14ac:dyDescent="0.3">
      <c r="A1193" s="11">
        <v>43858</v>
      </c>
      <c r="B1193">
        <v>0.53287197231833905</v>
      </c>
      <c r="C1193">
        <v>3243.63</v>
      </c>
      <c r="D1193">
        <v>218.1</v>
      </c>
      <c r="E1193">
        <v>144.29</v>
      </c>
      <c r="F1193">
        <v>1581.85</v>
      </c>
      <c r="G1193">
        <v>84.96</v>
      </c>
      <c r="H1193">
        <v>47.97</v>
      </c>
      <c r="I1193" s="12">
        <f t="shared" si="239"/>
        <v>90.119427485429938</v>
      </c>
      <c r="J1193" s="12">
        <f t="shared" si="240"/>
        <v>90.954119319471033</v>
      </c>
      <c r="K1193" s="12">
        <f t="shared" si="241"/>
        <v>116.07282892486256</v>
      </c>
      <c r="L1193" s="12">
        <f t="shared" si="242"/>
        <v>111.14496252113291</v>
      </c>
      <c r="M1193" s="12">
        <f t="shared" si="243"/>
        <v>97.251661405215756</v>
      </c>
      <c r="N1193" s="12">
        <f t="shared" si="244"/>
        <v>98.251748418246478</v>
      </c>
      <c r="O1193" s="12">
        <f t="shared" si="245"/>
        <v>125.44842992372956</v>
      </c>
      <c r="P1193" s="12">
        <f t="shared" si="246"/>
        <v>120.76258387196643</v>
      </c>
      <c r="Q1193">
        <v>0.82692307692307698</v>
      </c>
      <c r="R1193" s="12"/>
      <c r="S1193" s="12"/>
      <c r="Z1193" s="12"/>
      <c r="AA1193" s="12"/>
      <c r="AB1193" s="12"/>
      <c r="AC1193" s="12"/>
      <c r="AF1193">
        <v>0.42464788732394398</v>
      </c>
      <c r="AG1193" s="12"/>
      <c r="AH1193" s="12"/>
      <c r="BI1193" t="str">
        <v>26/03/2020</v>
      </c>
      <c r="BJ1193">
        <v>31.4</v>
      </c>
      <c r="BK1193">
        <v>36.299999999999997</v>
      </c>
    </row>
    <row r="1194" spans="1:63" x14ac:dyDescent="0.3">
      <c r="A1194" s="11">
        <v>43855</v>
      </c>
      <c r="B1194">
        <v>0.528169014084507</v>
      </c>
      <c r="C1194">
        <v>3295.47</v>
      </c>
      <c r="D1194">
        <v>222.7</v>
      </c>
      <c r="E1194">
        <v>142.08000000000001</v>
      </c>
      <c r="F1194">
        <v>1571.85</v>
      </c>
      <c r="G1194">
        <v>84.87</v>
      </c>
      <c r="H1194">
        <v>49.1</v>
      </c>
      <c r="I1194" s="12">
        <f t="shared" si="239"/>
        <v>93.029895869605767</v>
      </c>
      <c r="J1194" s="12">
        <f t="shared" si="240"/>
        <v>93.008929802634157</v>
      </c>
      <c r="K1194" s="12">
        <f t="shared" si="241"/>
        <v>118.055107611829</v>
      </c>
      <c r="L1194" s="12">
        <f t="shared" si="242"/>
        <v>110.3412838609441</v>
      </c>
      <c r="M1194" s="12">
        <f t="shared" si="243"/>
        <v>100.90546939991846</v>
      </c>
      <c r="N1194" s="12">
        <f t="shared" si="244"/>
        <v>100.97997703713227</v>
      </c>
      <c r="O1194" s="12">
        <f t="shared" si="245"/>
        <v>128.23314551105372</v>
      </c>
      <c r="P1194" s="12">
        <f t="shared" si="246"/>
        <v>120.47841551285472</v>
      </c>
      <c r="Q1194">
        <v>0.80392156862745101</v>
      </c>
      <c r="R1194" s="12"/>
      <c r="S1194" s="12"/>
      <c r="Z1194" s="12"/>
      <c r="AA1194" s="12"/>
      <c r="AB1194" s="12"/>
      <c r="AC1194" s="12"/>
      <c r="AF1194">
        <v>0.42067988668555201</v>
      </c>
      <c r="AG1194" s="12"/>
      <c r="AH1194" s="12"/>
      <c r="BI1194" t="str">
        <v>25/03/2020</v>
      </c>
      <c r="BJ1194">
        <v>31.4</v>
      </c>
      <c r="BK1194">
        <v>36.299999999999997</v>
      </c>
    </row>
    <row r="1195" spans="1:63" x14ac:dyDescent="0.3">
      <c r="A1195" s="11">
        <v>43854</v>
      </c>
      <c r="B1195">
        <v>0.52631578947368396</v>
      </c>
      <c r="C1195">
        <v>3325.54</v>
      </c>
      <c r="D1195">
        <v>224.59</v>
      </c>
      <c r="E1195">
        <v>140.94</v>
      </c>
      <c r="F1195">
        <v>1562.95</v>
      </c>
      <c r="G1195">
        <v>84.84</v>
      </c>
      <c r="H1195">
        <v>49.39</v>
      </c>
      <c r="I1195" s="12">
        <f t="shared" si="239"/>
        <v>94.65133849798633</v>
      </c>
      <c r="J1195" s="12">
        <f t="shared" si="240"/>
        <v>94.400056283873809</v>
      </c>
      <c r="K1195" s="12">
        <f t="shared" si="241"/>
        <v>119.17484433536517</v>
      </c>
      <c r="L1195" s="12">
        <f t="shared" si="242"/>
        <v>110.69223431937658</v>
      </c>
      <c r="M1195" s="12">
        <f t="shared" si="243"/>
        <v>102.59874711081189</v>
      </c>
      <c r="N1195" s="12">
        <f t="shared" si="244"/>
        <v>102.42516483580737</v>
      </c>
      <c r="O1195" s="12">
        <f t="shared" si="245"/>
        <v>129.3675620818791</v>
      </c>
      <c r="P1195" s="12">
        <f t="shared" si="246"/>
        <v>120.78565807291433</v>
      </c>
      <c r="Q1195">
        <v>0.78846153846153799</v>
      </c>
      <c r="R1195" s="12"/>
      <c r="S1195" s="12"/>
      <c r="Z1195" s="12"/>
      <c r="AA1195" s="12"/>
      <c r="AB1195" s="12"/>
      <c r="AC1195" s="12"/>
      <c r="AF1195">
        <v>0.42969307637401899</v>
      </c>
      <c r="AG1195" s="12"/>
      <c r="AH1195" s="12"/>
      <c r="BI1195" t="str">
        <v>24/03/2020</v>
      </c>
      <c r="BJ1195">
        <v>31.4</v>
      </c>
      <c r="BK1195">
        <v>36.299999999999997</v>
      </c>
    </row>
    <row r="1196" spans="1:63" x14ac:dyDescent="0.3">
      <c r="A1196" s="11">
        <v>43853</v>
      </c>
      <c r="B1196">
        <v>0.51418439716312103</v>
      </c>
      <c r="C1196">
        <v>3321.75</v>
      </c>
      <c r="D1196">
        <v>223.87</v>
      </c>
      <c r="E1196">
        <v>139.96</v>
      </c>
      <c r="F1196">
        <v>1558.75</v>
      </c>
      <c r="G1196">
        <v>84.805000000000007</v>
      </c>
      <c r="H1196">
        <v>49.57</v>
      </c>
      <c r="I1196" s="12">
        <f t="shared" si="239"/>
        <v>95.209363981036574</v>
      </c>
      <c r="J1196" s="12">
        <f t="shared" si="240"/>
        <v>94.546935124133284</v>
      </c>
      <c r="K1196" s="12">
        <f t="shared" si="241"/>
        <v>119.08811801587866</v>
      </c>
      <c r="L1196" s="12">
        <f t="shared" si="242"/>
        <v>110.16649848038617</v>
      </c>
      <c r="M1196" s="12">
        <f t="shared" si="243"/>
        <v>102.98864650727006</v>
      </c>
      <c r="N1196" s="12">
        <f t="shared" si="244"/>
        <v>102.37175897240797</v>
      </c>
      <c r="O1196" s="12">
        <f t="shared" si="245"/>
        <v>129.00590168442119</v>
      </c>
      <c r="P1196" s="12">
        <f t="shared" si="246"/>
        <v>119.96421739441625</v>
      </c>
      <c r="Q1196">
        <v>0.78431372549019596</v>
      </c>
      <c r="R1196" s="12"/>
      <c r="S1196" s="12"/>
      <c r="Z1196" s="12"/>
      <c r="AA1196" s="12"/>
      <c r="AB1196" s="12"/>
      <c r="AC1196" s="12"/>
      <c r="AF1196">
        <v>0.43898916967509</v>
      </c>
      <c r="AG1196" s="12"/>
      <c r="AH1196" s="12"/>
      <c r="BI1196" t="str">
        <v>23/03/2020</v>
      </c>
      <c r="BJ1196">
        <v>31.4</v>
      </c>
      <c r="BK1196">
        <v>36.299999999999997</v>
      </c>
    </row>
    <row r="1197" spans="1:63" x14ac:dyDescent="0.3">
      <c r="A1197" s="11">
        <v>43852</v>
      </c>
      <c r="B1197">
        <v>0.51079136690647498</v>
      </c>
      <c r="C1197">
        <v>3320.79</v>
      </c>
      <c r="D1197">
        <v>223.28</v>
      </c>
      <c r="E1197">
        <v>139.47</v>
      </c>
      <c r="F1197">
        <v>1558.5</v>
      </c>
      <c r="G1197">
        <v>84.79</v>
      </c>
      <c r="H1197">
        <v>49.39</v>
      </c>
      <c r="I1197" s="12">
        <f t="shared" si="239"/>
        <v>95.517332158667102</v>
      </c>
      <c r="J1197" s="12">
        <f t="shared" si="240"/>
        <v>94.534770655841044</v>
      </c>
      <c r="K1197" s="12">
        <f t="shared" si="241"/>
        <v>119.07476018745108</v>
      </c>
      <c r="L1197" s="12">
        <f t="shared" si="242"/>
        <v>110.53739284114614</v>
      </c>
      <c r="M1197" s="12">
        <f t="shared" si="243"/>
        <v>103.07841526029706</v>
      </c>
      <c r="N1197" s="12">
        <f t="shared" si="244"/>
        <v>102.11830018519052</v>
      </c>
      <c r="O1197" s="12">
        <f t="shared" si="245"/>
        <v>128.68861804137012</v>
      </c>
      <c r="P1197" s="12">
        <f t="shared" si="246"/>
        <v>120.08454695838348</v>
      </c>
      <c r="Q1197">
        <v>0.78</v>
      </c>
      <c r="R1197" s="12"/>
      <c r="S1197" s="12"/>
      <c r="Z1197" s="12"/>
      <c r="AA1197" s="12"/>
      <c r="AB1197" s="12"/>
      <c r="AC1197" s="12"/>
      <c r="AF1197">
        <v>0.44306569343065699</v>
      </c>
      <c r="AG1197" s="12"/>
      <c r="AH1197" s="12"/>
      <c r="BI1197" t="str">
        <v>20/03/2020</v>
      </c>
      <c r="BJ1197">
        <v>30.1</v>
      </c>
      <c r="BK1197">
        <v>41.7</v>
      </c>
    </row>
    <row r="1198" spans="1:63" x14ac:dyDescent="0.3">
      <c r="A1198" s="11">
        <v>43848</v>
      </c>
      <c r="B1198">
        <v>0.50354609929077998</v>
      </c>
      <c r="C1198">
        <v>3329.62</v>
      </c>
      <c r="D1198">
        <v>223.38</v>
      </c>
      <c r="E1198">
        <v>138.02000000000001</v>
      </c>
      <c r="F1198">
        <v>1557.3</v>
      </c>
      <c r="G1198">
        <v>84.77</v>
      </c>
      <c r="H1198">
        <v>50</v>
      </c>
      <c r="I1198" s="12">
        <f t="shared" si="239"/>
        <v>96.790875337949373</v>
      </c>
      <c r="J1198" s="12">
        <f t="shared" si="240"/>
        <v>94.859428826342352</v>
      </c>
      <c r="K1198" s="12">
        <f t="shared" si="241"/>
        <v>119.41963056225607</v>
      </c>
      <c r="L1198" s="12">
        <f t="shared" si="242"/>
        <v>109.49195861400587</v>
      </c>
      <c r="M1198" s="12">
        <f t="shared" si="243"/>
        <v>104.21997747146091</v>
      </c>
      <c r="N1198" s="12">
        <f t="shared" si="244"/>
        <v>102.24285571299197</v>
      </c>
      <c r="O1198" s="12">
        <f t="shared" si="245"/>
        <v>128.77664978167542</v>
      </c>
      <c r="P1198" s="12">
        <f t="shared" si="246"/>
        <v>118.68966655075063</v>
      </c>
      <c r="Q1198">
        <v>0.75</v>
      </c>
      <c r="R1198" s="12"/>
      <c r="S1198" s="12"/>
      <c r="Z1198" s="12"/>
      <c r="AA1198" s="12"/>
      <c r="AB1198" s="12"/>
      <c r="AC1198" s="12"/>
      <c r="AF1198">
        <v>0.42572062084257201</v>
      </c>
      <c r="AG1198" s="12"/>
      <c r="AH1198" s="12"/>
      <c r="BI1198" t="str">
        <v>19/03/2020</v>
      </c>
      <c r="BJ1198">
        <v>30.1</v>
      </c>
      <c r="BK1198">
        <v>41.7</v>
      </c>
    </row>
    <row r="1199" spans="1:63" x14ac:dyDescent="0.3">
      <c r="A1199" s="11">
        <v>43847</v>
      </c>
      <c r="B1199">
        <v>0.51071428571428601</v>
      </c>
      <c r="C1199">
        <v>3316.81</v>
      </c>
      <c r="D1199">
        <v>222.28</v>
      </c>
      <c r="E1199">
        <v>139.21</v>
      </c>
      <c r="F1199">
        <v>1552.55</v>
      </c>
      <c r="G1199">
        <v>84.74</v>
      </c>
      <c r="H1199">
        <v>49.83</v>
      </c>
      <c r="I1199" s="12">
        <f t="shared" si="239"/>
        <v>95.604388439872551</v>
      </c>
      <c r="J1199" s="12">
        <f t="shared" si="240"/>
        <v>94.783349846017032</v>
      </c>
      <c r="K1199" s="12">
        <f t="shared" si="241"/>
        <v>119.00215664776529</v>
      </c>
      <c r="L1199" s="12">
        <f t="shared" si="242"/>
        <v>109.44264975206798</v>
      </c>
      <c r="M1199" s="12">
        <f t="shared" si="243"/>
        <v>102.83205834098874</v>
      </c>
      <c r="N1199" s="12">
        <f t="shared" si="244"/>
        <v>102.0500596229119</v>
      </c>
      <c r="O1199" s="12">
        <f t="shared" si="245"/>
        <v>128.18766728342894</v>
      </c>
      <c r="P1199" s="12">
        <f t="shared" si="246"/>
        <v>118.50750701488518</v>
      </c>
      <c r="Q1199">
        <v>0.74074074074074103</v>
      </c>
      <c r="R1199" s="12"/>
      <c r="S1199" s="12"/>
      <c r="Z1199" s="12"/>
      <c r="AA1199" s="12"/>
      <c r="AB1199" s="12"/>
      <c r="AC1199" s="12"/>
      <c r="AF1199">
        <v>0.426119402985075</v>
      </c>
      <c r="AG1199" s="12"/>
      <c r="AH1199" s="12"/>
      <c r="BI1199" t="str">
        <v>18/03/2020</v>
      </c>
      <c r="BJ1199">
        <v>30.1</v>
      </c>
      <c r="BK1199">
        <v>41.7</v>
      </c>
    </row>
    <row r="1200" spans="1:63" x14ac:dyDescent="0.3">
      <c r="A1200" s="11">
        <v>43846</v>
      </c>
      <c r="B1200">
        <v>0.50724637681159401</v>
      </c>
      <c r="C1200">
        <v>3289.29</v>
      </c>
      <c r="D1200">
        <v>220.17</v>
      </c>
      <c r="E1200">
        <v>139.65</v>
      </c>
      <c r="F1200">
        <v>1556.4</v>
      </c>
      <c r="G1200">
        <v>84.74</v>
      </c>
      <c r="H1200">
        <v>49.57</v>
      </c>
      <c r="I1200" s="12">
        <f t="shared" si="239"/>
        <v>94.515823130264593</v>
      </c>
      <c r="J1200" s="12">
        <f t="shared" si="240"/>
        <v>93.766897516095412</v>
      </c>
      <c r="K1200" s="12">
        <f t="shared" si="241"/>
        <v>118.01478041851293</v>
      </c>
      <c r="L1200" s="12">
        <f t="shared" si="242"/>
        <v>109.10209419192951</v>
      </c>
      <c r="M1200" s="12">
        <f t="shared" si="243"/>
        <v>101.53903612582829</v>
      </c>
      <c r="N1200" s="12">
        <f t="shared" si="244"/>
        <v>100.83428443987498</v>
      </c>
      <c r="O1200" s="12">
        <f t="shared" si="245"/>
        <v>126.9708417572096</v>
      </c>
      <c r="P1200" s="12">
        <f t="shared" si="246"/>
        <v>117.99559542774878</v>
      </c>
      <c r="Q1200">
        <v>0.74545454545454504</v>
      </c>
      <c r="R1200" s="12"/>
      <c r="S1200" s="12"/>
      <c r="Z1200" s="12"/>
      <c r="AA1200" s="12"/>
      <c r="AB1200" s="12"/>
      <c r="AC1200" s="12"/>
      <c r="AF1200">
        <v>0.43847874720357899</v>
      </c>
      <c r="AG1200" s="12"/>
      <c r="AH1200" s="12"/>
      <c r="BI1200" t="str">
        <v>17/03/2020</v>
      </c>
      <c r="BJ1200">
        <v>30.1</v>
      </c>
      <c r="BK1200">
        <v>41.7</v>
      </c>
    </row>
    <row r="1201" spans="1:63" x14ac:dyDescent="0.3">
      <c r="A1201" s="11">
        <v>43845</v>
      </c>
      <c r="B1201">
        <v>0.50557620817843896</v>
      </c>
      <c r="C1201">
        <v>3283.15</v>
      </c>
      <c r="D1201">
        <v>220.08</v>
      </c>
      <c r="E1201">
        <v>138.72999999999999</v>
      </c>
      <c r="F1201">
        <v>1546.5</v>
      </c>
      <c r="G1201">
        <v>84.7</v>
      </c>
      <c r="H1201">
        <v>49.68</v>
      </c>
      <c r="I1201" s="12">
        <f t="shared" si="239"/>
        <v>94.96800677484265</v>
      </c>
      <c r="J1201" s="12">
        <f t="shared" si="240"/>
        <v>94.193726658711881</v>
      </c>
      <c r="K1201" s="12">
        <f t="shared" si="241"/>
        <v>117.85003783075734</v>
      </c>
      <c r="L1201" s="12">
        <f t="shared" si="242"/>
        <v>108.65829829227215</v>
      </c>
      <c r="M1201" s="12">
        <f t="shared" si="243"/>
        <v>102.17483377611471</v>
      </c>
      <c r="N1201" s="12">
        <f t="shared" si="244"/>
        <v>101.44218787777726</v>
      </c>
      <c r="O1201" s="12">
        <f t="shared" si="245"/>
        <v>126.97888114760462</v>
      </c>
      <c r="P1201" s="12">
        <f t="shared" si="246"/>
        <v>117.68688943047987</v>
      </c>
      <c r="Q1201">
        <v>0.72549019607843102</v>
      </c>
      <c r="R1201" s="12"/>
      <c r="S1201" s="12"/>
      <c r="Z1201" s="12"/>
      <c r="AA1201" s="12"/>
      <c r="AB1201" s="12"/>
      <c r="AC1201" s="12"/>
      <c r="AF1201">
        <v>0.44063926940639297</v>
      </c>
      <c r="AG1201" s="12"/>
      <c r="AH1201" s="12"/>
      <c r="BI1201" t="str">
        <v>16/03/2020</v>
      </c>
      <c r="BJ1201">
        <v>30.1</v>
      </c>
      <c r="BK1201">
        <v>41.7</v>
      </c>
    </row>
    <row r="1202" spans="1:63" x14ac:dyDescent="0.3">
      <c r="A1202" s="11">
        <v>43844</v>
      </c>
      <c r="B1202">
        <v>0.51893939393939403</v>
      </c>
      <c r="C1202">
        <v>3288.13</v>
      </c>
      <c r="D1202">
        <v>220.95</v>
      </c>
      <c r="E1202">
        <v>138.02000000000001</v>
      </c>
      <c r="F1202">
        <v>1548.1</v>
      </c>
      <c r="G1202">
        <v>84.69</v>
      </c>
      <c r="H1202">
        <v>49.73</v>
      </c>
      <c r="I1202" s="12">
        <f t="shared" si="239"/>
        <v>95.604611174592137</v>
      </c>
      <c r="J1202" s="12">
        <f t="shared" si="240"/>
        <v>94.239056935481571</v>
      </c>
      <c r="K1202" s="12">
        <f t="shared" si="241"/>
        <v>118.04275636525571</v>
      </c>
      <c r="L1202" s="12">
        <f t="shared" si="242"/>
        <v>108.71364542459027</v>
      </c>
      <c r="M1202" s="12">
        <f t="shared" si="243"/>
        <v>103.1112618421059</v>
      </c>
      <c r="N1202" s="12">
        <f t="shared" si="244"/>
        <v>101.73763574877098</v>
      </c>
      <c r="O1202" s="12">
        <f t="shared" si="245"/>
        <v>127.49595631395616</v>
      </c>
      <c r="P1202" s="12">
        <f t="shared" si="246"/>
        <v>118.03297546550188</v>
      </c>
      <c r="Q1202">
        <v>0.72</v>
      </c>
      <c r="R1202" s="12"/>
      <c r="S1202" s="12"/>
      <c r="Z1202" s="12"/>
      <c r="AA1202" s="12"/>
      <c r="AB1202" s="12"/>
      <c r="AC1202" s="12"/>
      <c r="AF1202">
        <v>0.43325526932084302</v>
      </c>
      <c r="AG1202" s="12"/>
      <c r="AH1202" s="12"/>
      <c r="BI1202" t="str">
        <v>13/03/2020</v>
      </c>
      <c r="BJ1202">
        <v>34.6</v>
      </c>
      <c r="BK1202">
        <v>32.700000000000003</v>
      </c>
    </row>
    <row r="1203" spans="1:63" x14ac:dyDescent="0.3">
      <c r="A1203" s="11">
        <v>43841</v>
      </c>
      <c r="B1203">
        <v>0.50751879699248104</v>
      </c>
      <c r="C1203">
        <v>3265.35</v>
      </c>
      <c r="D1203">
        <v>218.43</v>
      </c>
      <c r="E1203">
        <v>138.44</v>
      </c>
      <c r="F1203">
        <v>1562.34</v>
      </c>
      <c r="G1203">
        <v>84.7</v>
      </c>
      <c r="H1203">
        <v>49.3</v>
      </c>
      <c r="I1203" s="12">
        <f t="shared" si="239"/>
        <v>94.657085558907113</v>
      </c>
      <c r="J1203" s="12">
        <f t="shared" si="240"/>
        <v>92.746687188609215</v>
      </c>
      <c r="K1203" s="12">
        <f t="shared" si="241"/>
        <v>117.21121953475735</v>
      </c>
      <c r="L1203" s="12">
        <f t="shared" si="242"/>
        <v>108.90377271048723</v>
      </c>
      <c r="M1203" s="12">
        <f t="shared" si="243"/>
        <v>101.63043705601855</v>
      </c>
      <c r="N1203" s="12">
        <f t="shared" si="244"/>
        <v>99.679121332647739</v>
      </c>
      <c r="O1203" s="12">
        <f t="shared" si="245"/>
        <v>126.02711774802479</v>
      </c>
      <c r="P1203" s="12">
        <f t="shared" si="246"/>
        <v>117.70167264980086</v>
      </c>
      <c r="Q1203">
        <v>0.67307692307692302</v>
      </c>
      <c r="R1203" s="12"/>
      <c r="S1203" s="12"/>
      <c r="Z1203" s="12"/>
      <c r="AA1203" s="12"/>
      <c r="AB1203" s="12"/>
      <c r="AC1203" s="12"/>
      <c r="AF1203">
        <v>0.41172051089406497</v>
      </c>
      <c r="AG1203" s="12"/>
      <c r="AH1203" s="12"/>
      <c r="BI1203" t="str">
        <v>12/03/2020</v>
      </c>
      <c r="BJ1203">
        <v>34.6</v>
      </c>
      <c r="BK1203">
        <v>32.700000000000003</v>
      </c>
    </row>
    <row r="1204" spans="1:63" x14ac:dyDescent="0.3">
      <c r="A1204" s="11">
        <v>43840</v>
      </c>
      <c r="B1204">
        <v>0.501915708812261</v>
      </c>
      <c r="C1204">
        <v>3274.7</v>
      </c>
      <c r="D1204">
        <v>218.99</v>
      </c>
      <c r="E1204">
        <v>137.22</v>
      </c>
      <c r="F1204">
        <v>1551.8</v>
      </c>
      <c r="G1204">
        <v>84.68</v>
      </c>
      <c r="H1204">
        <v>49.36</v>
      </c>
      <c r="I1204" s="12">
        <f t="shared" si="239"/>
        <v>95.782147996624801</v>
      </c>
      <c r="J1204" s="12">
        <f t="shared" si="240"/>
        <v>93.650161743380821</v>
      </c>
      <c r="K1204" s="12">
        <f t="shared" si="241"/>
        <v>117.57469071638734</v>
      </c>
      <c r="L1204" s="12">
        <f t="shared" si="242"/>
        <v>109.08263159876444</v>
      </c>
      <c r="M1204" s="12">
        <f t="shared" si="243"/>
        <v>102.80737866500706</v>
      </c>
      <c r="N1204" s="12">
        <f t="shared" si="244"/>
        <v>100.6198471516293</v>
      </c>
      <c r="O1204" s="12">
        <f t="shared" si="245"/>
        <v>126.3801452237077</v>
      </c>
      <c r="P1204" s="12">
        <f t="shared" si="246"/>
        <v>117.85979750695275</v>
      </c>
      <c r="Q1204">
        <v>0.64705882352941202</v>
      </c>
      <c r="R1204" s="12"/>
      <c r="S1204" s="12"/>
      <c r="Z1204" s="12"/>
      <c r="AA1204" s="12"/>
      <c r="AB1204" s="12"/>
      <c r="AC1204" s="12"/>
      <c r="AF1204">
        <v>0.41056603773584899</v>
      </c>
      <c r="AG1204" s="12"/>
      <c r="AH1204" s="12"/>
      <c r="BI1204" t="str">
        <v>11/03/2020</v>
      </c>
      <c r="BJ1204">
        <v>34.6</v>
      </c>
      <c r="BK1204">
        <v>32.700000000000003</v>
      </c>
    </row>
    <row r="1205" spans="1:63" x14ac:dyDescent="0.3">
      <c r="A1205" s="11">
        <v>43839</v>
      </c>
      <c r="B1205">
        <v>0.51908396946564905</v>
      </c>
      <c r="C1205">
        <v>3253.05</v>
      </c>
      <c r="D1205">
        <v>217.15</v>
      </c>
      <c r="E1205">
        <v>136.74</v>
      </c>
      <c r="F1205">
        <v>1556.6</v>
      </c>
      <c r="G1205">
        <v>84.67</v>
      </c>
      <c r="H1205">
        <v>49.23</v>
      </c>
      <c r="I1205" s="12">
        <f t="shared" si="239"/>
        <v>95.481859345461203</v>
      </c>
      <c r="J1205" s="12">
        <f t="shared" si="240"/>
        <v>92.746905514032917</v>
      </c>
      <c r="K1205" s="12">
        <f t="shared" si="241"/>
        <v>116.81107486013128</v>
      </c>
      <c r="L1205" s="12">
        <f t="shared" si="242"/>
        <v>108.64645665854779</v>
      </c>
      <c r="M1205" s="12">
        <f t="shared" si="243"/>
        <v>102.2996558629364</v>
      </c>
      <c r="N1205" s="12">
        <f t="shared" si="244"/>
        <v>99.470264400160829</v>
      </c>
      <c r="O1205" s="12">
        <f t="shared" si="245"/>
        <v>125.33295083293757</v>
      </c>
      <c r="P1205" s="12">
        <f t="shared" si="246"/>
        <v>117.17633848187189</v>
      </c>
      <c r="Q1205">
        <v>0.68627450980392202</v>
      </c>
      <c r="R1205" s="12"/>
      <c r="S1205" s="12"/>
      <c r="Z1205" s="12"/>
      <c r="AA1205" s="12"/>
      <c r="AB1205" s="12"/>
      <c r="AC1205" s="12"/>
      <c r="AF1205">
        <v>0.40726722180166502</v>
      </c>
      <c r="AG1205" s="12"/>
      <c r="AH1205" s="12"/>
      <c r="BI1205" t="str">
        <v>10/03/2020</v>
      </c>
      <c r="BJ1205">
        <v>34.6</v>
      </c>
      <c r="BK1205">
        <v>32.700000000000003</v>
      </c>
    </row>
    <row r="1206" spans="1:63" x14ac:dyDescent="0.3">
      <c r="A1206" s="11">
        <v>43838</v>
      </c>
      <c r="B1206">
        <v>0.51209677419354804</v>
      </c>
      <c r="C1206">
        <v>3237.18</v>
      </c>
      <c r="D1206">
        <v>215.53</v>
      </c>
      <c r="E1206">
        <v>137.64500000000001</v>
      </c>
      <c r="F1206">
        <v>1574.3</v>
      </c>
      <c r="G1206">
        <v>84.71</v>
      </c>
      <c r="H1206">
        <v>49.1</v>
      </c>
      <c r="I1206" s="12">
        <f t="shared" si="239"/>
        <v>94.398420380522595</v>
      </c>
      <c r="J1206" s="12">
        <f t="shared" si="240"/>
        <v>91.273252554738974</v>
      </c>
      <c r="K1206" s="12">
        <f t="shared" si="241"/>
        <v>116.18661660521569</v>
      </c>
      <c r="L1206" s="12">
        <f t="shared" si="242"/>
        <v>108.40203638393392</v>
      </c>
      <c r="M1206" s="12">
        <f t="shared" si="243"/>
        <v>100.87815756431819</v>
      </c>
      <c r="N1206" s="12">
        <f t="shared" si="244"/>
        <v>97.63861790295573</v>
      </c>
      <c r="O1206" s="12">
        <f t="shared" si="245"/>
        <v>124.33965673349445</v>
      </c>
      <c r="P1206" s="12">
        <f t="shared" si="246"/>
        <v>116.60860648706371</v>
      </c>
      <c r="Q1206">
        <v>0.71428571428571397</v>
      </c>
      <c r="R1206" s="12"/>
      <c r="S1206" s="12"/>
      <c r="Z1206" s="12"/>
      <c r="AA1206" s="12"/>
      <c r="AB1206" s="12"/>
      <c r="AC1206" s="12"/>
      <c r="AF1206">
        <v>0.40141955835962101</v>
      </c>
      <c r="AG1206" s="12"/>
      <c r="AH1206" s="12"/>
      <c r="BI1206" t="str">
        <v>09/03/2020</v>
      </c>
      <c r="BJ1206">
        <v>34.6</v>
      </c>
      <c r="BK1206">
        <v>32.700000000000003</v>
      </c>
    </row>
    <row r="1207" spans="1:63" x14ac:dyDescent="0.3">
      <c r="A1207" s="11">
        <v>43837</v>
      </c>
      <c r="B1207">
        <v>0.51046025104602499</v>
      </c>
      <c r="C1207">
        <v>3246.28</v>
      </c>
      <c r="D1207">
        <v>215.56</v>
      </c>
      <c r="E1207">
        <v>138.33000000000001</v>
      </c>
      <c r="F1207">
        <v>1565.9</v>
      </c>
      <c r="G1207">
        <v>84.71</v>
      </c>
      <c r="H1207">
        <v>49.2</v>
      </c>
      <c r="I1207" s="12">
        <f t="shared" si="239"/>
        <v>94.196019701534397</v>
      </c>
      <c r="J1207" s="12">
        <f t="shared" si="240"/>
        <v>92.024868968336051</v>
      </c>
      <c r="K1207" s="12">
        <f t="shared" si="241"/>
        <v>116.5132274860155</v>
      </c>
      <c r="L1207" s="12">
        <f t="shared" si="242"/>
        <v>108.48564499804957</v>
      </c>
      <c r="M1207" s="12">
        <f t="shared" si="243"/>
        <v>100.39498120047591</v>
      </c>
      <c r="N1207" s="12">
        <f t="shared" si="244"/>
        <v>98.178945692496526</v>
      </c>
      <c r="O1207" s="12">
        <f t="shared" si="245"/>
        <v>124.35696378913406</v>
      </c>
      <c r="P1207" s="12">
        <f t="shared" si="246"/>
        <v>116.38824304719864</v>
      </c>
      <c r="Q1207">
        <v>0.72340425531914898</v>
      </c>
      <c r="R1207" s="12"/>
      <c r="S1207" s="12"/>
      <c r="Z1207" s="12"/>
      <c r="AA1207" s="12"/>
      <c r="AB1207" s="12"/>
      <c r="AC1207" s="12"/>
      <c r="AF1207">
        <v>0.40141955835962101</v>
      </c>
      <c r="AG1207" s="12"/>
      <c r="AH1207" s="12"/>
      <c r="BI1207" t="str">
        <v>06/03/2020</v>
      </c>
      <c r="BJ1207">
        <v>36.200000000000003</v>
      </c>
      <c r="BK1207">
        <v>22.9</v>
      </c>
    </row>
    <row r="1208" spans="1:63" x14ac:dyDescent="0.3">
      <c r="A1208" s="11">
        <v>43834</v>
      </c>
      <c r="B1208">
        <v>0.54545454545454497</v>
      </c>
      <c r="C1208">
        <v>3234.85</v>
      </c>
      <c r="D1208">
        <v>214.18</v>
      </c>
      <c r="E1208">
        <v>139.12</v>
      </c>
      <c r="F1208">
        <v>1552.35</v>
      </c>
      <c r="G1208">
        <v>84.74</v>
      </c>
      <c r="H1208">
        <v>49.08</v>
      </c>
      <c r="I1208" s="12">
        <f t="shared" si="239"/>
        <v>93.336211651345494</v>
      </c>
      <c r="J1208" s="12">
        <f t="shared" si="240"/>
        <v>92.505463297105464</v>
      </c>
      <c r="K1208" s="12">
        <f t="shared" si="241"/>
        <v>116.06204577656364</v>
      </c>
      <c r="L1208" s="12">
        <f t="shared" si="242"/>
        <v>108.36769690811261</v>
      </c>
      <c r="M1208" s="12">
        <f t="shared" si="243"/>
        <v>99.192595388187456</v>
      </c>
      <c r="N1208" s="12">
        <f t="shared" si="244"/>
        <v>98.403849955951557</v>
      </c>
      <c r="O1208" s="12">
        <f t="shared" si="245"/>
        <v>123.51739104419025</v>
      </c>
      <c r="P1208" s="12">
        <f t="shared" si="246"/>
        <v>115.92475375631346</v>
      </c>
      <c r="Q1208">
        <v>0.66</v>
      </c>
      <c r="R1208" s="12"/>
      <c r="S1208" s="12"/>
      <c r="Z1208" s="12"/>
      <c r="AA1208" s="12"/>
      <c r="AB1208" s="12"/>
      <c r="AC1208" s="12"/>
      <c r="AF1208">
        <v>0.39648586707410199</v>
      </c>
      <c r="AG1208" s="12"/>
      <c r="AH1208" s="12"/>
      <c r="BI1208" t="str">
        <v>05/03/2020</v>
      </c>
      <c r="BJ1208">
        <v>36.200000000000003</v>
      </c>
      <c r="BK1208">
        <v>22.9</v>
      </c>
    </row>
    <row r="1209" spans="1:63" x14ac:dyDescent="0.3">
      <c r="A1209" s="11">
        <v>43833</v>
      </c>
      <c r="B1209">
        <v>0.52380952380952395</v>
      </c>
      <c r="C1209">
        <v>3257.85</v>
      </c>
      <c r="D1209">
        <v>216.16</v>
      </c>
      <c r="E1209">
        <v>137.01499999999999</v>
      </c>
      <c r="F1209">
        <v>1529.15</v>
      </c>
      <c r="G1209">
        <v>84.67</v>
      </c>
      <c r="H1209">
        <v>49.72</v>
      </c>
      <c r="I1209" s="12">
        <f t="shared" si="239"/>
        <v>95.477109403899803</v>
      </c>
      <c r="J1209" s="12">
        <f t="shared" si="240"/>
        <v>94.608777081893052</v>
      </c>
      <c r="K1209" s="12">
        <f t="shared" si="241"/>
        <v>116.98465813705199</v>
      </c>
      <c r="L1209" s="12">
        <f t="shared" si="242"/>
        <v>107.74148048591952</v>
      </c>
      <c r="M1209" s="12">
        <f t="shared" si="243"/>
        <v>101.68626421654193</v>
      </c>
      <c r="N1209" s="12">
        <f t="shared" si="244"/>
        <v>100.85789491082826</v>
      </c>
      <c r="O1209" s="12">
        <f t="shared" si="245"/>
        <v>124.76335534806277</v>
      </c>
      <c r="P1209" s="12">
        <f t="shared" si="246"/>
        <v>115.49600922839092</v>
      </c>
      <c r="Q1209">
        <v>0.66</v>
      </c>
      <c r="R1209" s="12"/>
      <c r="S1209" s="12"/>
      <c r="Z1209" s="12"/>
      <c r="AA1209" s="12"/>
      <c r="AB1209" s="12"/>
      <c r="AC1209" s="12"/>
      <c r="AF1209">
        <v>0.396512509476876</v>
      </c>
      <c r="AG1209" s="12"/>
      <c r="AH1209" s="12"/>
      <c r="BI1209" t="str">
        <v>04/03/2020</v>
      </c>
      <c r="BJ1209">
        <v>36.200000000000003</v>
      </c>
      <c r="BK1209">
        <v>22.9</v>
      </c>
    </row>
    <row r="1210" spans="1:63" x14ac:dyDescent="0.3">
      <c r="A1210" s="11">
        <v>43830</v>
      </c>
      <c r="B1210">
        <v>0.52777777777777801</v>
      </c>
      <c r="C1210">
        <v>3230.78</v>
      </c>
      <c r="D1210">
        <v>212.61</v>
      </c>
      <c r="E1210">
        <v>135.47999999999999</v>
      </c>
      <c r="F1210">
        <v>1517.3</v>
      </c>
      <c r="G1210">
        <v>84.63</v>
      </c>
      <c r="H1210">
        <v>49.12</v>
      </c>
      <c r="I1210" s="12">
        <f t="shared" si="239"/>
        <v>95.759725467291659</v>
      </c>
      <c r="J1210" s="12">
        <f t="shared" si="240"/>
        <v>94.554988902607931</v>
      </c>
      <c r="K1210" s="12">
        <f t="shared" si="241"/>
        <v>116.06701652387288</v>
      </c>
      <c r="L1210" s="12">
        <f t="shared" si="242"/>
        <v>108.15639025939629</v>
      </c>
      <c r="M1210" s="12">
        <f t="shared" si="243"/>
        <v>101.14341200338289</v>
      </c>
      <c r="N1210" s="12">
        <f t="shared" si="244"/>
        <v>99.969435194772146</v>
      </c>
      <c r="O1210" s="12">
        <f t="shared" si="245"/>
        <v>122.77143866932587</v>
      </c>
      <c r="P1210" s="12">
        <f t="shared" si="246"/>
        <v>114.98063665312422</v>
      </c>
      <c r="Q1210">
        <v>0.65306122448979598</v>
      </c>
      <c r="R1210" s="12"/>
      <c r="S1210" s="12"/>
      <c r="Z1210" s="12"/>
      <c r="AA1210" s="12"/>
      <c r="AB1210" s="12"/>
      <c r="AC1210" s="12"/>
      <c r="AF1210">
        <v>0.40317700453857802</v>
      </c>
      <c r="AG1210" s="12"/>
      <c r="AH1210" s="12"/>
      <c r="BI1210" t="str">
        <v>03/03/2020</v>
      </c>
      <c r="BJ1210">
        <v>36.200000000000003</v>
      </c>
      <c r="BK1210">
        <v>22.9</v>
      </c>
    </row>
    <row r="1211" spans="1:63" x14ac:dyDescent="0.3">
      <c r="A1211" s="11">
        <v>43830</v>
      </c>
      <c r="B1211">
        <v>0.530120481927711</v>
      </c>
      <c r="C1211">
        <v>3221.29</v>
      </c>
      <c r="D1211">
        <v>212.21</v>
      </c>
      <c r="E1211">
        <v>136.82</v>
      </c>
      <c r="F1211">
        <v>1514.95</v>
      </c>
      <c r="G1211">
        <v>84.64</v>
      </c>
      <c r="H1211">
        <v>48.92</v>
      </c>
      <c r="I1211" s="12">
        <f t="shared" si="239"/>
        <v>94.555101556838977</v>
      </c>
      <c r="J1211" s="12">
        <f t="shared" si="240"/>
        <v>94.423285564740112</v>
      </c>
      <c r="K1211" s="12">
        <f t="shared" si="241"/>
        <v>115.71245364286041</v>
      </c>
      <c r="L1211" s="12">
        <f t="shared" si="242"/>
        <v>108.2800767190319</v>
      </c>
      <c r="M1211" s="12">
        <f t="shared" si="243"/>
        <v>99.975812970030518</v>
      </c>
      <c r="N1211" s="12">
        <f t="shared" si="244"/>
        <v>99.936084624607744</v>
      </c>
      <c r="O1211" s="12">
        <f t="shared" si="245"/>
        <v>122.52601015625386</v>
      </c>
      <c r="P1211" s="12">
        <f t="shared" si="246"/>
        <v>115.23454238467531</v>
      </c>
      <c r="Q1211">
        <v>0.65306122448979598</v>
      </c>
      <c r="R1211" s="12"/>
      <c r="S1211" s="12"/>
      <c r="Z1211" s="12"/>
      <c r="AA1211" s="12"/>
      <c r="AB1211" s="12"/>
      <c r="AC1211" s="12"/>
      <c r="AF1211">
        <v>0.407884761182714</v>
      </c>
      <c r="AG1211" s="12"/>
      <c r="AH1211" s="12"/>
      <c r="BI1211" t="str">
        <v>02/03/2020</v>
      </c>
      <c r="BJ1211">
        <v>36.200000000000003</v>
      </c>
      <c r="BK1211">
        <v>22.9</v>
      </c>
    </row>
    <row r="1212" spans="1:63" x14ac:dyDescent="0.3">
      <c r="A1212" s="11">
        <v>43827</v>
      </c>
      <c r="B1212">
        <v>0.52</v>
      </c>
      <c r="C1212">
        <v>3240.02</v>
      </c>
      <c r="D1212">
        <v>213.61</v>
      </c>
      <c r="E1212">
        <v>137.32</v>
      </c>
      <c r="F1212">
        <v>1511.4</v>
      </c>
      <c r="G1212">
        <v>84.61</v>
      </c>
      <c r="H1212">
        <v>49.22</v>
      </c>
      <c r="I1212" s="12">
        <f t="shared" si="239"/>
        <v>94.757854778243896</v>
      </c>
      <c r="J1212" s="12">
        <f t="shared" si="240"/>
        <v>95.197204968156697</v>
      </c>
      <c r="K1212" s="12">
        <f t="shared" si="241"/>
        <v>116.42677809333271</v>
      </c>
      <c r="L1212" s="12">
        <f t="shared" si="242"/>
        <v>108.24605987664272</v>
      </c>
      <c r="M1212" s="12">
        <f t="shared" si="243"/>
        <v>100.26788027788234</v>
      </c>
      <c r="N1212" s="12">
        <f t="shared" si="244"/>
        <v>100.83378929206266</v>
      </c>
      <c r="O1212" s="12">
        <f t="shared" si="245"/>
        <v>123.37837810801449</v>
      </c>
      <c r="P1212" s="12">
        <f t="shared" si="246"/>
        <v>115.28744975311092</v>
      </c>
      <c r="Q1212">
        <v>0.62745098039215697</v>
      </c>
      <c r="R1212" s="12"/>
      <c r="S1212" s="12"/>
      <c r="Z1212" s="12"/>
      <c r="AA1212" s="12"/>
      <c r="AB1212" s="12"/>
      <c r="AC1212" s="12"/>
      <c r="AF1212">
        <v>0.40648567119155399</v>
      </c>
      <c r="AG1212" s="12"/>
      <c r="AH1212" s="12"/>
      <c r="BI1212" t="str">
        <v>28/02/2020</v>
      </c>
      <c r="BJ1212">
        <v>41.7</v>
      </c>
      <c r="BK1212">
        <v>20.399999999999999</v>
      </c>
    </row>
    <row r="1213" spans="1:63" x14ac:dyDescent="0.3">
      <c r="A1213" s="11">
        <v>43826</v>
      </c>
      <c r="B1213">
        <v>0.523622047244094</v>
      </c>
      <c r="C1213">
        <v>3239.91</v>
      </c>
      <c r="D1213">
        <v>213.79</v>
      </c>
      <c r="E1213">
        <v>137.16999999999999</v>
      </c>
      <c r="F1213">
        <v>1511</v>
      </c>
      <c r="G1213">
        <v>84.55</v>
      </c>
      <c r="H1213">
        <v>49.13</v>
      </c>
      <c r="I1213" s="12">
        <f t="shared" si="239"/>
        <v>94.858364995395178</v>
      </c>
      <c r="J1213" s="12">
        <f t="shared" si="240"/>
        <v>95.219179058709699</v>
      </c>
      <c r="K1213" s="12">
        <f t="shared" si="241"/>
        <v>116.5054994270146</v>
      </c>
      <c r="L1213" s="12">
        <f t="shared" si="242"/>
        <v>108.44102850221755</v>
      </c>
      <c r="M1213" s="12">
        <f t="shared" si="243"/>
        <v>100.46232322354282</v>
      </c>
      <c r="N1213" s="12">
        <f t="shared" si="244"/>
        <v>100.94550296002464</v>
      </c>
      <c r="O1213" s="12">
        <f t="shared" si="245"/>
        <v>123.5701078775752</v>
      </c>
      <c r="P1213" s="12">
        <f t="shared" si="246"/>
        <v>115.59653434723157</v>
      </c>
      <c r="Q1213">
        <v>0.62264150943396201</v>
      </c>
      <c r="R1213" s="12"/>
      <c r="S1213" s="12"/>
      <c r="Z1213" s="12"/>
      <c r="AA1213" s="12"/>
      <c r="AB1213" s="12"/>
      <c r="AC1213" s="12"/>
      <c r="AF1213">
        <v>0.413333333333333</v>
      </c>
      <c r="AG1213" s="12"/>
      <c r="AH1213" s="12"/>
      <c r="BI1213" t="str">
        <v>27/02/2020</v>
      </c>
      <c r="BJ1213">
        <v>41.7</v>
      </c>
      <c r="BK1213">
        <v>20.399999999999999</v>
      </c>
    </row>
    <row r="1214" spans="1:63" x14ac:dyDescent="0.3">
      <c r="A1214" s="11">
        <v>43824</v>
      </c>
      <c r="B1214">
        <v>0.51737451737451701</v>
      </c>
      <c r="C1214">
        <v>3223.38</v>
      </c>
      <c r="D1214">
        <v>211.92</v>
      </c>
      <c r="E1214">
        <v>136.84</v>
      </c>
      <c r="F1214">
        <v>1499.55</v>
      </c>
      <c r="G1214">
        <v>84.52</v>
      </c>
      <c r="H1214">
        <v>48.92</v>
      </c>
      <c r="I1214" s="12">
        <f t="shared" si="239"/>
        <v>94.601372624739597</v>
      </c>
      <c r="J1214" s="12">
        <f t="shared" si="240"/>
        <v>95.458538156783703</v>
      </c>
      <c r="K1214" s="12">
        <f t="shared" si="241"/>
        <v>115.95203579860967</v>
      </c>
      <c r="L1214" s="12">
        <f t="shared" si="242"/>
        <v>108.35050873967131</v>
      </c>
      <c r="M1214" s="12">
        <f t="shared" si="243"/>
        <v>99.822212388450467</v>
      </c>
      <c r="N1214" s="12">
        <f t="shared" si="244"/>
        <v>100.82567562316075</v>
      </c>
      <c r="O1214" s="12">
        <f t="shared" si="245"/>
        <v>122.53236425451857</v>
      </c>
      <c r="P1214" s="12">
        <f t="shared" si="246"/>
        <v>115.07508749765954</v>
      </c>
      <c r="Q1214">
        <v>0.64</v>
      </c>
      <c r="R1214" s="12"/>
      <c r="S1214" s="12"/>
      <c r="Z1214" s="12"/>
      <c r="AA1214" s="12"/>
      <c r="AB1214" s="12"/>
      <c r="AC1214" s="12"/>
      <c r="AF1214">
        <v>0.417952314165498</v>
      </c>
      <c r="AG1214" s="12"/>
      <c r="AH1214" s="12"/>
      <c r="BI1214" t="str">
        <v>26/02/2020</v>
      </c>
      <c r="BJ1214">
        <v>41.7</v>
      </c>
      <c r="BK1214">
        <v>20.399999999999999</v>
      </c>
    </row>
    <row r="1215" spans="1:63" x14ac:dyDescent="0.3">
      <c r="A1215" s="11">
        <v>43823</v>
      </c>
      <c r="B1215">
        <v>0.52107279693486597</v>
      </c>
      <c r="C1215">
        <v>3224.01</v>
      </c>
      <c r="D1215">
        <v>211.81</v>
      </c>
      <c r="E1215">
        <v>136.44999999999999</v>
      </c>
      <c r="F1215">
        <v>1485.55</v>
      </c>
      <c r="G1215">
        <v>84.51</v>
      </c>
      <c r="H1215">
        <v>48.97</v>
      </c>
      <c r="I1215" s="12">
        <f t="shared" si="239"/>
        <v>94.89113205618257</v>
      </c>
      <c r="J1215" s="12">
        <f t="shared" si="240"/>
        <v>96.38572330514269</v>
      </c>
      <c r="K1215" s="12">
        <f t="shared" si="241"/>
        <v>115.98842577707423</v>
      </c>
      <c r="L1215" s="12">
        <f t="shared" si="242"/>
        <v>108.26112570594947</v>
      </c>
      <c r="M1215" s="12">
        <f t="shared" si="243"/>
        <v>100.05622954611803</v>
      </c>
      <c r="N1215" s="12">
        <f t="shared" si="244"/>
        <v>101.73157347865778</v>
      </c>
      <c r="O1215" s="12">
        <f t="shared" si="245"/>
        <v>122.48324796096406</v>
      </c>
      <c r="P1215" s="12">
        <f t="shared" si="246"/>
        <v>114.89810229268296</v>
      </c>
      <c r="Q1215">
        <v>0.64</v>
      </c>
      <c r="R1215" s="12"/>
      <c r="S1215" s="12"/>
      <c r="Z1215" s="12"/>
      <c r="AA1215" s="12"/>
      <c r="AB1215" s="12"/>
      <c r="AC1215" s="12"/>
      <c r="AF1215">
        <v>0.41783707865168501</v>
      </c>
      <c r="AG1215" s="12"/>
      <c r="AH1215" s="12"/>
      <c r="BI1215" t="str">
        <v>25/02/2020</v>
      </c>
      <c r="BJ1215">
        <v>41.7</v>
      </c>
      <c r="BK1215">
        <v>20.399999999999999</v>
      </c>
    </row>
    <row r="1216" spans="1:63" x14ac:dyDescent="0.3">
      <c r="A1216" s="11">
        <v>43820</v>
      </c>
      <c r="B1216">
        <v>0.53159851301115202</v>
      </c>
      <c r="C1216">
        <v>3221.22</v>
      </c>
      <c r="D1216">
        <v>211.71</v>
      </c>
      <c r="E1216">
        <v>136.65</v>
      </c>
      <c r="F1216">
        <v>1478.05</v>
      </c>
      <c r="G1216">
        <v>84.53</v>
      </c>
      <c r="H1216">
        <v>48.85</v>
      </c>
      <c r="I1216" s="12">
        <f t="shared" si="239"/>
        <v>94.670575688352017</v>
      </c>
      <c r="J1216" s="12">
        <f t="shared" si="240"/>
        <v>96.793040205138382</v>
      </c>
      <c r="K1216" s="12">
        <f t="shared" si="241"/>
        <v>115.86066230224422</v>
      </c>
      <c r="L1216" s="12">
        <f t="shared" si="242"/>
        <v>108.43357499618998</v>
      </c>
      <c r="M1216" s="12">
        <f t="shared" si="243"/>
        <v>99.862901224201096</v>
      </c>
      <c r="N1216" s="12">
        <f t="shared" si="244"/>
        <v>102.20189730914785</v>
      </c>
      <c r="O1216" s="12">
        <f t="shared" si="245"/>
        <v>122.39647539170092</v>
      </c>
      <c r="P1216" s="12">
        <f t="shared" si="246"/>
        <v>115.12653120326397</v>
      </c>
      <c r="Q1216">
        <v>0.60344827586206895</v>
      </c>
      <c r="R1216" s="12"/>
      <c r="S1216" s="12"/>
      <c r="Z1216" s="12"/>
      <c r="AA1216" s="12"/>
      <c r="AB1216" s="12"/>
      <c r="AC1216" s="12"/>
      <c r="AF1216">
        <v>0.408809359944941</v>
      </c>
      <c r="AG1216" s="12"/>
      <c r="AH1216" s="12"/>
      <c r="BI1216" t="str">
        <v>24/02/2020</v>
      </c>
      <c r="BJ1216">
        <v>41.7</v>
      </c>
      <c r="BK1216">
        <v>20.399999999999999</v>
      </c>
    </row>
    <row r="1217" spans="1:63" x14ac:dyDescent="0.3">
      <c r="A1217" s="11">
        <v>43819</v>
      </c>
      <c r="B1217">
        <v>0.52536231884058004</v>
      </c>
      <c r="C1217">
        <v>3205.37</v>
      </c>
      <c r="D1217">
        <v>210.86</v>
      </c>
      <c r="E1217">
        <v>136.47</v>
      </c>
      <c r="F1217">
        <v>1479.15</v>
      </c>
      <c r="G1217">
        <v>84.53</v>
      </c>
      <c r="H1217">
        <v>48.84</v>
      </c>
      <c r="I1217" s="12">
        <f t="shared" si="239"/>
        <v>94.328553957671772</v>
      </c>
      <c r="J1217" s="12">
        <f t="shared" si="240"/>
        <v>96.245547665808061</v>
      </c>
      <c r="K1217" s="12">
        <f t="shared" si="241"/>
        <v>115.290570381329</v>
      </c>
      <c r="L1217" s="12">
        <f t="shared" si="242"/>
        <v>107.92201635484345</v>
      </c>
      <c r="M1217" s="12">
        <f t="shared" si="243"/>
        <v>99.592791681252365</v>
      </c>
      <c r="N1217" s="12">
        <f t="shared" si="244"/>
        <v>101.71622460834897</v>
      </c>
      <c r="O1217" s="12">
        <f t="shared" si="245"/>
        <v>121.90506259078012</v>
      </c>
      <c r="P1217" s="12">
        <f t="shared" si="246"/>
        <v>114.68769474001718</v>
      </c>
      <c r="Q1217">
        <v>0.61403508771929804</v>
      </c>
      <c r="R1217" s="12"/>
      <c r="S1217" s="12"/>
      <c r="Z1217" s="12"/>
      <c r="AA1217" s="12"/>
      <c r="AB1217" s="12"/>
      <c r="AC1217" s="12"/>
      <c r="AF1217">
        <v>0.41398217957505101</v>
      </c>
      <c r="AG1217" s="12"/>
      <c r="AH1217" s="12"/>
      <c r="BI1217" t="str">
        <v>21/02/2020</v>
      </c>
      <c r="BJ1217">
        <v>49.1</v>
      </c>
      <c r="BK1217">
        <v>19.2</v>
      </c>
    </row>
    <row r="1218" spans="1:63" x14ac:dyDescent="0.3">
      <c r="A1218" s="11">
        <v>43818</v>
      </c>
      <c r="B1218">
        <v>0.53985507246376796</v>
      </c>
      <c r="C1218">
        <v>3191.14</v>
      </c>
      <c r="D1218">
        <v>209.55</v>
      </c>
      <c r="E1218">
        <v>136.47</v>
      </c>
      <c r="F1218">
        <v>1475.45</v>
      </c>
      <c r="G1218">
        <v>84.65</v>
      </c>
      <c r="H1218">
        <v>48.82</v>
      </c>
      <c r="I1218" s="12">
        <f t="shared" ref="I1218:I1281" si="247">I1219*(1+((C1218/C1219)-(E1218/E1219)))</f>
        <v>93.909789408550253</v>
      </c>
      <c r="J1218" s="12">
        <f t="shared" ref="J1218:J1281" si="248">J1219*(1+((C1218/C1219)-(F1218/F1219)))</f>
        <v>96.058089156244321</v>
      </c>
      <c r="K1218" s="12">
        <f t="shared" si="241"/>
        <v>114.61698659709063</v>
      </c>
      <c r="L1218" s="12">
        <f t="shared" si="242"/>
        <v>107.4867430597088</v>
      </c>
      <c r="M1218" s="12">
        <f t="shared" si="243"/>
        <v>98.974056230704889</v>
      </c>
      <c r="N1218" s="12">
        <f t="shared" si="244"/>
        <v>101.33684158732268</v>
      </c>
      <c r="O1218" s="12">
        <f t="shared" si="245"/>
        <v>120.9772765838751</v>
      </c>
      <c r="P1218" s="12">
        <f t="shared" si="246"/>
        <v>114.02160071653498</v>
      </c>
      <c r="Q1218">
        <v>0.63157894736842102</v>
      </c>
      <c r="R1218" s="12"/>
      <c r="S1218" s="12"/>
      <c r="Z1218" s="12"/>
      <c r="AA1218" s="12"/>
      <c r="AB1218" s="12"/>
      <c r="AC1218" s="12"/>
      <c r="AF1218">
        <v>0.419157608695652</v>
      </c>
      <c r="AG1218" s="12"/>
      <c r="AH1218" s="12"/>
      <c r="BI1218" t="str">
        <v>20/02/2020</v>
      </c>
      <c r="BJ1218">
        <v>49.1</v>
      </c>
      <c r="BK1218">
        <v>19.2</v>
      </c>
    </row>
    <row r="1219" spans="1:63" x14ac:dyDescent="0.3">
      <c r="A1219" s="11">
        <v>43817</v>
      </c>
      <c r="B1219">
        <v>0.56630824372759903</v>
      </c>
      <c r="C1219">
        <v>3192.52</v>
      </c>
      <c r="D1219">
        <v>209.39</v>
      </c>
      <c r="E1219">
        <v>137.6</v>
      </c>
      <c r="F1219">
        <v>1476.3</v>
      </c>
      <c r="G1219">
        <v>84.64</v>
      </c>
      <c r="H1219">
        <v>48.79</v>
      </c>
      <c r="I1219" s="12">
        <f t="shared" si="247"/>
        <v>93.184816300074274</v>
      </c>
      <c r="J1219" s="12">
        <f t="shared" si="248"/>
        <v>96.044306478921783</v>
      </c>
      <c r="K1219" s="12">
        <f t="shared" ref="K1219:K1282" si="249">K1220*(1+((C1219/C1220)-(G1219/G1220)))</f>
        <v>114.68010742922924</v>
      </c>
      <c r="L1219" s="12">
        <f t="shared" ref="L1219:L1282" si="250">L1220*(1+((C1219/C1220)-(H1219/H1220)))</f>
        <v>107.59941476544846</v>
      </c>
      <c r="M1219" s="12">
        <f t="shared" ref="M1219:M1282" si="251">M1220*(1+((D1219/D1220)-(E1219/E1220)))</f>
        <v>98.093535922029801</v>
      </c>
      <c r="N1219" s="12">
        <f t="shared" ref="N1219:N1282" si="252">N1220*(1+((D1219/D1220)-(F1219/F1220)))</f>
        <v>101.20124324630805</v>
      </c>
      <c r="O1219" s="12">
        <f t="shared" ref="O1219:O1282" si="253">O1220*(1+((D1219/D1220)-(G1219/G1220)))</f>
        <v>120.89917850573255</v>
      </c>
      <c r="P1219" s="12">
        <f t="shared" ref="P1219:P1282" si="254">P1220*(1+((D1219/D1220)-(H1219/H1220)))</f>
        <v>114.00458618610706</v>
      </c>
      <c r="Q1219">
        <v>0.660377358490566</v>
      </c>
      <c r="R1219" s="12"/>
      <c r="S1219" s="12"/>
      <c r="Z1219" s="12"/>
      <c r="AA1219" s="12"/>
      <c r="AB1219" s="12"/>
      <c r="AC1219" s="12"/>
      <c r="AF1219">
        <v>0.422086720867209</v>
      </c>
      <c r="AG1219" s="12"/>
      <c r="AH1219" s="12"/>
      <c r="BI1219" t="str">
        <v>19/02/2020</v>
      </c>
      <c r="BJ1219">
        <v>49.1</v>
      </c>
      <c r="BK1219">
        <v>19.2</v>
      </c>
    </row>
    <row r="1220" spans="1:63" x14ac:dyDescent="0.3">
      <c r="A1220" s="11">
        <v>43816</v>
      </c>
      <c r="B1220">
        <v>0.54981549815498199</v>
      </c>
      <c r="C1220">
        <v>3191.45</v>
      </c>
      <c r="D1220">
        <v>209.27</v>
      </c>
      <c r="E1220">
        <v>137.79</v>
      </c>
      <c r="F1220">
        <v>1475.9</v>
      </c>
      <c r="G1220">
        <v>84.62</v>
      </c>
      <c r="H1220">
        <v>48.82</v>
      </c>
      <c r="I1220" s="12">
        <f t="shared" si="247"/>
        <v>93.02535403013556</v>
      </c>
      <c r="J1220" s="12">
        <f t="shared" si="248"/>
        <v>96.03813605463121</v>
      </c>
      <c r="K1220" s="12">
        <f t="shared" si="249"/>
        <v>114.66876438850051</v>
      </c>
      <c r="L1220" s="12">
        <f t="shared" si="250"/>
        <v>107.49731671056827</v>
      </c>
      <c r="M1220" s="12">
        <f t="shared" si="251"/>
        <v>97.902397954214848</v>
      </c>
      <c r="N1220" s="12">
        <f t="shared" si="252"/>
        <v>101.1706491587116</v>
      </c>
      <c r="O1220" s="12">
        <f t="shared" si="253"/>
        <v>120.85844061208915</v>
      </c>
      <c r="P1220" s="12">
        <f t="shared" si="254"/>
        <v>113.86931807341331</v>
      </c>
      <c r="Q1220">
        <v>0.63461538461538503</v>
      </c>
      <c r="R1220" s="12"/>
      <c r="S1220" s="12"/>
      <c r="Z1220" s="12"/>
      <c r="AA1220" s="12"/>
      <c r="AB1220" s="12"/>
      <c r="AC1220" s="12"/>
      <c r="AF1220">
        <v>0.42750170183798503</v>
      </c>
      <c r="AG1220" s="12"/>
      <c r="AH1220" s="12"/>
      <c r="BI1220" t="str">
        <v>18/02/2020</v>
      </c>
      <c r="BJ1220">
        <v>49.1</v>
      </c>
      <c r="BK1220">
        <v>19.2</v>
      </c>
    </row>
    <row r="1221" spans="1:63" x14ac:dyDescent="0.3">
      <c r="A1221" s="11">
        <v>43813</v>
      </c>
      <c r="B1221">
        <v>0.54014598540145997</v>
      </c>
      <c r="C1221">
        <v>3168.8</v>
      </c>
      <c r="D1221">
        <v>207.19</v>
      </c>
      <c r="E1221">
        <v>139.04</v>
      </c>
      <c r="F1221">
        <v>1475.9</v>
      </c>
      <c r="G1221">
        <v>84.67</v>
      </c>
      <c r="H1221">
        <v>49.24</v>
      </c>
      <c r="I1221" s="12">
        <f t="shared" si="247"/>
        <v>91.547950022217634</v>
      </c>
      <c r="J1221" s="12">
        <f t="shared" si="248"/>
        <v>95.356544996761798</v>
      </c>
      <c r="K1221" s="12">
        <f t="shared" si="249"/>
        <v>113.78823189104557</v>
      </c>
      <c r="L1221" s="12">
        <f t="shared" si="250"/>
        <v>105.83804427484492</v>
      </c>
      <c r="M1221" s="12">
        <f t="shared" si="251"/>
        <v>96.074172437148817</v>
      </c>
      <c r="N1221" s="12">
        <f t="shared" si="252"/>
        <v>100.16508242554333</v>
      </c>
      <c r="O1221" s="12">
        <f t="shared" si="253"/>
        <v>119.58727304585622</v>
      </c>
      <c r="P1221" s="12">
        <f t="shared" si="254"/>
        <v>111.79345390813792</v>
      </c>
      <c r="Q1221">
        <v>0.63636363636363602</v>
      </c>
      <c r="R1221" s="12"/>
      <c r="S1221" s="12"/>
      <c r="Z1221" s="12"/>
      <c r="AA1221" s="12"/>
      <c r="AB1221" s="12"/>
      <c r="AC1221" s="12"/>
      <c r="AF1221">
        <v>0.43589743589743601</v>
      </c>
      <c r="AG1221" s="12"/>
      <c r="AH1221" s="12"/>
      <c r="BI1221" t="str">
        <v>17/02/2020</v>
      </c>
      <c r="BJ1221">
        <v>49.1</v>
      </c>
      <c r="BK1221">
        <v>19.2</v>
      </c>
    </row>
    <row r="1222" spans="1:63" x14ac:dyDescent="0.3">
      <c r="A1222" s="11">
        <v>43812</v>
      </c>
      <c r="B1222">
        <v>0.56934306569343096</v>
      </c>
      <c r="C1222">
        <v>3168.57</v>
      </c>
      <c r="D1222">
        <v>206.51</v>
      </c>
      <c r="E1222">
        <v>137.44999999999999</v>
      </c>
      <c r="F1222">
        <v>1469.6</v>
      </c>
      <c r="G1222">
        <v>84.57</v>
      </c>
      <c r="H1222">
        <v>48.99</v>
      </c>
      <c r="I1222" s="12">
        <f t="shared" si="247"/>
        <v>92.612554948492431</v>
      </c>
      <c r="J1222" s="12">
        <f t="shared" si="248"/>
        <v>95.760106125802125</v>
      </c>
      <c r="K1222" s="12">
        <f t="shared" si="249"/>
        <v>113.914661725171</v>
      </c>
      <c r="L1222" s="12">
        <f t="shared" si="250"/>
        <v>106.37315382007748</v>
      </c>
      <c r="M1222" s="12">
        <f t="shared" si="251"/>
        <v>96.875822200785478</v>
      </c>
      <c r="N1222" s="12">
        <f t="shared" si="252"/>
        <v>100.26475180868378</v>
      </c>
      <c r="O1222" s="12">
        <f t="shared" si="253"/>
        <v>119.33543156750025</v>
      </c>
      <c r="P1222" s="12">
        <f t="shared" si="254"/>
        <v>111.99619653620891</v>
      </c>
      <c r="Q1222">
        <v>0.67241379310344795</v>
      </c>
      <c r="R1222" s="12"/>
      <c r="S1222" s="12"/>
      <c r="Z1222" s="12"/>
      <c r="AA1222" s="12"/>
      <c r="AB1222" s="12"/>
      <c r="AC1222" s="12"/>
      <c r="AF1222">
        <v>0.43716577540106999</v>
      </c>
      <c r="AG1222" s="12"/>
      <c r="AH1222" s="12"/>
      <c r="BI1222" t="str">
        <v>14/02/2020</v>
      </c>
      <c r="BJ1222">
        <v>54.7</v>
      </c>
      <c r="BK1222">
        <v>18.899999999999999</v>
      </c>
    </row>
    <row r="1223" spans="1:63" x14ac:dyDescent="0.3">
      <c r="A1223" s="11">
        <v>43811</v>
      </c>
      <c r="B1223">
        <v>0.56000000000000005</v>
      </c>
      <c r="C1223">
        <v>3141.63</v>
      </c>
      <c r="D1223">
        <v>204.98</v>
      </c>
      <c r="E1223">
        <v>139.75</v>
      </c>
      <c r="F1223">
        <v>1474.94</v>
      </c>
      <c r="G1223">
        <v>84.65</v>
      </c>
      <c r="H1223">
        <v>48.53</v>
      </c>
      <c r="I1223" s="12">
        <f t="shared" si="247"/>
        <v>90.35079209202172</v>
      </c>
      <c r="J1223" s="12">
        <f t="shared" si="248"/>
        <v>94.606320304721322</v>
      </c>
      <c r="K1223" s="12">
        <f t="shared" si="249"/>
        <v>112.84039472647014</v>
      </c>
      <c r="L1223" s="12">
        <f t="shared" si="250"/>
        <v>106.46934957919019</v>
      </c>
      <c r="M1223" s="12">
        <f t="shared" si="251"/>
        <v>94.612492367194449</v>
      </c>
      <c r="N1223" s="12">
        <f t="shared" si="252"/>
        <v>99.165538593842271</v>
      </c>
      <c r="O1223" s="12">
        <f t="shared" si="253"/>
        <v>118.34028318363212</v>
      </c>
      <c r="P1223" s="12">
        <f t="shared" si="254"/>
        <v>112.22227168518728</v>
      </c>
      <c r="Q1223">
        <v>0.65517241379310298</v>
      </c>
      <c r="R1223" s="12"/>
      <c r="S1223" s="12"/>
      <c r="Z1223" s="12"/>
      <c r="AA1223" s="12"/>
      <c r="AB1223" s="12"/>
      <c r="AC1223" s="12"/>
      <c r="AF1223">
        <v>0.44592790387182901</v>
      </c>
      <c r="AG1223" s="12"/>
      <c r="AH1223" s="12"/>
      <c r="BI1223" t="str">
        <v>13/02/2020</v>
      </c>
      <c r="BJ1223">
        <v>54.7</v>
      </c>
      <c r="BK1223">
        <v>18.899999999999999</v>
      </c>
    </row>
    <row r="1224" spans="1:63" x14ac:dyDescent="0.3">
      <c r="A1224" s="11">
        <v>43810</v>
      </c>
      <c r="B1224">
        <v>0.56537102473498202</v>
      </c>
      <c r="C1224">
        <v>3132.52</v>
      </c>
      <c r="D1224">
        <v>203.9</v>
      </c>
      <c r="E1224">
        <v>138.66</v>
      </c>
      <c r="F1224">
        <v>1464.44</v>
      </c>
      <c r="G1224">
        <v>84.58</v>
      </c>
      <c r="H1224">
        <v>48.19</v>
      </c>
      <c r="I1224" s="12">
        <f t="shared" si="247"/>
        <v>90.800504577103709</v>
      </c>
      <c r="J1224" s="12">
        <f t="shared" si="248"/>
        <v>95.011236773975256</v>
      </c>
      <c r="K1224" s="12">
        <f t="shared" si="249"/>
        <v>112.60610838506766</v>
      </c>
      <c r="L1224" s="12">
        <f t="shared" si="250"/>
        <v>106.91273851412591</v>
      </c>
      <c r="M1224" s="12">
        <f t="shared" si="251"/>
        <v>94.85572528600639</v>
      </c>
      <c r="N1224" s="12">
        <f t="shared" si="252"/>
        <v>99.351650280958722</v>
      </c>
      <c r="O1224" s="12">
        <f t="shared" si="253"/>
        <v>117.81376225797395</v>
      </c>
      <c r="P1224" s="12">
        <f t="shared" si="254"/>
        <v>112.41998376746918</v>
      </c>
      <c r="Q1224">
        <v>0.65517241379310298</v>
      </c>
      <c r="R1224" s="12"/>
      <c r="S1224" s="12"/>
      <c r="Z1224" s="12"/>
      <c r="AA1224" s="12"/>
      <c r="AB1224" s="12"/>
      <c r="AC1224" s="12"/>
      <c r="AF1224">
        <v>0.43944407677035102</v>
      </c>
      <c r="AG1224" s="12"/>
      <c r="AH1224" s="12"/>
      <c r="BI1224" t="str">
        <v>12/02/2020</v>
      </c>
      <c r="BJ1224">
        <v>54.7</v>
      </c>
      <c r="BK1224">
        <v>18.899999999999999</v>
      </c>
    </row>
    <row r="1225" spans="1:63" x14ac:dyDescent="0.3">
      <c r="A1225" s="11">
        <v>43809</v>
      </c>
      <c r="B1225">
        <v>0.56989247311827995</v>
      </c>
      <c r="C1225">
        <v>3135.96</v>
      </c>
      <c r="D1225">
        <v>204.07</v>
      </c>
      <c r="E1225">
        <v>138.65</v>
      </c>
      <c r="F1225">
        <v>1461.51</v>
      </c>
      <c r="G1225">
        <v>84.62</v>
      </c>
      <c r="H1225">
        <v>48.11</v>
      </c>
      <c r="I1225" s="12">
        <f t="shared" si="247"/>
        <v>90.906781588296326</v>
      </c>
      <c r="J1225" s="12">
        <f t="shared" si="248"/>
        <v>95.306852769726945</v>
      </c>
      <c r="K1225" s="12">
        <f t="shared" si="249"/>
        <v>112.67644680101128</v>
      </c>
      <c r="L1225" s="12">
        <f t="shared" si="250"/>
        <v>107.2086137815521</v>
      </c>
      <c r="M1225" s="12">
        <f t="shared" si="251"/>
        <v>94.941663777740843</v>
      </c>
      <c r="N1225" s="12">
        <f t="shared" si="252"/>
        <v>99.634395095436176</v>
      </c>
      <c r="O1225" s="12">
        <f t="shared" si="253"/>
        <v>117.85623127886534</v>
      </c>
      <c r="P1225" s="12">
        <f t="shared" si="254"/>
        <v>112.7012752679687</v>
      </c>
      <c r="Q1225">
        <v>0.65517241379310298</v>
      </c>
      <c r="R1225" s="12"/>
      <c r="S1225" s="12"/>
      <c r="Z1225" s="12"/>
      <c r="AA1225" s="12"/>
      <c r="AB1225" s="12"/>
      <c r="AC1225" s="12"/>
      <c r="AF1225">
        <v>0.44170552964690202</v>
      </c>
      <c r="AG1225" s="12"/>
      <c r="AH1225" s="12"/>
      <c r="BI1225" t="str">
        <v>11/02/2020</v>
      </c>
      <c r="BJ1225">
        <v>54.7</v>
      </c>
      <c r="BK1225">
        <v>18.899999999999999</v>
      </c>
    </row>
    <row r="1226" spans="1:63" x14ac:dyDescent="0.3">
      <c r="A1226" s="11">
        <v>43806</v>
      </c>
      <c r="B1226">
        <v>0.56478405315614599</v>
      </c>
      <c r="C1226">
        <v>3145.91</v>
      </c>
      <c r="D1226">
        <v>205</v>
      </c>
      <c r="E1226">
        <v>138.35</v>
      </c>
      <c r="F1226">
        <v>1460.25</v>
      </c>
      <c r="G1226">
        <v>84.62</v>
      </c>
      <c r="H1226">
        <v>48.29</v>
      </c>
      <c r="I1226" s="12">
        <f t="shared" si="247"/>
        <v>91.394026014196712</v>
      </c>
      <c r="J1226" s="12">
        <f t="shared" si="248"/>
        <v>95.692080644210876</v>
      </c>
      <c r="K1226" s="12">
        <f t="shared" si="249"/>
        <v>113.03395475572692</v>
      </c>
      <c r="L1226" s="12">
        <f t="shared" si="250"/>
        <v>107.14811335117922</v>
      </c>
      <c r="M1226" s="12">
        <f t="shared" si="251"/>
        <v>95.582544625714675</v>
      </c>
      <c r="N1226" s="12">
        <f t="shared" si="252"/>
        <v>100.17528667867009</v>
      </c>
      <c r="O1226" s="12">
        <f t="shared" si="253"/>
        <v>118.39333273958638</v>
      </c>
      <c r="P1226" s="12">
        <f t="shared" si="254"/>
        <v>112.79253633583501</v>
      </c>
      <c r="Q1226">
        <v>0.640625</v>
      </c>
      <c r="R1226" s="12"/>
      <c r="S1226" s="12"/>
      <c r="Z1226" s="12"/>
      <c r="AA1226" s="12"/>
      <c r="AB1226" s="12"/>
      <c r="AC1226" s="12"/>
      <c r="AF1226">
        <v>0.44964262508122199</v>
      </c>
      <c r="AG1226" s="12"/>
      <c r="AH1226" s="12"/>
      <c r="BI1226" t="str">
        <v>10/02/2020</v>
      </c>
      <c r="BJ1226">
        <v>54.7</v>
      </c>
      <c r="BK1226">
        <v>18.899999999999999</v>
      </c>
    </row>
    <row r="1227" spans="1:63" x14ac:dyDescent="0.3">
      <c r="A1227" s="11">
        <v>43805</v>
      </c>
      <c r="B1227">
        <v>0.544262295081967</v>
      </c>
      <c r="C1227">
        <v>3117.43</v>
      </c>
      <c r="D1227">
        <v>202.83</v>
      </c>
      <c r="E1227">
        <v>139.12</v>
      </c>
      <c r="F1227">
        <v>1476.01</v>
      </c>
      <c r="G1227">
        <v>84.65</v>
      </c>
      <c r="H1227">
        <v>47.95</v>
      </c>
      <c r="I1227" s="12">
        <f t="shared" si="247"/>
        <v>90.072613885470474</v>
      </c>
      <c r="J1227" s="12">
        <f t="shared" si="248"/>
        <v>93.832952882450044</v>
      </c>
      <c r="K1227" s="12">
        <f t="shared" si="249"/>
        <v>111.97133216030333</v>
      </c>
      <c r="L1227" s="12">
        <f t="shared" si="250"/>
        <v>106.92944147848495</v>
      </c>
      <c r="M1227" s="12">
        <f t="shared" si="251"/>
        <v>94.055700375982383</v>
      </c>
      <c r="N1227" s="12">
        <f t="shared" si="252"/>
        <v>98.0787504984214</v>
      </c>
      <c r="O1227" s="12">
        <f t="shared" si="253"/>
        <v>117.09903533663761</v>
      </c>
      <c r="P1227" s="12">
        <f t="shared" si="254"/>
        <v>112.38705562809449</v>
      </c>
      <c r="Q1227">
        <v>0.58730158730158699</v>
      </c>
      <c r="R1227" s="12"/>
      <c r="S1227" s="12"/>
      <c r="Z1227" s="12"/>
      <c r="AA1227" s="12"/>
      <c r="AB1227" s="12"/>
      <c r="AC1227" s="12"/>
      <c r="AF1227">
        <v>0.448900388098318</v>
      </c>
      <c r="AG1227" s="12"/>
      <c r="AH1227" s="12"/>
      <c r="BI1227" t="str">
        <v>07/02/2020</v>
      </c>
      <c r="BJ1227">
        <v>52.9</v>
      </c>
      <c r="BK1227">
        <v>19.2</v>
      </c>
    </row>
    <row r="1228" spans="1:63" x14ac:dyDescent="0.3">
      <c r="A1228" s="11">
        <v>43804</v>
      </c>
      <c r="B1228">
        <v>0.54723127035830599</v>
      </c>
      <c r="C1228">
        <v>3112.76</v>
      </c>
      <c r="D1228">
        <v>202.43</v>
      </c>
      <c r="E1228">
        <v>139.80000000000001</v>
      </c>
      <c r="F1228">
        <v>1474.56</v>
      </c>
      <c r="G1228">
        <v>84.69</v>
      </c>
      <c r="H1228">
        <v>47.94</v>
      </c>
      <c r="I1228" s="12">
        <f t="shared" si="247"/>
        <v>89.502983972556137</v>
      </c>
      <c r="J1228" s="12">
        <f t="shared" si="248"/>
        <v>93.784472678217995</v>
      </c>
      <c r="K1228" s="12">
        <f t="shared" si="249"/>
        <v>111.75089379296939</v>
      </c>
      <c r="L1228" s="12">
        <f t="shared" si="250"/>
        <v>106.79150079713048</v>
      </c>
      <c r="M1228" s="12">
        <f t="shared" si="251"/>
        <v>93.416722218114998</v>
      </c>
      <c r="N1228" s="12">
        <f t="shared" si="252"/>
        <v>97.981489416259308</v>
      </c>
      <c r="O1228" s="12">
        <f t="shared" si="253"/>
        <v>116.81304167684868</v>
      </c>
      <c r="P1228" s="12">
        <f t="shared" si="254"/>
        <v>112.18877345634658</v>
      </c>
      <c r="Q1228">
        <v>0.58461538461538498</v>
      </c>
      <c r="R1228" s="12"/>
      <c r="S1228" s="12"/>
      <c r="Z1228" s="12"/>
      <c r="AA1228" s="12"/>
      <c r="AB1228" s="12"/>
      <c r="AC1228" s="12"/>
      <c r="AF1228">
        <v>0.453541260558804</v>
      </c>
      <c r="AG1228" s="12"/>
      <c r="AH1228" s="12"/>
      <c r="BI1228" t="str">
        <v>06/02/2020</v>
      </c>
      <c r="BJ1228">
        <v>52.9</v>
      </c>
      <c r="BK1228">
        <v>19.2</v>
      </c>
    </row>
    <row r="1229" spans="1:63" x14ac:dyDescent="0.3">
      <c r="A1229" s="11">
        <v>43803</v>
      </c>
      <c r="B1229">
        <v>0.53135313531353101</v>
      </c>
      <c r="C1229">
        <v>3093.2</v>
      </c>
      <c r="D1229">
        <v>201.41</v>
      </c>
      <c r="E1229">
        <v>141.21</v>
      </c>
      <c r="F1229">
        <v>1477.54</v>
      </c>
      <c r="G1229">
        <v>84.73</v>
      </c>
      <c r="H1229">
        <v>47.51</v>
      </c>
      <c r="I1229" s="12">
        <f t="shared" si="247"/>
        <v>88.066732087941858</v>
      </c>
      <c r="J1229" s="12">
        <f t="shared" si="248"/>
        <v>93.008741242689382</v>
      </c>
      <c r="K1229" s="12">
        <f t="shared" si="249"/>
        <v>110.99660126719817</v>
      </c>
      <c r="L1229" s="12">
        <f t="shared" si="250"/>
        <v>107.08353663392735</v>
      </c>
      <c r="M1229" s="12">
        <f t="shared" si="251"/>
        <v>92.031698058457337</v>
      </c>
      <c r="N1229" s="12">
        <f t="shared" si="252"/>
        <v>97.292545086692201</v>
      </c>
      <c r="O1229" s="12">
        <f t="shared" si="253"/>
        <v>116.16988054888955</v>
      </c>
      <c r="P1229" s="12">
        <f t="shared" si="254"/>
        <v>112.63779608437046</v>
      </c>
      <c r="Q1229">
        <v>0.546875</v>
      </c>
      <c r="R1229" s="12"/>
      <c r="S1229" s="12"/>
      <c r="Z1229" s="12"/>
      <c r="AA1229" s="12"/>
      <c r="AB1229" s="12"/>
      <c r="AC1229" s="12"/>
      <c r="AF1229">
        <v>0.46143875567077097</v>
      </c>
      <c r="AG1229" s="12"/>
      <c r="AH1229" s="12"/>
      <c r="BI1229" t="str">
        <v>05/02/2020</v>
      </c>
      <c r="BJ1229">
        <v>52.9</v>
      </c>
      <c r="BK1229">
        <v>19.2</v>
      </c>
    </row>
    <row r="1230" spans="1:63" x14ac:dyDescent="0.3">
      <c r="A1230" s="11">
        <v>43802</v>
      </c>
      <c r="B1230">
        <v>0.53642384105960295</v>
      </c>
      <c r="C1230">
        <v>3113.87</v>
      </c>
      <c r="D1230">
        <v>203</v>
      </c>
      <c r="E1230">
        <v>138.31</v>
      </c>
      <c r="F1230">
        <v>1462.69</v>
      </c>
      <c r="G1230">
        <v>84.61</v>
      </c>
      <c r="H1230">
        <v>47.71</v>
      </c>
      <c r="I1230" s="12">
        <f t="shared" si="247"/>
        <v>90.566869848893845</v>
      </c>
      <c r="J1230" s="12">
        <f t="shared" si="248"/>
        <v>94.597080065777661</v>
      </c>
      <c r="K1230" s="12">
        <f t="shared" si="249"/>
        <v>111.89808740906433</v>
      </c>
      <c r="L1230" s="12">
        <f t="shared" si="250"/>
        <v>107.34611045405347</v>
      </c>
      <c r="M1230" s="12">
        <f t="shared" si="251"/>
        <v>94.76080004102792</v>
      </c>
      <c r="N1230" s="12">
        <f t="shared" si="252"/>
        <v>99.074402123139976</v>
      </c>
      <c r="O1230" s="12">
        <f t="shared" si="253"/>
        <v>117.25457736247387</v>
      </c>
      <c r="P1230" s="12">
        <f t="shared" si="254"/>
        <v>113.04935440957536</v>
      </c>
      <c r="Q1230">
        <v>0.546875</v>
      </c>
      <c r="R1230" s="12"/>
      <c r="S1230" s="12"/>
      <c r="Z1230" s="12"/>
      <c r="AA1230" s="12"/>
      <c r="AB1230" s="12"/>
      <c r="AC1230" s="12"/>
      <c r="AF1230">
        <v>0.46023468057366401</v>
      </c>
      <c r="AG1230" s="12"/>
      <c r="AH1230" s="12"/>
      <c r="BI1230" t="str">
        <v>04/02/2020</v>
      </c>
      <c r="BJ1230">
        <v>52.9</v>
      </c>
      <c r="BK1230">
        <v>19.2</v>
      </c>
    </row>
    <row r="1231" spans="1:63" x14ac:dyDescent="0.3">
      <c r="A1231" s="11">
        <v>43799</v>
      </c>
      <c r="B1231">
        <v>0.56986301369863002</v>
      </c>
      <c r="C1231">
        <v>3140.98</v>
      </c>
      <c r="D1231">
        <v>205.1</v>
      </c>
      <c r="E1231">
        <v>140.41999999999999</v>
      </c>
      <c r="F1231">
        <v>1466.48</v>
      </c>
      <c r="G1231">
        <v>84.77</v>
      </c>
      <c r="H1231">
        <v>47.94</v>
      </c>
      <c r="I1231" s="12">
        <f t="shared" si="247"/>
        <v>89.991349491421232</v>
      </c>
      <c r="J1231" s="12">
        <f t="shared" si="248"/>
        <v>95.172554656131098</v>
      </c>
      <c r="K1231" s="12">
        <f t="shared" si="249"/>
        <v>112.6578070477274</v>
      </c>
      <c r="L1231" s="12">
        <f t="shared" si="250"/>
        <v>107.75919459845154</v>
      </c>
      <c r="M1231" s="12">
        <f t="shared" si="251"/>
        <v>94.309299769158727</v>
      </c>
      <c r="N1231" s="12">
        <f t="shared" si="252"/>
        <v>99.83861560971657</v>
      </c>
      <c r="O1231" s="12">
        <f t="shared" si="253"/>
        <v>118.24206982019435</v>
      </c>
      <c r="P1231" s="12">
        <f t="shared" si="254"/>
        <v>113.66784892227894</v>
      </c>
      <c r="Q1231">
        <v>0.59722222222222199</v>
      </c>
      <c r="R1231" s="12"/>
      <c r="S1231" s="12"/>
      <c r="Z1231" s="12"/>
      <c r="AA1231" s="12"/>
      <c r="AB1231" s="12"/>
      <c r="AC1231" s="12"/>
      <c r="AF1231">
        <v>0.46278924327704801</v>
      </c>
      <c r="AG1231" s="12"/>
      <c r="AH1231" s="12"/>
      <c r="BI1231" t="str">
        <v>03/02/2020</v>
      </c>
      <c r="BJ1231">
        <v>52.9</v>
      </c>
      <c r="BK1231">
        <v>19.2</v>
      </c>
    </row>
    <row r="1232" spans="1:63" x14ac:dyDescent="0.3">
      <c r="A1232" s="11">
        <v>43797</v>
      </c>
      <c r="B1232">
        <v>0.57333333333333303</v>
      </c>
      <c r="C1232">
        <v>3153.63</v>
      </c>
      <c r="D1232">
        <v>206.04</v>
      </c>
      <c r="E1232">
        <v>140.72</v>
      </c>
      <c r="F1232">
        <v>1454.41</v>
      </c>
      <c r="G1232">
        <v>84.74</v>
      </c>
      <c r="H1232">
        <v>48.35</v>
      </c>
      <c r="I1232" s="12">
        <f t="shared" si="247"/>
        <v>90.160793847075666</v>
      </c>
      <c r="J1232" s="12">
        <f t="shared" si="248"/>
        <v>96.35874510434472</v>
      </c>
      <c r="K1232" s="12">
        <f t="shared" si="249"/>
        <v>113.15174548834469</v>
      </c>
      <c r="L1232" s="12">
        <f t="shared" si="250"/>
        <v>107.2798057734926</v>
      </c>
      <c r="M1232" s="12">
        <f t="shared" si="251"/>
        <v>94.539060677159071</v>
      </c>
      <c r="N1232" s="12">
        <f t="shared" si="252"/>
        <v>101.13938120296767</v>
      </c>
      <c r="O1232" s="12">
        <f t="shared" si="253"/>
        <v>118.82624877177892</v>
      </c>
      <c r="P1232" s="12">
        <f t="shared" si="254"/>
        <v>113.22427994198755</v>
      </c>
      <c r="Q1232">
        <v>0.608108108108108</v>
      </c>
      <c r="R1232" s="12"/>
      <c r="S1232" s="12"/>
      <c r="Z1232" s="12"/>
      <c r="AA1232" s="12"/>
      <c r="AB1232" s="12"/>
      <c r="AC1232" s="12"/>
      <c r="AF1232">
        <v>0.45887445887445899</v>
      </c>
      <c r="AG1232" s="12"/>
      <c r="AH1232" s="12"/>
      <c r="BI1232" t="str">
        <v>31/01/2020</v>
      </c>
      <c r="BJ1232">
        <v>47.6</v>
      </c>
      <c r="BK1232">
        <v>19.100000000000001</v>
      </c>
    </row>
    <row r="1233" spans="1:63" x14ac:dyDescent="0.3">
      <c r="A1233" s="11">
        <v>43796</v>
      </c>
      <c r="B1233">
        <v>0.56951871657754005</v>
      </c>
      <c r="C1233">
        <v>3140.52</v>
      </c>
      <c r="D1233">
        <v>204.61</v>
      </c>
      <c r="E1233">
        <v>141.13</v>
      </c>
      <c r="F1233">
        <v>1461.38</v>
      </c>
      <c r="G1233">
        <v>84.79</v>
      </c>
      <c r="H1233">
        <v>48.21</v>
      </c>
      <c r="I1233" s="12">
        <f t="shared" si="247"/>
        <v>89.526979461662052</v>
      </c>
      <c r="J1233" s="12">
        <f t="shared" si="248"/>
        <v>95.504558786542844</v>
      </c>
      <c r="K1233" s="12">
        <f t="shared" si="249"/>
        <v>112.61522850966713</v>
      </c>
      <c r="L1233" s="12">
        <f t="shared" si="250"/>
        <v>107.14367907684203</v>
      </c>
      <c r="M1233" s="12">
        <f t="shared" si="251"/>
        <v>93.612852432307278</v>
      </c>
      <c r="N1233" s="12">
        <f t="shared" si="252"/>
        <v>99.963967861999137</v>
      </c>
      <c r="O1233" s="12">
        <f t="shared" si="253"/>
        <v>117.9324858814917</v>
      </c>
      <c r="P1233" s="12">
        <f t="shared" si="254"/>
        <v>112.76364677215484</v>
      </c>
      <c r="Q1233">
        <v>0.59459459459459496</v>
      </c>
      <c r="R1233" s="12"/>
      <c r="S1233" s="12"/>
      <c r="Z1233" s="12"/>
      <c r="AA1233" s="12"/>
      <c r="AB1233" s="12"/>
      <c r="AC1233" s="12"/>
      <c r="AF1233">
        <v>0.45394736842105299</v>
      </c>
      <c r="AG1233" s="12"/>
      <c r="AH1233" s="12"/>
      <c r="BI1233" t="str">
        <v>30/01/2020</v>
      </c>
      <c r="BJ1233">
        <v>47.6</v>
      </c>
      <c r="BK1233">
        <v>19.100000000000001</v>
      </c>
    </row>
    <row r="1234" spans="1:63" x14ac:dyDescent="0.3">
      <c r="A1234" s="11">
        <v>43795</v>
      </c>
      <c r="B1234">
        <v>0.56989247311827995</v>
      </c>
      <c r="C1234">
        <v>3133.64</v>
      </c>
      <c r="D1234">
        <v>204.22</v>
      </c>
      <c r="E1234">
        <v>140.31</v>
      </c>
      <c r="F1234">
        <v>1455.3</v>
      </c>
      <c r="G1234">
        <v>84.75</v>
      </c>
      <c r="H1234">
        <v>48.24</v>
      </c>
      <c r="I1234" s="12">
        <f t="shared" si="247"/>
        <v>89.854830294193263</v>
      </c>
      <c r="J1234" s="12">
        <f t="shared" si="248"/>
        <v>95.694253788129913</v>
      </c>
      <c r="K1234" s="12">
        <f t="shared" si="249"/>
        <v>112.42146411318322</v>
      </c>
      <c r="L1234" s="12">
        <f t="shared" si="250"/>
        <v>106.8426583972023</v>
      </c>
      <c r="M1234" s="12">
        <f t="shared" si="251"/>
        <v>93.982626786428966</v>
      </c>
      <c r="N1234" s="12">
        <f t="shared" si="252"/>
        <v>100.19121431338738</v>
      </c>
      <c r="O1234" s="12">
        <f t="shared" si="253"/>
        <v>117.76317437191783</v>
      </c>
      <c r="P1234" s="12">
        <f t="shared" si="254"/>
        <v>112.47889567597068</v>
      </c>
      <c r="Q1234">
        <v>0.608108108108108</v>
      </c>
      <c r="R1234" s="12"/>
      <c r="S1234" s="12"/>
      <c r="Z1234" s="12"/>
      <c r="AA1234" s="12"/>
      <c r="AB1234" s="12"/>
      <c r="AC1234" s="12"/>
      <c r="AF1234">
        <v>0.454061251664447</v>
      </c>
      <c r="AG1234" s="12"/>
      <c r="AH1234" s="12"/>
      <c r="BI1234" t="str">
        <v>29/01/2020</v>
      </c>
      <c r="BJ1234">
        <v>47.6</v>
      </c>
      <c r="BK1234">
        <v>19.100000000000001</v>
      </c>
    </row>
    <row r="1235" spans="1:63" x14ac:dyDescent="0.3">
      <c r="A1235" s="11">
        <v>43792</v>
      </c>
      <c r="B1235">
        <v>0.57719714964370505</v>
      </c>
      <c r="C1235">
        <v>3110.29</v>
      </c>
      <c r="D1235">
        <v>201.83</v>
      </c>
      <c r="E1235">
        <v>139.9</v>
      </c>
      <c r="F1235">
        <v>1462.05</v>
      </c>
      <c r="G1235">
        <v>84.734999999999999</v>
      </c>
      <c r="H1235">
        <v>47.9</v>
      </c>
      <c r="I1235" s="12">
        <f t="shared" si="247"/>
        <v>89.445467567727519</v>
      </c>
      <c r="J1235" s="12">
        <f t="shared" si="248"/>
        <v>94.54794096394312</v>
      </c>
      <c r="K1235" s="12">
        <f t="shared" si="249"/>
        <v>111.60337609282105</v>
      </c>
      <c r="L1235" s="12">
        <f t="shared" si="250"/>
        <v>106.79895440052283</v>
      </c>
      <c r="M1235" s="12">
        <f t="shared" si="251"/>
        <v>93.152545925972746</v>
      </c>
      <c r="N1235" s="12">
        <f t="shared" si="252"/>
        <v>98.568922232781446</v>
      </c>
      <c r="O1235" s="12">
        <f t="shared" si="253"/>
        <v>116.40534945599072</v>
      </c>
      <c r="P1235" s="12">
        <f t="shared" si="254"/>
        <v>111.94786784966858</v>
      </c>
      <c r="Q1235">
        <v>0.63953488372093004</v>
      </c>
      <c r="R1235" s="12"/>
      <c r="S1235" s="12"/>
      <c r="Z1235" s="12"/>
      <c r="AA1235" s="12"/>
      <c r="AB1235" s="12"/>
      <c r="AC1235" s="12"/>
      <c r="AF1235">
        <v>0.44769330734243001</v>
      </c>
      <c r="AG1235" s="12"/>
      <c r="AH1235" s="12"/>
      <c r="BI1235" t="str">
        <v>28/01/2020</v>
      </c>
      <c r="BJ1235">
        <v>47.6</v>
      </c>
      <c r="BK1235">
        <v>19.100000000000001</v>
      </c>
    </row>
    <row r="1236" spans="1:63" x14ac:dyDescent="0.3">
      <c r="A1236" s="11">
        <v>43791</v>
      </c>
      <c r="B1236">
        <v>0.57857142857142896</v>
      </c>
      <c r="C1236">
        <v>3103.54</v>
      </c>
      <c r="D1236">
        <v>201.7</v>
      </c>
      <c r="E1236">
        <v>139.72</v>
      </c>
      <c r="F1236">
        <v>1464.63</v>
      </c>
      <c r="G1236">
        <v>84.75</v>
      </c>
      <c r="H1236">
        <v>47.83</v>
      </c>
      <c r="I1236" s="12">
        <f t="shared" si="247"/>
        <v>89.36623145874087</v>
      </c>
      <c r="J1236" s="12">
        <f t="shared" si="248"/>
        <v>94.177214922594402</v>
      </c>
      <c r="K1236" s="12">
        <f t="shared" si="249"/>
        <v>111.34150900615346</v>
      </c>
      <c r="L1236" s="12">
        <f t="shared" si="250"/>
        <v>106.72302959915505</v>
      </c>
      <c r="M1236" s="12">
        <f t="shared" si="251"/>
        <v>93.212553306237311</v>
      </c>
      <c r="N1236" s="12">
        <f t="shared" si="252"/>
        <v>98.332328886206838</v>
      </c>
      <c r="O1236" s="12">
        <f t="shared" si="253"/>
        <v>116.30979947659434</v>
      </c>
      <c r="P1236" s="12">
        <f t="shared" si="254"/>
        <v>112.03962775072509</v>
      </c>
      <c r="Q1236">
        <v>0.62790697674418605</v>
      </c>
      <c r="R1236" s="12"/>
      <c r="S1236" s="12"/>
      <c r="Z1236" s="12"/>
      <c r="AA1236" s="12"/>
      <c r="AB1236" s="12"/>
      <c r="AC1236" s="12"/>
      <c r="AF1236">
        <v>0.44908616187989597</v>
      </c>
      <c r="AG1236" s="12"/>
      <c r="AH1236" s="12"/>
      <c r="BI1236" t="str">
        <v>27/01/2020</v>
      </c>
      <c r="BJ1236">
        <v>47.6</v>
      </c>
      <c r="BK1236">
        <v>19.100000000000001</v>
      </c>
    </row>
    <row r="1237" spans="1:63" x14ac:dyDescent="0.3">
      <c r="A1237" s="11">
        <v>43790</v>
      </c>
      <c r="B1237">
        <v>0.58352941176470596</v>
      </c>
      <c r="C1237">
        <v>3108.46</v>
      </c>
      <c r="D1237">
        <v>202.15</v>
      </c>
      <c r="E1237">
        <v>140.6</v>
      </c>
      <c r="F1237">
        <v>1471.44</v>
      </c>
      <c r="G1237">
        <v>84.79</v>
      </c>
      <c r="H1237">
        <v>47.88</v>
      </c>
      <c r="I1237" s="12">
        <f t="shared" si="247"/>
        <v>88.950289839119478</v>
      </c>
      <c r="J1237" s="12">
        <f t="shared" si="248"/>
        <v>93.89128384594575</v>
      </c>
      <c r="K1237" s="12">
        <f t="shared" si="249"/>
        <v>111.46534963787316</v>
      </c>
      <c r="L1237" s="12">
        <f t="shared" si="250"/>
        <v>106.78053091118021</v>
      </c>
      <c r="M1237" s="12">
        <f t="shared" si="251"/>
        <v>92.838153676555322</v>
      </c>
      <c r="N1237" s="12">
        <f t="shared" si="252"/>
        <v>98.096695753187362</v>
      </c>
      <c r="O1237" s="12">
        <f t="shared" si="253"/>
        <v>116.51420220640944</v>
      </c>
      <c r="P1237" s="12">
        <f t="shared" si="254"/>
        <v>112.17219199360606</v>
      </c>
      <c r="Q1237">
        <v>0.64705882352941202</v>
      </c>
      <c r="R1237" s="12"/>
      <c r="S1237" s="12"/>
      <c r="Z1237" s="12"/>
      <c r="AA1237" s="12"/>
      <c r="AB1237" s="12"/>
      <c r="AC1237" s="12"/>
      <c r="AF1237">
        <v>0.44937949052906601</v>
      </c>
      <c r="AG1237" s="12"/>
      <c r="AH1237" s="12"/>
      <c r="BI1237" t="str">
        <v>24/01/2020</v>
      </c>
      <c r="BJ1237">
        <v>52.8</v>
      </c>
      <c r="BK1237">
        <v>18.899999999999999</v>
      </c>
    </row>
    <row r="1238" spans="1:63" x14ac:dyDescent="0.3">
      <c r="A1238" s="11">
        <v>43789</v>
      </c>
      <c r="B1238">
        <v>0.582938388625592</v>
      </c>
      <c r="C1238">
        <v>3120.18</v>
      </c>
      <c r="D1238">
        <v>203.37</v>
      </c>
      <c r="E1238">
        <v>139.16</v>
      </c>
      <c r="F1238">
        <v>1472.64</v>
      </c>
      <c r="G1238">
        <v>84.75</v>
      </c>
      <c r="H1238">
        <v>48.15</v>
      </c>
      <c r="I1238" s="12">
        <f t="shared" si="247"/>
        <v>90.222791608845995</v>
      </c>
      <c r="J1238" s="12">
        <f t="shared" si="248"/>
        <v>94.168263827760072</v>
      </c>
      <c r="K1238" s="12">
        <f t="shared" si="249"/>
        <v>111.93864525444245</v>
      </c>
      <c r="L1238" s="12">
        <f t="shared" si="250"/>
        <v>106.5832152079789</v>
      </c>
      <c r="M1238" s="12">
        <f t="shared" si="251"/>
        <v>94.380972950538421</v>
      </c>
      <c r="N1238" s="12">
        <f t="shared" si="252"/>
        <v>98.607884461984298</v>
      </c>
      <c r="O1238" s="12">
        <f t="shared" si="253"/>
        <v>117.27306384537762</v>
      </c>
      <c r="P1238" s="12">
        <f t="shared" si="254"/>
        <v>112.21611804954233</v>
      </c>
      <c r="Q1238">
        <v>0.64285714285714302</v>
      </c>
      <c r="R1238" s="12"/>
      <c r="S1238" s="12"/>
      <c r="Z1238" s="12"/>
      <c r="AA1238" s="12"/>
      <c r="AB1238" s="12"/>
      <c r="AC1238" s="12"/>
      <c r="AF1238">
        <v>0.447800393959291</v>
      </c>
      <c r="AG1238" s="12"/>
      <c r="AH1238" s="12"/>
      <c r="BI1238" t="str">
        <v>23/01/2020</v>
      </c>
      <c r="BJ1238">
        <v>52.8</v>
      </c>
      <c r="BK1238">
        <v>18.899999999999999</v>
      </c>
    </row>
    <row r="1239" spans="1:63" x14ac:dyDescent="0.3">
      <c r="A1239" s="11">
        <v>43788</v>
      </c>
      <c r="B1239">
        <v>0.58472553699284002</v>
      </c>
      <c r="C1239">
        <v>3122.03</v>
      </c>
      <c r="D1239">
        <v>203.07</v>
      </c>
      <c r="E1239">
        <v>138.01</v>
      </c>
      <c r="F1239">
        <v>1471.33</v>
      </c>
      <c r="G1239">
        <v>84.76</v>
      </c>
      <c r="H1239">
        <v>48.19</v>
      </c>
      <c r="I1239" s="12">
        <f t="shared" si="247"/>
        <v>91.035308380758252</v>
      </c>
      <c r="J1239" s="12">
        <f t="shared" si="248"/>
        <v>94.3081146587554</v>
      </c>
      <c r="K1239" s="12">
        <f t="shared" si="249"/>
        <v>111.9917946555089</v>
      </c>
      <c r="L1239" s="12">
        <f t="shared" si="250"/>
        <v>106.55790935021994</v>
      </c>
      <c r="M1239" s="12">
        <f t="shared" si="251"/>
        <v>95.032459080799839</v>
      </c>
      <c r="N1239" s="12">
        <f t="shared" si="252"/>
        <v>98.550038330795601</v>
      </c>
      <c r="O1239" s="12">
        <f t="shared" si="253"/>
        <v>117.08627572685133</v>
      </c>
      <c r="P1239" s="12">
        <f t="shared" si="254"/>
        <v>111.95778991221704</v>
      </c>
      <c r="Q1239">
        <v>0.64285714285714302</v>
      </c>
      <c r="R1239" s="12"/>
      <c r="S1239" s="12"/>
      <c r="Z1239" s="12"/>
      <c r="AA1239" s="12"/>
      <c r="AB1239" s="12"/>
      <c r="AC1239" s="12"/>
      <c r="AF1239">
        <v>0.43815104166666702</v>
      </c>
      <c r="AG1239" s="12"/>
      <c r="AH1239" s="12"/>
      <c r="BI1239" t="str">
        <v>22/01/2020</v>
      </c>
      <c r="BJ1239">
        <v>52.8</v>
      </c>
      <c r="BK1239">
        <v>18.899999999999999</v>
      </c>
    </row>
    <row r="1240" spans="1:63" x14ac:dyDescent="0.3">
      <c r="A1240" s="11">
        <v>43785</v>
      </c>
      <c r="B1240">
        <v>0.58352402745995402</v>
      </c>
      <c r="C1240">
        <v>3120.46</v>
      </c>
      <c r="D1240">
        <v>202.91</v>
      </c>
      <c r="E1240">
        <v>137.76</v>
      </c>
      <c r="F1240">
        <v>1466.55</v>
      </c>
      <c r="G1240">
        <v>84.72</v>
      </c>
      <c r="H1240">
        <v>48.2</v>
      </c>
      <c r="I1240" s="12">
        <f t="shared" si="247"/>
        <v>91.154868869859712</v>
      </c>
      <c r="J1240" s="12">
        <f t="shared" si="248"/>
        <v>94.568766912387318</v>
      </c>
      <c r="K1240" s="12">
        <f t="shared" si="249"/>
        <v>111.9883244265998</v>
      </c>
      <c r="L1240" s="12">
        <f t="shared" si="250"/>
        <v>106.48224308656454</v>
      </c>
      <c r="M1240" s="12">
        <f t="shared" si="251"/>
        <v>95.130083794765937</v>
      </c>
      <c r="N1240" s="12">
        <f t="shared" si="252"/>
        <v>98.794141191069272</v>
      </c>
      <c r="O1240" s="12">
        <f t="shared" si="253"/>
        <v>117.04924328911775</v>
      </c>
      <c r="P1240" s="12">
        <f t="shared" si="254"/>
        <v>111.84639137473198</v>
      </c>
      <c r="Q1240">
        <v>0.64367816091954</v>
      </c>
      <c r="R1240" s="12"/>
      <c r="S1240" s="12"/>
      <c r="Z1240" s="12"/>
      <c r="AA1240" s="12"/>
      <c r="AB1240" s="12"/>
      <c r="AC1240" s="12"/>
      <c r="AF1240">
        <v>0.43815104166666702</v>
      </c>
      <c r="AG1240" s="12"/>
      <c r="AH1240" s="12"/>
      <c r="BI1240" t="str">
        <v>21/01/2020</v>
      </c>
      <c r="BJ1240">
        <v>52.8</v>
      </c>
      <c r="BK1240">
        <v>18.899999999999999</v>
      </c>
    </row>
    <row r="1241" spans="1:63" x14ac:dyDescent="0.3">
      <c r="A1241" s="11">
        <v>43784</v>
      </c>
      <c r="B1241">
        <v>0.57568807339449501</v>
      </c>
      <c r="C1241">
        <v>3096.63</v>
      </c>
      <c r="D1241">
        <v>201.43</v>
      </c>
      <c r="E1241">
        <v>137.91</v>
      </c>
      <c r="F1241">
        <v>1471.17</v>
      </c>
      <c r="G1241">
        <v>84.75</v>
      </c>
      <c r="H1241">
        <v>47.84</v>
      </c>
      <c r="I1241" s="12">
        <f t="shared" si="247"/>
        <v>90.361214722575824</v>
      </c>
      <c r="J1241" s="12">
        <f t="shared" si="248"/>
        <v>93.555021523981623</v>
      </c>
      <c r="K1241" s="12">
        <f t="shared" si="249"/>
        <v>111.09407877329335</v>
      </c>
      <c r="L1241" s="12">
        <f t="shared" si="250"/>
        <v>106.46410385236503</v>
      </c>
      <c r="M1241" s="12">
        <f t="shared" si="251"/>
        <v>94.334361055253297</v>
      </c>
      <c r="N1241" s="12">
        <f t="shared" si="252"/>
        <v>97.768759715372298</v>
      </c>
      <c r="O1241" s="12">
        <f t="shared" si="253"/>
        <v>116.15468403912934</v>
      </c>
      <c r="P1241" s="12">
        <f t="shared" si="254"/>
        <v>111.86626083526784</v>
      </c>
      <c r="Q1241">
        <v>0.65882352941176503</v>
      </c>
      <c r="R1241" s="12"/>
      <c r="S1241" s="12"/>
      <c r="Z1241" s="12"/>
      <c r="AA1241" s="12"/>
      <c r="AB1241" s="12"/>
      <c r="AC1241" s="12"/>
      <c r="AF1241">
        <v>0.43300330033003298</v>
      </c>
      <c r="AG1241" s="12"/>
      <c r="AH1241" s="12"/>
      <c r="BI1241" t="str">
        <v>20/01/2020</v>
      </c>
      <c r="BJ1241">
        <v>52.8</v>
      </c>
      <c r="BK1241">
        <v>18.899999999999999</v>
      </c>
    </row>
    <row r="1242" spans="1:63" x14ac:dyDescent="0.3">
      <c r="A1242" s="11">
        <v>43783</v>
      </c>
      <c r="B1242">
        <v>0.57241379310344798</v>
      </c>
      <c r="C1242">
        <v>3094.04</v>
      </c>
      <c r="D1242">
        <v>201.59</v>
      </c>
      <c r="E1242">
        <v>136.5</v>
      </c>
      <c r="F1242">
        <v>1463.56</v>
      </c>
      <c r="G1242">
        <v>84.67</v>
      </c>
      <c r="H1242">
        <v>47.92</v>
      </c>
      <c r="I1242" s="12">
        <f t="shared" si="247"/>
        <v>91.227195911505262</v>
      </c>
      <c r="J1242" s="12">
        <f t="shared" si="248"/>
        <v>93.964948962110242</v>
      </c>
      <c r="K1242" s="12">
        <f t="shared" si="249"/>
        <v>111.10605061033989</v>
      </c>
      <c r="L1242" s="12">
        <f t="shared" si="250"/>
        <v>106.19791428463498</v>
      </c>
      <c r="M1242" s="12">
        <f t="shared" si="251"/>
        <v>95.395479361582588</v>
      </c>
      <c r="N1242" s="12">
        <f t="shared" si="252"/>
        <v>98.358254207227333</v>
      </c>
      <c r="O1242" s="12">
        <f t="shared" si="253"/>
        <v>116.35697469518439</v>
      </c>
      <c r="P1242" s="12">
        <f t="shared" si="254"/>
        <v>111.76837868082058</v>
      </c>
      <c r="Q1242">
        <v>0.63529411764705901</v>
      </c>
      <c r="R1242" s="12"/>
      <c r="S1242" s="12"/>
      <c r="Z1242" s="12"/>
      <c r="AA1242" s="12"/>
      <c r="AB1242" s="12"/>
      <c r="AC1242" s="12"/>
      <c r="AF1242">
        <v>0.42617449664429502</v>
      </c>
      <c r="AG1242" s="12"/>
      <c r="AH1242" s="12"/>
      <c r="BI1242" t="str">
        <v>17/01/2020</v>
      </c>
      <c r="BJ1242">
        <v>59.4</v>
      </c>
      <c r="BK1242">
        <v>17.899999999999999</v>
      </c>
    </row>
    <row r="1243" spans="1:63" x14ac:dyDescent="0.3">
      <c r="A1243" s="11">
        <v>43782</v>
      </c>
      <c r="B1243">
        <v>0.56682027649769595</v>
      </c>
      <c r="C1243">
        <v>3091.84</v>
      </c>
      <c r="D1243">
        <v>201.54</v>
      </c>
      <c r="E1243">
        <v>135.62</v>
      </c>
      <c r="F1243">
        <v>1456.44</v>
      </c>
      <c r="G1243">
        <v>84.63</v>
      </c>
      <c r="H1243">
        <v>48.14</v>
      </c>
      <c r="I1243" s="12">
        <f t="shared" si="247"/>
        <v>91.757293216474125</v>
      </c>
      <c r="J1243" s="12">
        <f t="shared" si="248"/>
        <v>94.359094652303952</v>
      </c>
      <c r="K1243" s="12">
        <f t="shared" si="249"/>
        <v>111.07951318482331</v>
      </c>
      <c r="L1243" s="12">
        <f t="shared" si="250"/>
        <v>105.63997101419763</v>
      </c>
      <c r="M1243" s="12">
        <f t="shared" si="251"/>
        <v>95.994545685038446</v>
      </c>
      <c r="N1243" s="12">
        <f t="shared" si="252"/>
        <v>98.816817884610884</v>
      </c>
      <c r="O1243" s="12">
        <f t="shared" si="253"/>
        <v>116.3831092118926</v>
      </c>
      <c r="P1243" s="12">
        <f t="shared" si="254"/>
        <v>111.23245029460205</v>
      </c>
      <c r="Q1243">
        <v>0.61904761904761896</v>
      </c>
      <c r="R1243" s="12"/>
      <c r="S1243" s="12"/>
      <c r="Z1243" s="12"/>
      <c r="AA1243" s="12"/>
      <c r="AB1243" s="12"/>
      <c r="AC1243" s="12"/>
      <c r="AF1243">
        <v>0.42318059299191402</v>
      </c>
      <c r="AG1243" s="12"/>
      <c r="AH1243" s="12"/>
      <c r="BI1243" t="str">
        <v>16/01/2020</v>
      </c>
      <c r="BJ1243">
        <v>59.4</v>
      </c>
      <c r="BK1243">
        <v>17.899999999999999</v>
      </c>
    </row>
    <row r="1244" spans="1:63" x14ac:dyDescent="0.3">
      <c r="A1244" s="11">
        <v>43781</v>
      </c>
      <c r="B1244">
        <v>0.56844547563805103</v>
      </c>
      <c r="C1244">
        <v>3087.01</v>
      </c>
      <c r="D1244">
        <v>200.96</v>
      </c>
      <c r="E1244">
        <v>135</v>
      </c>
      <c r="F1244">
        <v>1455.81</v>
      </c>
      <c r="G1244">
        <v>84.62</v>
      </c>
      <c r="H1244">
        <v>48.19</v>
      </c>
      <c r="I1244" s="12">
        <f t="shared" si="247"/>
        <v>92.035975556025392</v>
      </c>
      <c r="J1244" s="12">
        <f t="shared" si="248"/>
        <v>94.25241298484147</v>
      </c>
      <c r="K1244" s="12">
        <f t="shared" si="249"/>
        <v>110.91907479823665</v>
      </c>
      <c r="L1244" s="12">
        <f t="shared" si="250"/>
        <v>105.36579021568444</v>
      </c>
      <c r="M1244" s="12">
        <f t="shared" si="251"/>
        <v>96.158635212672394</v>
      </c>
      <c r="N1244" s="12">
        <f t="shared" si="252"/>
        <v>98.574974267711767</v>
      </c>
      <c r="O1244" s="12">
        <f t="shared" si="253"/>
        <v>116.06185335314782</v>
      </c>
      <c r="P1244" s="12">
        <f t="shared" si="254"/>
        <v>110.79771262744012</v>
      </c>
      <c r="Q1244">
        <v>0.626506024096386</v>
      </c>
      <c r="R1244" s="12"/>
      <c r="S1244" s="12"/>
      <c r="Z1244" s="12"/>
      <c r="AA1244" s="12"/>
      <c r="AB1244" s="12"/>
      <c r="AC1244" s="12"/>
      <c r="AF1244">
        <v>0.41862567811934898</v>
      </c>
      <c r="AG1244" s="12"/>
      <c r="AH1244" s="12"/>
      <c r="BI1244" t="str">
        <v>15/01/2020</v>
      </c>
      <c r="BJ1244">
        <v>59.4</v>
      </c>
      <c r="BK1244">
        <v>17.899999999999999</v>
      </c>
    </row>
    <row r="1245" spans="1:63" x14ac:dyDescent="0.3">
      <c r="A1245" s="11">
        <v>43778</v>
      </c>
      <c r="B1245">
        <v>0.55555555555555602</v>
      </c>
      <c r="C1245">
        <v>3093.08</v>
      </c>
      <c r="D1245">
        <v>201.23</v>
      </c>
      <c r="E1245">
        <v>134.91</v>
      </c>
      <c r="F1245">
        <v>1458.75</v>
      </c>
      <c r="G1245">
        <v>84.6</v>
      </c>
      <c r="H1245">
        <v>48.35</v>
      </c>
      <c r="I1245" s="12">
        <f t="shared" si="247"/>
        <v>92.278627430549506</v>
      </c>
      <c r="J1245" s="12">
        <f t="shared" si="248"/>
        <v>94.247419854152369</v>
      </c>
      <c r="K1245" s="12">
        <f t="shared" si="249"/>
        <v>111.16350687761191</v>
      </c>
      <c r="L1245" s="12">
        <f t="shared" si="250"/>
        <v>105.2240787907901</v>
      </c>
      <c r="M1245" s="12">
        <f t="shared" si="251"/>
        <v>96.35219324644055</v>
      </c>
      <c r="N1245" s="12">
        <f t="shared" si="252"/>
        <v>98.50861138867586</v>
      </c>
      <c r="O1245" s="12">
        <f t="shared" si="253"/>
        <v>116.24530644936334</v>
      </c>
      <c r="P1245" s="12">
        <f t="shared" si="254"/>
        <v>110.58015110377099</v>
      </c>
      <c r="Q1245">
        <v>0.61627906976744196</v>
      </c>
      <c r="R1245" s="12"/>
      <c r="S1245" s="12"/>
      <c r="Z1245" s="12"/>
      <c r="AA1245" s="12"/>
      <c r="AB1245" s="12"/>
      <c r="AC1245" s="12"/>
      <c r="AF1245">
        <v>0.41541186891053999</v>
      </c>
      <c r="AG1245" s="12"/>
      <c r="AH1245" s="12"/>
      <c r="BI1245" t="str">
        <v>14/01/2020</v>
      </c>
      <c r="BJ1245">
        <v>59.4</v>
      </c>
      <c r="BK1245">
        <v>17.899999999999999</v>
      </c>
    </row>
    <row r="1246" spans="1:63" x14ac:dyDescent="0.3">
      <c r="A1246" s="11">
        <v>43777</v>
      </c>
      <c r="B1246">
        <v>0.55035128805620603</v>
      </c>
      <c r="C1246">
        <v>3085.18</v>
      </c>
      <c r="D1246">
        <v>200.43</v>
      </c>
      <c r="E1246">
        <v>135.47999999999999</v>
      </c>
      <c r="F1246">
        <v>1468.8</v>
      </c>
      <c r="G1246">
        <v>84.59</v>
      </c>
      <c r="H1246">
        <v>48.49</v>
      </c>
      <c r="I1246" s="12">
        <f t="shared" si="247"/>
        <v>91.658294030665019</v>
      </c>
      <c r="J1246" s="12">
        <f t="shared" si="248"/>
        <v>93.369471492848106</v>
      </c>
      <c r="K1246" s="12">
        <f t="shared" si="249"/>
        <v>110.89266139167849</v>
      </c>
      <c r="L1246" s="12">
        <f t="shared" si="250"/>
        <v>104.65394276111176</v>
      </c>
      <c r="M1246" s="12">
        <f t="shared" si="251"/>
        <v>95.568656270860131</v>
      </c>
      <c r="N1246" s="12">
        <f t="shared" si="252"/>
        <v>97.452832860740841</v>
      </c>
      <c r="O1246" s="12">
        <f t="shared" si="253"/>
        <v>115.79680214018316</v>
      </c>
      <c r="P1246" s="12">
        <f t="shared" si="254"/>
        <v>109.82470957308445</v>
      </c>
      <c r="Q1246">
        <v>0.63095238095238104</v>
      </c>
      <c r="R1246" s="12"/>
      <c r="S1246" s="12"/>
      <c r="Z1246" s="12"/>
      <c r="AA1246" s="12"/>
      <c r="AB1246" s="12"/>
      <c r="AC1246" s="12"/>
      <c r="AF1246">
        <v>0.42110009017132499</v>
      </c>
      <c r="AG1246" s="12"/>
      <c r="AH1246" s="12"/>
      <c r="BI1246" t="str">
        <v>13/01/2020</v>
      </c>
      <c r="BJ1246">
        <v>59.4</v>
      </c>
      <c r="BK1246">
        <v>17.899999999999999</v>
      </c>
    </row>
    <row r="1247" spans="1:63" x14ac:dyDescent="0.3">
      <c r="A1247" s="11">
        <v>43776</v>
      </c>
      <c r="B1247">
        <v>0.523696682464455</v>
      </c>
      <c r="C1247">
        <v>3076.78</v>
      </c>
      <c r="D1247">
        <v>199.76</v>
      </c>
      <c r="E1247">
        <v>137.97999999999999</v>
      </c>
      <c r="F1247">
        <v>1490.49</v>
      </c>
      <c r="G1247">
        <v>84.69</v>
      </c>
      <c r="H1247">
        <v>48.29</v>
      </c>
      <c r="I1247" s="12">
        <f t="shared" si="247"/>
        <v>89.786365493956353</v>
      </c>
      <c r="J1247" s="12">
        <f t="shared" si="248"/>
        <v>91.783237936519583</v>
      </c>
      <c r="K1247" s="12">
        <f t="shared" si="249"/>
        <v>110.46066036402819</v>
      </c>
      <c r="L1247" s="12">
        <f t="shared" si="250"/>
        <v>104.80187241519683</v>
      </c>
      <c r="M1247" s="12">
        <f t="shared" si="251"/>
        <v>93.559687210673047</v>
      </c>
      <c r="N1247" s="12">
        <f t="shared" si="252"/>
        <v>95.738511673543144</v>
      </c>
      <c r="O1247" s="12">
        <f t="shared" si="253"/>
        <v>115.27405714055566</v>
      </c>
      <c r="P1247" s="12">
        <f t="shared" si="254"/>
        <v>109.91127782810649</v>
      </c>
      <c r="Q1247">
        <v>0.60714285714285698</v>
      </c>
      <c r="R1247" s="12"/>
      <c r="S1247" s="12"/>
      <c r="Z1247" s="12"/>
      <c r="AA1247" s="12"/>
      <c r="AB1247" s="12"/>
      <c r="AC1247" s="12"/>
      <c r="AF1247">
        <v>0.42124212421242102</v>
      </c>
      <c r="AG1247" s="12"/>
      <c r="AH1247" s="12"/>
      <c r="BI1247" t="str">
        <v>10/01/2020</v>
      </c>
      <c r="BJ1247">
        <v>57</v>
      </c>
      <c r="BK1247">
        <v>17.8</v>
      </c>
    </row>
    <row r="1248" spans="1:63" x14ac:dyDescent="0.3">
      <c r="A1248" s="11">
        <v>43775</v>
      </c>
      <c r="B1248">
        <v>0.52505966587112196</v>
      </c>
      <c r="C1248">
        <v>3074.62</v>
      </c>
      <c r="D1248">
        <v>200.21</v>
      </c>
      <c r="E1248">
        <v>137.15</v>
      </c>
      <c r="F1248">
        <v>1483.75</v>
      </c>
      <c r="G1248">
        <v>84.64</v>
      </c>
      <c r="H1248">
        <v>48.33</v>
      </c>
      <c r="I1248" s="12">
        <f t="shared" si="247"/>
        <v>90.269237517355577</v>
      </c>
      <c r="J1248" s="12">
        <f t="shared" si="248"/>
        <v>92.137045886992993</v>
      </c>
      <c r="K1248" s="12">
        <f t="shared" si="249"/>
        <v>110.44831350163247</v>
      </c>
      <c r="L1248" s="12">
        <f t="shared" si="250"/>
        <v>104.64175283568204</v>
      </c>
      <c r="M1248" s="12">
        <f t="shared" si="251"/>
        <v>94.342675577964968</v>
      </c>
      <c r="N1248" s="12">
        <f t="shared" si="252"/>
        <v>96.393038158931276</v>
      </c>
      <c r="O1248" s="12">
        <f t="shared" si="253"/>
        <v>115.60217973387483</v>
      </c>
      <c r="P1248" s="12">
        <f t="shared" si="254"/>
        <v>110.06757341828767</v>
      </c>
      <c r="Q1248">
        <v>0.60714285714285698</v>
      </c>
      <c r="R1248" s="12"/>
      <c r="S1248" s="12"/>
      <c r="Z1248" s="12"/>
      <c r="AA1248" s="12"/>
      <c r="AB1248" s="12"/>
      <c r="AC1248" s="12"/>
      <c r="AF1248">
        <v>0.41826484018264798</v>
      </c>
      <c r="AG1248" s="12"/>
      <c r="AH1248" s="12"/>
      <c r="BI1248" t="str">
        <v>09/01/2020</v>
      </c>
      <c r="BJ1248">
        <v>57</v>
      </c>
      <c r="BK1248">
        <v>17.8</v>
      </c>
    </row>
    <row r="1249" spans="1:63" x14ac:dyDescent="0.3">
      <c r="A1249" s="11">
        <v>43774</v>
      </c>
      <c r="B1249">
        <v>0.51094890510948898</v>
      </c>
      <c r="C1249">
        <v>3078.27</v>
      </c>
      <c r="D1249">
        <v>200.1</v>
      </c>
      <c r="E1249">
        <v>138.71</v>
      </c>
      <c r="F1249">
        <v>1509.72</v>
      </c>
      <c r="G1249">
        <v>84.7</v>
      </c>
      <c r="H1249">
        <v>48.29</v>
      </c>
      <c r="I1249" s="12">
        <f t="shared" si="247"/>
        <v>89.370106810680539</v>
      </c>
      <c r="J1249" s="12">
        <f t="shared" si="248"/>
        <v>90.684628694847319</v>
      </c>
      <c r="K1249" s="12">
        <f t="shared" si="249"/>
        <v>110.50106100848159</v>
      </c>
      <c r="L1249" s="12">
        <f t="shared" si="250"/>
        <v>104.85293291202048</v>
      </c>
      <c r="M1249" s="12">
        <f t="shared" si="251"/>
        <v>93.242764292445472</v>
      </c>
      <c r="N1249" s="12">
        <f t="shared" si="252"/>
        <v>94.711753899166183</v>
      </c>
      <c r="O1249" s="12">
        <f t="shared" si="253"/>
        <v>115.45692249482273</v>
      </c>
      <c r="P1249" s="12">
        <f t="shared" si="254"/>
        <v>110.0982471983248</v>
      </c>
      <c r="Q1249">
        <v>0.58333333333333304</v>
      </c>
      <c r="R1249" s="12"/>
      <c r="S1249" s="12"/>
      <c r="Z1249" s="12"/>
      <c r="AA1249" s="12"/>
      <c r="AB1249" s="12"/>
      <c r="AC1249" s="12"/>
      <c r="AF1249">
        <v>0.41974169741697398</v>
      </c>
      <c r="AG1249" s="12"/>
      <c r="AH1249" s="12"/>
      <c r="BI1249" t="str">
        <v>08/01/2020</v>
      </c>
      <c r="BJ1249">
        <v>57</v>
      </c>
      <c r="BK1249">
        <v>17.8</v>
      </c>
    </row>
    <row r="1250" spans="1:63" x14ac:dyDescent="0.3">
      <c r="A1250" s="11">
        <v>43771</v>
      </c>
      <c r="B1250">
        <v>0.50728155339805803</v>
      </c>
      <c r="C1250">
        <v>3066.91</v>
      </c>
      <c r="D1250">
        <v>198.87</v>
      </c>
      <c r="E1250">
        <v>140.56</v>
      </c>
      <c r="F1250">
        <v>1513.95</v>
      </c>
      <c r="G1250">
        <v>84.76</v>
      </c>
      <c r="H1250">
        <v>47.99</v>
      </c>
      <c r="I1250" s="12">
        <f t="shared" si="247"/>
        <v>87.887817849784383</v>
      </c>
      <c r="J1250" s="12">
        <f t="shared" si="248"/>
        <v>90.09915809716459</v>
      </c>
      <c r="K1250" s="12">
        <f t="shared" si="249"/>
        <v>110.0156789845426</v>
      </c>
      <c r="L1250" s="12">
        <f t="shared" si="250"/>
        <v>105.12070145451747</v>
      </c>
      <c r="M1250" s="12">
        <f t="shared" si="251"/>
        <v>91.473072797007418</v>
      </c>
      <c r="N1250" s="12">
        <f t="shared" si="252"/>
        <v>93.868908667304609</v>
      </c>
      <c r="O1250" s="12">
        <f t="shared" si="253"/>
        <v>114.66654594390369</v>
      </c>
      <c r="P1250" s="12">
        <f t="shared" si="254"/>
        <v>110.10555351831624</v>
      </c>
      <c r="Q1250">
        <v>0.61445783132530096</v>
      </c>
      <c r="R1250" s="12"/>
      <c r="S1250" s="12"/>
      <c r="Z1250" s="12"/>
      <c r="AA1250" s="12"/>
      <c r="AB1250" s="12"/>
      <c r="AC1250" s="12"/>
      <c r="AF1250">
        <v>0.40888485947416098</v>
      </c>
      <c r="AG1250" s="12"/>
      <c r="AH1250" s="12"/>
      <c r="BI1250" t="str">
        <v>07/01/2020</v>
      </c>
      <c r="BJ1250">
        <v>57</v>
      </c>
      <c r="BK1250">
        <v>17.8</v>
      </c>
    </row>
    <row r="1251" spans="1:63" x14ac:dyDescent="0.3">
      <c r="A1251" s="11">
        <v>43769</v>
      </c>
      <c r="B1251">
        <v>0.49877750611246902</v>
      </c>
      <c r="C1251">
        <v>3037.56</v>
      </c>
      <c r="D1251">
        <v>197.08</v>
      </c>
      <c r="E1251">
        <v>141.24</v>
      </c>
      <c r="F1251">
        <v>1513</v>
      </c>
      <c r="G1251">
        <v>84.95</v>
      </c>
      <c r="H1251">
        <v>47.47</v>
      </c>
      <c r="I1251" s="12">
        <f t="shared" si="247"/>
        <v>86.633634785288066</v>
      </c>
      <c r="J1251" s="12">
        <f t="shared" si="248"/>
        <v>89.292448243998393</v>
      </c>
      <c r="K1251" s="12">
        <f t="shared" si="249"/>
        <v>108.72199914044955</v>
      </c>
      <c r="L1251" s="12">
        <f t="shared" si="250"/>
        <v>105.25668533868003</v>
      </c>
      <c r="M1251" s="12">
        <f t="shared" si="251"/>
        <v>90.219285801841565</v>
      </c>
      <c r="N1251" s="12">
        <f t="shared" si="252"/>
        <v>93.081927550136385</v>
      </c>
      <c r="O1251" s="12">
        <f t="shared" si="253"/>
        <v>113.38313773764331</v>
      </c>
      <c r="P1251" s="12">
        <f t="shared" si="254"/>
        <v>110.31202242038374</v>
      </c>
      <c r="Q1251">
        <v>0.60465116279069797</v>
      </c>
      <c r="R1251" s="12"/>
      <c r="S1251" s="12"/>
      <c r="Z1251" s="12"/>
      <c r="AA1251" s="12"/>
      <c r="AB1251" s="12"/>
      <c r="AC1251" s="12"/>
      <c r="AF1251">
        <v>0.40513290559120102</v>
      </c>
      <c r="AG1251" s="12"/>
      <c r="AH1251" s="12"/>
      <c r="BI1251" t="str">
        <v>06/01/2020</v>
      </c>
      <c r="BJ1251">
        <v>57</v>
      </c>
      <c r="BK1251">
        <v>17.8</v>
      </c>
    </row>
    <row r="1252" spans="1:63" x14ac:dyDescent="0.3">
      <c r="A1252" s="11">
        <v>43769</v>
      </c>
      <c r="B1252">
        <v>0.47826086956521702</v>
      </c>
      <c r="C1252">
        <v>3046.77</v>
      </c>
      <c r="D1252">
        <v>196.99</v>
      </c>
      <c r="E1252">
        <v>139.36000000000001</v>
      </c>
      <c r="F1252">
        <v>1495.9</v>
      </c>
      <c r="G1252">
        <v>84.8</v>
      </c>
      <c r="H1252">
        <v>47.7</v>
      </c>
      <c r="I1252" s="12">
        <f t="shared" si="247"/>
        <v>88.088246079414162</v>
      </c>
      <c r="J1252" s="12">
        <f t="shared" si="248"/>
        <v>90.602020614177178</v>
      </c>
      <c r="K1252" s="12">
        <f t="shared" si="249"/>
        <v>109.24547519887511</v>
      </c>
      <c r="L1252" s="12">
        <f t="shared" si="250"/>
        <v>105.06767599354249</v>
      </c>
      <c r="M1252" s="12">
        <f t="shared" si="251"/>
        <v>91.410674498318286</v>
      </c>
      <c r="N1252" s="12">
        <f t="shared" si="252"/>
        <v>94.114777890641506</v>
      </c>
      <c r="O1252" s="12">
        <f t="shared" si="253"/>
        <v>113.53209092598036</v>
      </c>
      <c r="P1252" s="12">
        <f t="shared" si="254"/>
        <v>109.73277831680748</v>
      </c>
      <c r="Q1252">
        <v>0.626506024096386</v>
      </c>
      <c r="R1252" s="12"/>
      <c r="S1252" s="12"/>
      <c r="Z1252" s="12"/>
      <c r="AA1252" s="12"/>
      <c r="AB1252" s="12"/>
      <c r="AC1252" s="12"/>
      <c r="AF1252">
        <v>0.39981273408239698</v>
      </c>
      <c r="AG1252" s="12"/>
      <c r="AH1252" s="12"/>
      <c r="BI1252" t="str">
        <v>03/01/2020</v>
      </c>
      <c r="BJ1252">
        <v>55.1</v>
      </c>
      <c r="BK1252">
        <v>17.8</v>
      </c>
    </row>
    <row r="1253" spans="1:63" x14ac:dyDescent="0.3">
      <c r="A1253" s="11">
        <v>43768</v>
      </c>
      <c r="B1253">
        <v>0.47927461139896399</v>
      </c>
      <c r="C1253">
        <v>3036.89</v>
      </c>
      <c r="D1253">
        <v>196.04</v>
      </c>
      <c r="E1253">
        <v>137.35</v>
      </c>
      <c r="F1253">
        <v>1487.82</v>
      </c>
      <c r="G1253">
        <v>84.75</v>
      </c>
      <c r="H1253">
        <v>47.48</v>
      </c>
      <c r="I1253" s="12">
        <f t="shared" si="247"/>
        <v>89.102303184340613</v>
      </c>
      <c r="J1253" s="12">
        <f t="shared" si="248"/>
        <v>90.799731238995676</v>
      </c>
      <c r="K1253" s="12">
        <f t="shared" si="249"/>
        <v>108.9552882886144</v>
      </c>
      <c r="L1253" s="12">
        <f t="shared" si="250"/>
        <v>105.21289100108424</v>
      </c>
      <c r="M1253" s="12">
        <f t="shared" si="251"/>
        <v>92.314264663859987</v>
      </c>
      <c r="N1253" s="12">
        <f t="shared" si="252"/>
        <v>94.169849800091271</v>
      </c>
      <c r="O1253" s="12">
        <f t="shared" si="253"/>
        <v>113.05094842909088</v>
      </c>
      <c r="P1253" s="12">
        <f t="shared" si="254"/>
        <v>109.70947384147308</v>
      </c>
      <c r="Q1253">
        <v>0.62195121951219501</v>
      </c>
      <c r="R1253" s="12"/>
      <c r="S1253" s="12"/>
      <c r="Z1253" s="12"/>
      <c r="AA1253" s="12"/>
      <c r="AB1253" s="12"/>
      <c r="AC1253" s="12"/>
      <c r="AF1253">
        <v>0.39339622641509397</v>
      </c>
      <c r="AG1253" s="12"/>
      <c r="AH1253" s="12"/>
      <c r="BI1253" t="str">
        <v>02/01/2020</v>
      </c>
      <c r="BJ1253">
        <v>55.1</v>
      </c>
      <c r="BK1253">
        <v>17.8</v>
      </c>
    </row>
    <row r="1254" spans="1:63" x14ac:dyDescent="0.3">
      <c r="A1254" s="11">
        <v>43767</v>
      </c>
      <c r="B1254">
        <v>0.47466666666666701</v>
      </c>
      <c r="C1254">
        <v>3039.42</v>
      </c>
      <c r="D1254">
        <v>197.57</v>
      </c>
      <c r="E1254">
        <v>137.26</v>
      </c>
      <c r="F1254">
        <v>1492.63</v>
      </c>
      <c r="G1254">
        <v>84.73</v>
      </c>
      <c r="H1254">
        <v>47.6</v>
      </c>
      <c r="I1254" s="12">
        <f t="shared" si="247"/>
        <v>89.235092639458401</v>
      </c>
      <c r="J1254" s="12">
        <f t="shared" si="248"/>
        <v>90.583227883017315</v>
      </c>
      <c r="K1254" s="12">
        <f t="shared" si="249"/>
        <v>109.07182494111021</v>
      </c>
      <c r="L1254" s="12">
        <f t="shared" si="250"/>
        <v>105.0355266716562</v>
      </c>
      <c r="M1254" s="12">
        <f t="shared" si="251"/>
        <v>93.096252764890266</v>
      </c>
      <c r="N1254" s="12">
        <f t="shared" si="252"/>
        <v>94.597581355473537</v>
      </c>
      <c r="O1254" s="12">
        <f t="shared" si="253"/>
        <v>113.96036750152459</v>
      </c>
      <c r="P1254" s="12">
        <f t="shared" si="254"/>
        <v>110.28550410576761</v>
      </c>
      <c r="Q1254">
        <v>0.64634146341463405</v>
      </c>
      <c r="R1254" s="12"/>
      <c r="S1254" s="12"/>
      <c r="Z1254" s="12"/>
      <c r="AA1254" s="12"/>
      <c r="AB1254" s="12"/>
      <c r="AC1254" s="12"/>
      <c r="AF1254">
        <v>0.38783269961977201</v>
      </c>
      <c r="AG1254" s="12"/>
      <c r="AH1254" s="12"/>
      <c r="BI1254" t="str">
        <v>01/01/2020</v>
      </c>
      <c r="BJ1254">
        <v>55.1</v>
      </c>
      <c r="BK1254">
        <v>17.8</v>
      </c>
    </row>
    <row r="1255" spans="1:63" x14ac:dyDescent="0.3">
      <c r="A1255" s="11">
        <v>43764</v>
      </c>
      <c r="B1255">
        <v>0.456233421750663</v>
      </c>
      <c r="C1255">
        <v>3022.55</v>
      </c>
      <c r="D1255">
        <v>195.64</v>
      </c>
      <c r="E1255">
        <v>138.52000000000001</v>
      </c>
      <c r="F1255">
        <v>1504.73</v>
      </c>
      <c r="G1255">
        <v>84.76</v>
      </c>
      <c r="H1255">
        <v>47.35</v>
      </c>
      <c r="I1255" s="12">
        <f t="shared" si="247"/>
        <v>87.944286906895826</v>
      </c>
      <c r="J1255" s="12">
        <f t="shared" si="248"/>
        <v>89.365824979778196</v>
      </c>
      <c r="K1255" s="12">
        <f t="shared" si="249"/>
        <v>108.42826841694537</v>
      </c>
      <c r="L1255" s="12">
        <f t="shared" si="250"/>
        <v>105.00386287071335</v>
      </c>
      <c r="M1255" s="12">
        <f t="shared" si="251"/>
        <v>91.363882305353513</v>
      </c>
      <c r="N1255" s="12">
        <f t="shared" si="252"/>
        <v>92.933480257813045</v>
      </c>
      <c r="O1255" s="12">
        <f t="shared" si="253"/>
        <v>112.80758690537341</v>
      </c>
      <c r="P1255" s="12">
        <f t="shared" si="254"/>
        <v>109.782128103183</v>
      </c>
      <c r="Q1255">
        <v>0.59756097560975596</v>
      </c>
      <c r="R1255" s="12"/>
      <c r="S1255" s="12"/>
      <c r="Z1255" s="12"/>
      <c r="AA1255" s="12"/>
      <c r="AB1255" s="12"/>
      <c r="AC1255" s="12"/>
      <c r="AF1255">
        <v>0.39428571428571402</v>
      </c>
      <c r="AG1255" s="12"/>
      <c r="AH1255" s="12"/>
      <c r="BI1255" t="str">
        <v>31/12/2019</v>
      </c>
      <c r="BJ1255">
        <v>55.1</v>
      </c>
      <c r="BK1255">
        <v>17.8</v>
      </c>
    </row>
    <row r="1256" spans="1:63" x14ac:dyDescent="0.3">
      <c r="A1256" s="11">
        <v>43763</v>
      </c>
      <c r="B1256">
        <v>0.44800000000000001</v>
      </c>
      <c r="C1256">
        <v>3010.29</v>
      </c>
      <c r="D1256">
        <v>194.09</v>
      </c>
      <c r="E1256">
        <v>139.19999999999999</v>
      </c>
      <c r="F1256">
        <v>1503.66</v>
      </c>
      <c r="G1256">
        <v>84.81</v>
      </c>
      <c r="H1256">
        <v>47.3</v>
      </c>
      <c r="I1256" s="12">
        <f t="shared" si="247"/>
        <v>87.163497668479209</v>
      </c>
      <c r="J1256" s="12">
        <f t="shared" si="248"/>
        <v>89.066463663968904</v>
      </c>
      <c r="K1256" s="12">
        <f t="shared" si="249"/>
        <v>107.92509459785882</v>
      </c>
      <c r="L1256" s="12">
        <f t="shared" si="250"/>
        <v>104.68816368837257</v>
      </c>
      <c r="M1256" s="12">
        <f t="shared" si="251"/>
        <v>90.202877162727319</v>
      </c>
      <c r="N1256" s="12">
        <f t="shared" si="252"/>
        <v>92.262328206575887</v>
      </c>
      <c r="O1256" s="12">
        <f t="shared" si="253"/>
        <v>111.84842636283429</v>
      </c>
      <c r="P1256" s="12">
        <f t="shared" si="254"/>
        <v>109.02669267827862</v>
      </c>
      <c r="Q1256">
        <v>0.59036144578313299</v>
      </c>
      <c r="R1256" s="12"/>
      <c r="S1256" s="12"/>
      <c r="Z1256" s="12"/>
      <c r="AA1256" s="12"/>
      <c r="AB1256" s="12"/>
      <c r="AC1256" s="12"/>
      <c r="AF1256">
        <v>0.38314176245210702</v>
      </c>
      <c r="AG1256" s="12"/>
      <c r="AH1256" s="12"/>
      <c r="BI1256" t="str">
        <v>30/12/2019</v>
      </c>
      <c r="BJ1256">
        <v>55.1</v>
      </c>
      <c r="BK1256">
        <v>17.8</v>
      </c>
    </row>
    <row r="1257" spans="1:63" x14ac:dyDescent="0.3">
      <c r="A1257" s="11">
        <v>43762</v>
      </c>
      <c r="B1257">
        <v>0.41463414634146301</v>
      </c>
      <c r="C1257">
        <v>3004.52</v>
      </c>
      <c r="D1257">
        <v>192.22</v>
      </c>
      <c r="E1257">
        <v>139.47999999999999</v>
      </c>
      <c r="F1257">
        <v>1492.1</v>
      </c>
      <c r="G1257">
        <v>84.81</v>
      </c>
      <c r="H1257">
        <v>47.16</v>
      </c>
      <c r="I1257" s="12">
        <f t="shared" si="247"/>
        <v>86.822468031716397</v>
      </c>
      <c r="J1257" s="12">
        <f t="shared" si="248"/>
        <v>89.588498545019434</v>
      </c>
      <c r="K1257" s="12">
        <f t="shared" si="249"/>
        <v>107.71822821759989</v>
      </c>
      <c r="L1257" s="12">
        <f t="shared" si="250"/>
        <v>104.79801061581739</v>
      </c>
      <c r="M1257" s="12">
        <f t="shared" si="251"/>
        <v>89.156545534632926</v>
      </c>
      <c r="N1257" s="12">
        <f t="shared" si="252"/>
        <v>92.079920999228563</v>
      </c>
      <c r="O1257" s="12">
        <f t="shared" si="253"/>
        <v>110.77079970871249</v>
      </c>
      <c r="P1257" s="12">
        <f t="shared" si="254"/>
        <v>108.29464054262898</v>
      </c>
      <c r="Q1257">
        <v>0.506493506493506</v>
      </c>
      <c r="R1257" s="12"/>
      <c r="S1257" s="12"/>
      <c r="Z1257" s="12"/>
      <c r="AA1257" s="12"/>
      <c r="AB1257" s="12"/>
      <c r="AC1257" s="12"/>
      <c r="AF1257">
        <v>0.38834951456310701</v>
      </c>
      <c r="AG1257" s="12"/>
      <c r="AH1257" s="12"/>
      <c r="BI1257" t="str">
        <v>27/12/2019</v>
      </c>
      <c r="BJ1257">
        <v>58.9</v>
      </c>
      <c r="BK1257">
        <v>17.8</v>
      </c>
    </row>
    <row r="1258" spans="1:63" x14ac:dyDescent="0.3">
      <c r="A1258" s="11">
        <v>43761</v>
      </c>
      <c r="B1258">
        <v>0.37190082644628097</v>
      </c>
      <c r="C1258">
        <v>2995.99</v>
      </c>
      <c r="D1258">
        <v>191.85</v>
      </c>
      <c r="E1258">
        <v>139.34</v>
      </c>
      <c r="F1258">
        <v>1487.75</v>
      </c>
      <c r="G1258">
        <v>84.82</v>
      </c>
      <c r="H1258">
        <v>47.05</v>
      </c>
      <c r="I1258" s="12">
        <f t="shared" si="247"/>
        <v>86.662800281036525</v>
      </c>
      <c r="J1258" s="12">
        <f t="shared" si="248"/>
        <v>89.595374034050565</v>
      </c>
      <c r="K1258" s="12">
        <f t="shared" si="249"/>
        <v>107.39978402041181</v>
      </c>
      <c r="L1258" s="12">
        <f t="shared" si="250"/>
        <v>104.74467455989796</v>
      </c>
      <c r="M1258" s="12">
        <f t="shared" si="251"/>
        <v>89.074253979673088</v>
      </c>
      <c r="N1258" s="12">
        <f t="shared" si="252"/>
        <v>92.171658371980172</v>
      </c>
      <c r="O1258" s="12">
        <f t="shared" si="253"/>
        <v>110.54457170557804</v>
      </c>
      <c r="P1258" s="12">
        <f t="shared" si="254"/>
        <v>108.33898892564277</v>
      </c>
      <c r="Q1258">
        <v>0.48648648648648701</v>
      </c>
      <c r="R1258" s="12"/>
      <c r="S1258" s="12"/>
      <c r="Z1258" s="12"/>
      <c r="AA1258" s="12"/>
      <c r="AB1258" s="12"/>
      <c r="AC1258" s="12"/>
      <c r="AF1258">
        <v>0.39420289855072499</v>
      </c>
      <c r="AG1258" s="12"/>
      <c r="AH1258" s="12"/>
      <c r="BI1258" t="str">
        <v>26/12/2019</v>
      </c>
      <c r="BJ1258">
        <v>58.9</v>
      </c>
      <c r="BK1258">
        <v>17.8</v>
      </c>
    </row>
    <row r="1259" spans="1:63" x14ac:dyDescent="0.3">
      <c r="A1259" s="11">
        <v>43760</v>
      </c>
      <c r="B1259">
        <v>0.36797752808988798</v>
      </c>
      <c r="C1259">
        <v>3006.72</v>
      </c>
      <c r="D1259">
        <v>193.39</v>
      </c>
      <c r="E1259">
        <v>138.53</v>
      </c>
      <c r="F1259">
        <v>1484.5</v>
      </c>
      <c r="G1259">
        <v>84.79</v>
      </c>
      <c r="H1259">
        <v>47.14</v>
      </c>
      <c r="I1259" s="12">
        <f t="shared" si="247"/>
        <v>87.486554586745271</v>
      </c>
      <c r="J1259" s="12">
        <f t="shared" si="248"/>
        <v>90.114248467026783</v>
      </c>
      <c r="K1259" s="12">
        <f t="shared" si="249"/>
        <v>107.82271735129827</v>
      </c>
      <c r="L1259" s="12">
        <f t="shared" si="250"/>
        <v>104.9187837374506</v>
      </c>
      <c r="M1259" s="12">
        <f t="shared" si="251"/>
        <v>90.32162196506313</v>
      </c>
      <c r="N1259" s="12">
        <f t="shared" si="252"/>
        <v>93.117026424638567</v>
      </c>
      <c r="O1259" s="12">
        <f t="shared" si="253"/>
        <v>111.471681515017</v>
      </c>
      <c r="P1259" s="12">
        <f t="shared" si="254"/>
        <v>108.99886550534973</v>
      </c>
      <c r="Q1259">
        <v>0.465753424657534</v>
      </c>
      <c r="R1259" s="12"/>
      <c r="S1259" s="12"/>
      <c r="Z1259" s="12"/>
      <c r="AA1259" s="12"/>
      <c r="AB1259" s="12"/>
      <c r="AC1259" s="12"/>
      <c r="AF1259">
        <v>0.39244186046511598</v>
      </c>
      <c r="AG1259" s="12"/>
      <c r="AH1259" s="12"/>
      <c r="BI1259" t="str">
        <v>25/12/2019</v>
      </c>
      <c r="BJ1259">
        <v>58.9</v>
      </c>
      <c r="BK1259">
        <v>17.8</v>
      </c>
    </row>
    <row r="1260" spans="1:63" x14ac:dyDescent="0.3">
      <c r="A1260" s="11">
        <v>43757</v>
      </c>
      <c r="B1260">
        <v>0.36931818181818199</v>
      </c>
      <c r="C1260">
        <v>2986.2</v>
      </c>
      <c r="D1260">
        <v>191.69</v>
      </c>
      <c r="E1260">
        <v>139.58000000000001</v>
      </c>
      <c r="F1260">
        <v>1490.1</v>
      </c>
      <c r="G1260">
        <v>84.83</v>
      </c>
      <c r="H1260">
        <v>46.78</v>
      </c>
      <c r="I1260" s="12">
        <f t="shared" si="247"/>
        <v>86.24512695479703</v>
      </c>
      <c r="J1260" s="12">
        <f t="shared" si="248"/>
        <v>89.166431904826425</v>
      </c>
      <c r="K1260" s="12">
        <f t="shared" si="249"/>
        <v>107.03673157118041</v>
      </c>
      <c r="L1260" s="12">
        <f t="shared" si="250"/>
        <v>105.00530674571411</v>
      </c>
      <c r="M1260" s="12">
        <f t="shared" si="251"/>
        <v>88.865030515267122</v>
      </c>
      <c r="N1260" s="12">
        <f t="shared" si="252"/>
        <v>91.9559335545773</v>
      </c>
      <c r="O1260" s="12">
        <f t="shared" si="253"/>
        <v>110.44016847791461</v>
      </c>
      <c r="P1260" s="12">
        <f t="shared" si="254"/>
        <v>108.87117168748463</v>
      </c>
      <c r="Q1260">
        <v>0.45714285714285702</v>
      </c>
      <c r="R1260" s="12"/>
      <c r="S1260" s="12"/>
      <c r="Z1260" s="12"/>
      <c r="AA1260" s="12"/>
      <c r="AB1260" s="12"/>
      <c r="AC1260" s="12"/>
      <c r="AF1260">
        <v>0.39168278529980699</v>
      </c>
      <c r="AG1260" s="12"/>
      <c r="AH1260" s="12"/>
      <c r="BI1260" t="str">
        <v>24/12/2019</v>
      </c>
      <c r="BJ1260">
        <v>58.9</v>
      </c>
      <c r="BK1260">
        <v>17.8</v>
      </c>
    </row>
    <row r="1261" spans="1:63" x14ac:dyDescent="0.3">
      <c r="A1261" s="11">
        <v>43756</v>
      </c>
      <c r="B1261">
        <v>0.37288135593220301</v>
      </c>
      <c r="C1261">
        <v>2997.95</v>
      </c>
      <c r="D1261">
        <v>193.55</v>
      </c>
      <c r="E1261">
        <v>139.58000000000001</v>
      </c>
      <c r="F1261">
        <v>1491.9</v>
      </c>
      <c r="G1261">
        <v>84.8</v>
      </c>
      <c r="H1261">
        <v>46.87</v>
      </c>
      <c r="I1261" s="12">
        <f t="shared" si="247"/>
        <v>86.584481399147336</v>
      </c>
      <c r="J1261" s="12">
        <f t="shared" si="248"/>
        <v>89.408983250364656</v>
      </c>
      <c r="K1261" s="12">
        <f t="shared" si="249"/>
        <v>107.49607503492676</v>
      </c>
      <c r="L1261" s="12">
        <f t="shared" si="250"/>
        <v>105.21564756209671</v>
      </c>
      <c r="M1261" s="12">
        <f t="shared" si="251"/>
        <v>89.727302708696087</v>
      </c>
      <c r="N1261" s="12">
        <f t="shared" si="252"/>
        <v>92.735225185031055</v>
      </c>
      <c r="O1261" s="12">
        <f t="shared" si="253"/>
        <v>111.55163477650147</v>
      </c>
      <c r="P1261" s="12">
        <f t="shared" si="254"/>
        <v>109.71484760732972</v>
      </c>
      <c r="Q1261">
        <v>0.43661971830985902</v>
      </c>
      <c r="R1261" s="12"/>
      <c r="S1261" s="12"/>
      <c r="Z1261" s="12"/>
      <c r="AA1261" s="12"/>
      <c r="AB1261" s="12"/>
      <c r="AC1261" s="12"/>
      <c r="AF1261">
        <v>0.389597644749755</v>
      </c>
      <c r="AG1261" s="12"/>
      <c r="AH1261" s="12"/>
      <c r="BI1261" t="str">
        <v>23/12/2019</v>
      </c>
      <c r="BJ1261">
        <v>58.9</v>
      </c>
      <c r="BK1261">
        <v>17.8</v>
      </c>
    </row>
    <row r="1262" spans="1:63" x14ac:dyDescent="0.3">
      <c r="A1262" s="11">
        <v>43755</v>
      </c>
      <c r="B1262">
        <v>0.348441926345609</v>
      </c>
      <c r="C1262">
        <v>2989.69</v>
      </c>
      <c r="D1262">
        <v>193.04</v>
      </c>
      <c r="E1262">
        <v>139.91999999999999</v>
      </c>
      <c r="F1262">
        <v>1490.08</v>
      </c>
      <c r="G1262">
        <v>84.8</v>
      </c>
      <c r="H1262">
        <v>46.75</v>
      </c>
      <c r="I1262" s="12">
        <f t="shared" si="247"/>
        <v>86.137189216797594</v>
      </c>
      <c r="J1262" s="12">
        <f t="shared" si="248"/>
        <v>89.27137880070994</v>
      </c>
      <c r="K1262" s="12">
        <f t="shared" si="249"/>
        <v>107.19990012214019</v>
      </c>
      <c r="L1262" s="12">
        <f t="shared" si="250"/>
        <v>105.19503108925613</v>
      </c>
      <c r="M1262" s="12">
        <f t="shared" si="251"/>
        <v>89.274511361699126</v>
      </c>
      <c r="N1262" s="12">
        <f t="shared" si="252"/>
        <v>92.603679013911346</v>
      </c>
      <c r="O1262" s="12">
        <f t="shared" si="253"/>
        <v>111.25769866833294</v>
      </c>
      <c r="P1262" s="12">
        <f t="shared" si="254"/>
        <v>109.70660923617618</v>
      </c>
      <c r="Q1262">
        <v>0.4</v>
      </c>
      <c r="R1262" s="12"/>
      <c r="S1262" s="12"/>
      <c r="Z1262" s="12"/>
      <c r="AA1262" s="12"/>
      <c r="AB1262" s="12"/>
      <c r="AC1262" s="12"/>
      <c r="AF1262">
        <v>0.39882697947214102</v>
      </c>
      <c r="AG1262" s="12"/>
      <c r="AH1262" s="12"/>
      <c r="BI1262" t="str">
        <v>20/12/2019</v>
      </c>
      <c r="BJ1262" t="e">
        <v>#N/A</v>
      </c>
      <c r="BK1262" t="e">
        <v>#N/A</v>
      </c>
    </row>
    <row r="1263" spans="1:63" x14ac:dyDescent="0.3">
      <c r="A1263" s="11">
        <v>43754</v>
      </c>
      <c r="B1263">
        <v>0.36752136752136799</v>
      </c>
      <c r="C1263">
        <v>2995.68</v>
      </c>
      <c r="D1263">
        <v>193.52</v>
      </c>
      <c r="E1263">
        <v>139.75</v>
      </c>
      <c r="F1263">
        <v>1481.26</v>
      </c>
      <c r="G1263">
        <v>84.76</v>
      </c>
      <c r="H1263">
        <v>46.69</v>
      </c>
      <c r="I1263" s="12">
        <f t="shared" si="247"/>
        <v>86.415100523457411</v>
      </c>
      <c r="J1263" s="12">
        <f t="shared" si="248"/>
        <v>89.987130696574795</v>
      </c>
      <c r="K1263" s="12">
        <f t="shared" si="249"/>
        <v>107.46549752391974</v>
      </c>
      <c r="L1263" s="12">
        <f t="shared" si="250"/>
        <v>105.54169521607514</v>
      </c>
      <c r="M1263" s="12">
        <f t="shared" si="251"/>
        <v>89.605767913207117</v>
      </c>
      <c r="N1263" s="12">
        <f t="shared" si="252"/>
        <v>93.39141260193459</v>
      </c>
      <c r="O1263" s="12">
        <f t="shared" si="253"/>
        <v>111.58713563972877</v>
      </c>
      <c r="P1263" s="12">
        <f t="shared" si="254"/>
        <v>110.12126375605061</v>
      </c>
      <c r="Q1263">
        <v>0.43055555555555602</v>
      </c>
      <c r="R1263" s="12"/>
      <c r="S1263" s="12"/>
      <c r="Z1263" s="12"/>
      <c r="AA1263" s="12"/>
      <c r="AB1263" s="12"/>
      <c r="AC1263" s="12"/>
      <c r="AF1263">
        <v>0.39244186046511598</v>
      </c>
      <c r="AG1263" s="12"/>
      <c r="AH1263" s="12"/>
      <c r="BI1263" t="str">
        <v>19/12/2019</v>
      </c>
      <c r="BJ1263" t="e">
        <v>#N/A</v>
      </c>
      <c r="BK1263" t="e">
        <v>#N/A</v>
      </c>
    </row>
    <row r="1264" spans="1:63" x14ac:dyDescent="0.3">
      <c r="A1264" s="11">
        <v>43753</v>
      </c>
      <c r="B1264">
        <v>0.36918604651162801</v>
      </c>
      <c r="C1264">
        <v>2966.15</v>
      </c>
      <c r="D1264">
        <v>191.09</v>
      </c>
      <c r="E1264">
        <v>141.46</v>
      </c>
      <c r="F1264">
        <v>1493.06</v>
      </c>
      <c r="G1264">
        <v>84.78</v>
      </c>
      <c r="H1264">
        <v>46.22</v>
      </c>
      <c r="I1264" s="12">
        <f t="shared" si="247"/>
        <v>84.551261870377346</v>
      </c>
      <c r="J1264" s="12">
        <f t="shared" si="248"/>
        <v>88.408256595637667</v>
      </c>
      <c r="K1264" s="12">
        <f t="shared" si="249"/>
        <v>106.38130488816545</v>
      </c>
      <c r="L1264" s="12">
        <f t="shared" si="250"/>
        <v>105.56419006637611</v>
      </c>
      <c r="M1264" s="12">
        <f t="shared" si="251"/>
        <v>87.436917571541542</v>
      </c>
      <c r="N1264" s="12">
        <f t="shared" si="252"/>
        <v>91.50461011562065</v>
      </c>
      <c r="O1264" s="12">
        <f t="shared" si="253"/>
        <v>110.16029263368978</v>
      </c>
      <c r="P1264" s="12">
        <f t="shared" si="254"/>
        <v>109.84141387714665</v>
      </c>
      <c r="Q1264">
        <v>0.45205479452054798</v>
      </c>
      <c r="R1264" s="12"/>
      <c r="S1264" s="12"/>
      <c r="Z1264" s="12"/>
      <c r="AA1264" s="12"/>
      <c r="AB1264" s="12"/>
      <c r="AC1264" s="12"/>
      <c r="AF1264">
        <v>0.392023346303502</v>
      </c>
      <c r="AG1264" s="12"/>
      <c r="AH1264" s="12"/>
      <c r="BI1264" t="str">
        <v>18/12/2019</v>
      </c>
      <c r="BJ1264" t="e">
        <v>#N/A</v>
      </c>
      <c r="BK1264" t="e">
        <v>#N/A</v>
      </c>
    </row>
    <row r="1265" spans="1:63" x14ac:dyDescent="0.3">
      <c r="A1265" s="11">
        <v>43750</v>
      </c>
      <c r="B1265">
        <v>0.33939393939393903</v>
      </c>
      <c r="C1265">
        <v>2970.27</v>
      </c>
      <c r="D1265">
        <v>191.11</v>
      </c>
      <c r="E1265">
        <v>140.44</v>
      </c>
      <c r="F1265">
        <v>1489.85</v>
      </c>
      <c r="G1265">
        <v>84.77</v>
      </c>
      <c r="H1265">
        <v>46.36</v>
      </c>
      <c r="I1265" s="12">
        <f t="shared" si="247"/>
        <v>85.289009014103826</v>
      </c>
      <c r="J1265" s="12">
        <f t="shared" si="248"/>
        <v>88.722481335485</v>
      </c>
      <c r="K1265" s="12">
        <f t="shared" si="249"/>
        <v>106.5416549318889</v>
      </c>
      <c r="L1265" s="12">
        <f t="shared" si="250"/>
        <v>105.39210947610431</v>
      </c>
      <c r="M1265" s="12">
        <f t="shared" si="251"/>
        <v>88.085893903984157</v>
      </c>
      <c r="N1265" s="12">
        <f t="shared" si="252"/>
        <v>91.711808284335717</v>
      </c>
      <c r="O1265" s="12">
        <f t="shared" si="253"/>
        <v>110.18482176196373</v>
      </c>
      <c r="P1265" s="12">
        <f t="shared" si="254"/>
        <v>109.52213572223536</v>
      </c>
      <c r="Q1265">
        <v>0.44444444444444398</v>
      </c>
      <c r="R1265" s="12"/>
      <c r="S1265" s="12"/>
      <c r="Z1265" s="12"/>
      <c r="AA1265" s="12"/>
      <c r="AB1265" s="12"/>
      <c r="AC1265" s="12"/>
      <c r="AF1265">
        <v>0.39121951219512202</v>
      </c>
      <c r="AG1265" s="12"/>
      <c r="AH1265" s="12"/>
      <c r="BI1265" t="str">
        <v>17/12/2019</v>
      </c>
      <c r="BJ1265" t="e">
        <v>#N/A</v>
      </c>
      <c r="BK1265" t="e">
        <v>#N/A</v>
      </c>
    </row>
    <row r="1266" spans="1:63" x14ac:dyDescent="0.3">
      <c r="A1266" s="11">
        <v>43749</v>
      </c>
      <c r="B1266">
        <v>0.33121019108280297</v>
      </c>
      <c r="C1266">
        <v>2938.13</v>
      </c>
      <c r="D1266">
        <v>188.68</v>
      </c>
      <c r="E1266">
        <v>142.19999999999999</v>
      </c>
      <c r="F1266">
        <v>1494.15</v>
      </c>
      <c r="G1266">
        <v>84.85</v>
      </c>
      <c r="H1266">
        <v>45.66</v>
      </c>
      <c r="I1266" s="12">
        <f t="shared" si="247"/>
        <v>83.345731242779593</v>
      </c>
      <c r="J1266" s="12">
        <f t="shared" si="248"/>
        <v>87.513325384958151</v>
      </c>
      <c r="K1266" s="12">
        <f t="shared" si="249"/>
        <v>105.29061596032132</v>
      </c>
      <c r="L1266" s="12">
        <f t="shared" si="250"/>
        <v>105.85700960935618</v>
      </c>
      <c r="M1266" s="12">
        <f t="shared" si="251"/>
        <v>85.916009279062237</v>
      </c>
      <c r="N1266" s="12">
        <f t="shared" si="252"/>
        <v>90.289136897689204</v>
      </c>
      <c r="O1266" s="12">
        <f t="shared" si="253"/>
        <v>108.68263335847352</v>
      </c>
      <c r="P1266" s="12">
        <f t="shared" si="254"/>
        <v>109.79131732318413</v>
      </c>
      <c r="Q1266">
        <v>0.4</v>
      </c>
      <c r="R1266" s="12"/>
      <c r="S1266" s="12"/>
      <c r="Z1266" s="12"/>
      <c r="AA1266" s="12"/>
      <c r="AB1266" s="12"/>
      <c r="AC1266" s="12"/>
      <c r="AF1266">
        <v>0.39690222652468499</v>
      </c>
      <c r="AG1266" s="12"/>
      <c r="AH1266" s="12"/>
      <c r="BI1266" t="str">
        <v>16/12/2019</v>
      </c>
      <c r="BJ1266" t="e">
        <v>#N/A</v>
      </c>
      <c r="BK1266" t="e">
        <v>#N/A</v>
      </c>
    </row>
    <row r="1267" spans="1:63" x14ac:dyDescent="0.3">
      <c r="A1267" s="11">
        <v>43748</v>
      </c>
      <c r="B1267">
        <v>0.34838709677419399</v>
      </c>
      <c r="C1267">
        <v>2919.4</v>
      </c>
      <c r="D1267">
        <v>187.23</v>
      </c>
      <c r="E1267">
        <v>144.35</v>
      </c>
      <c r="F1267">
        <v>1505.41</v>
      </c>
      <c r="G1267">
        <v>84.95</v>
      </c>
      <c r="H1267">
        <v>45.28</v>
      </c>
      <c r="I1267" s="12">
        <f t="shared" si="247"/>
        <v>81.606688159770627</v>
      </c>
      <c r="J1267" s="12">
        <f t="shared" si="248"/>
        <v>86.313959107515913</v>
      </c>
      <c r="K1267" s="12">
        <f t="shared" si="249"/>
        <v>104.49718296827861</v>
      </c>
      <c r="L1267" s="12">
        <f t="shared" si="250"/>
        <v>106.06665292541997</v>
      </c>
      <c r="M1267" s="12">
        <f t="shared" si="251"/>
        <v>84.014029166014751</v>
      </c>
      <c r="N1267" s="12">
        <f t="shared" si="252"/>
        <v>88.935172244160412</v>
      </c>
      <c r="O1267" s="12">
        <f t="shared" si="253"/>
        <v>107.72157929970409</v>
      </c>
      <c r="P1267" s="12">
        <f t="shared" si="254"/>
        <v>109.86247972887199</v>
      </c>
      <c r="Q1267">
        <v>0.41538461538461502</v>
      </c>
      <c r="R1267" s="12"/>
      <c r="S1267" s="12"/>
      <c r="Z1267" s="12"/>
      <c r="AA1267" s="12"/>
      <c r="AB1267" s="12"/>
      <c r="AC1267" s="12"/>
      <c r="AF1267">
        <v>0.40618955512572502</v>
      </c>
      <c r="AG1267" s="12"/>
      <c r="AH1267" s="12"/>
      <c r="BI1267" t="str">
        <v>13/12/2019</v>
      </c>
      <c r="BJ1267">
        <v>57.7</v>
      </c>
      <c r="BK1267">
        <v>17.3</v>
      </c>
    </row>
    <row r="1268" spans="1:63" x14ac:dyDescent="0.3">
      <c r="A1268" s="11">
        <v>43747</v>
      </c>
      <c r="B1268">
        <v>0.38644067796610199</v>
      </c>
      <c r="C1268">
        <v>2893.06</v>
      </c>
      <c r="D1268">
        <v>185.42</v>
      </c>
      <c r="E1268">
        <v>145.16999999999999</v>
      </c>
      <c r="F1268">
        <v>1505.43</v>
      </c>
      <c r="G1268">
        <v>85</v>
      </c>
      <c r="H1268">
        <v>44.92</v>
      </c>
      <c r="I1268" s="12">
        <f t="shared" si="247"/>
        <v>80.420240572457175</v>
      </c>
      <c r="J1268" s="12">
        <f t="shared" si="248"/>
        <v>85.534073793786462</v>
      </c>
      <c r="K1268" s="12">
        <f t="shared" si="249"/>
        <v>103.49403781758242</v>
      </c>
      <c r="L1268" s="12">
        <f t="shared" si="250"/>
        <v>105.95113448912753</v>
      </c>
      <c r="M1268" s="12">
        <f t="shared" si="251"/>
        <v>82.73900682004556</v>
      </c>
      <c r="N1268" s="12">
        <f t="shared" si="252"/>
        <v>88.074254552450043</v>
      </c>
      <c r="O1268" s="12">
        <f t="shared" si="253"/>
        <v>106.61809718087426</v>
      </c>
      <c r="P1268" s="12">
        <f t="shared" si="254"/>
        <v>109.67084367002468</v>
      </c>
      <c r="Q1268">
        <v>0.45901639344262302</v>
      </c>
      <c r="R1268" s="12"/>
      <c r="S1268" s="12"/>
      <c r="Z1268" s="12"/>
      <c r="AA1268" s="12"/>
      <c r="AB1268" s="12"/>
      <c r="AC1268" s="12"/>
      <c r="AF1268">
        <v>0.41193455245428301</v>
      </c>
      <c r="AG1268" s="12"/>
      <c r="AH1268" s="12"/>
      <c r="BI1268" t="str">
        <v>12/12/2019</v>
      </c>
      <c r="BJ1268">
        <v>57.7</v>
      </c>
      <c r="BK1268">
        <v>17.3</v>
      </c>
    </row>
    <row r="1269" spans="1:63" x14ac:dyDescent="0.3">
      <c r="A1269" s="11">
        <v>43746</v>
      </c>
      <c r="B1269">
        <v>0.397260273972603</v>
      </c>
      <c r="C1269">
        <v>2938.79</v>
      </c>
      <c r="D1269">
        <v>188.24</v>
      </c>
      <c r="E1269">
        <v>144.78</v>
      </c>
      <c r="F1269">
        <v>1493.55</v>
      </c>
      <c r="G1269">
        <v>84.95</v>
      </c>
      <c r="H1269">
        <v>45.37</v>
      </c>
      <c r="I1269" s="12">
        <f t="shared" si="247"/>
        <v>81.915574011765727</v>
      </c>
      <c r="J1269" s="12">
        <f t="shared" si="248"/>
        <v>87.593845625047024</v>
      </c>
      <c r="K1269" s="12">
        <f t="shared" si="249"/>
        <v>105.1928398622584</v>
      </c>
      <c r="L1269" s="12">
        <f t="shared" si="250"/>
        <v>106.55234305778389</v>
      </c>
      <c r="M1269" s="12">
        <f t="shared" si="251"/>
        <v>84.227699203873399</v>
      </c>
      <c r="N1269" s="12">
        <f t="shared" si="252"/>
        <v>90.141660619505558</v>
      </c>
      <c r="O1269" s="12">
        <f t="shared" si="253"/>
        <v>108.30433689673909</v>
      </c>
      <c r="P1269" s="12">
        <f t="shared" si="254"/>
        <v>110.22886929221409</v>
      </c>
      <c r="Q1269">
        <v>0.48275862068965503</v>
      </c>
      <c r="R1269" s="12"/>
      <c r="S1269" s="12"/>
      <c r="Z1269" s="12"/>
      <c r="AA1269" s="12"/>
      <c r="AB1269" s="12"/>
      <c r="AC1269" s="12"/>
      <c r="AF1269">
        <v>0.41666666666666702</v>
      </c>
      <c r="AG1269" s="12"/>
      <c r="AH1269" s="12"/>
      <c r="BI1269" t="str">
        <v>11/12/2019</v>
      </c>
      <c r="BJ1269">
        <v>57.7</v>
      </c>
      <c r="BK1269">
        <v>17.3</v>
      </c>
    </row>
    <row r="1270" spans="1:63" x14ac:dyDescent="0.3">
      <c r="A1270" s="11">
        <v>43743</v>
      </c>
      <c r="B1270">
        <v>0.43143812709030099</v>
      </c>
      <c r="C1270">
        <v>2952.01</v>
      </c>
      <c r="D1270">
        <v>188.81</v>
      </c>
      <c r="E1270">
        <v>145.99</v>
      </c>
      <c r="F1270">
        <v>1504.6</v>
      </c>
      <c r="G1270">
        <v>85.04</v>
      </c>
      <c r="H1270">
        <v>45.55</v>
      </c>
      <c r="I1270" s="12">
        <f t="shared" si="247"/>
        <v>81.604665596641937</v>
      </c>
      <c r="J1270" s="12">
        <f t="shared" si="248"/>
        <v>87.343533033433062</v>
      </c>
      <c r="K1270" s="12">
        <f t="shared" si="249"/>
        <v>105.5538317628075</v>
      </c>
      <c r="L1270" s="12">
        <f t="shared" si="250"/>
        <v>106.6084834247872</v>
      </c>
      <c r="M1270" s="12">
        <f t="shared" si="251"/>
        <v>83.786201970476853</v>
      </c>
      <c r="N1270" s="12">
        <f t="shared" si="252"/>
        <v>89.753455676697854</v>
      </c>
      <c r="O1270" s="12">
        <f t="shared" si="253"/>
        <v>108.51709360087139</v>
      </c>
      <c r="P1270" s="12">
        <f t="shared" si="254"/>
        <v>110.12614433727306</v>
      </c>
      <c r="Q1270">
        <v>0.49122807017543901</v>
      </c>
      <c r="R1270" s="12"/>
      <c r="S1270" s="12"/>
      <c r="Z1270" s="12"/>
      <c r="AA1270" s="12"/>
      <c r="AB1270" s="12"/>
      <c r="AC1270" s="12"/>
      <c r="AF1270">
        <v>0.41465766634522699</v>
      </c>
      <c r="AG1270" s="12"/>
      <c r="AH1270" s="12"/>
      <c r="BI1270" t="str">
        <v>10/12/2019</v>
      </c>
      <c r="BJ1270">
        <v>57.7</v>
      </c>
      <c r="BK1270">
        <v>17.3</v>
      </c>
    </row>
    <row r="1271" spans="1:63" x14ac:dyDescent="0.3">
      <c r="A1271" s="11">
        <v>43742</v>
      </c>
      <c r="B1271">
        <v>0.38888888888888901</v>
      </c>
      <c r="C1271">
        <v>2910.63</v>
      </c>
      <c r="D1271">
        <v>186.07</v>
      </c>
      <c r="E1271">
        <v>144.91999999999999</v>
      </c>
      <c r="F1271">
        <v>1505.06</v>
      </c>
      <c r="G1271">
        <v>85.05</v>
      </c>
      <c r="H1271">
        <v>45.19</v>
      </c>
      <c r="I1271" s="12">
        <f t="shared" si="247"/>
        <v>81.050807379701524</v>
      </c>
      <c r="J1271" s="12">
        <f t="shared" si="248"/>
        <v>86.093244827991356</v>
      </c>
      <c r="K1271" s="12">
        <f t="shared" si="249"/>
        <v>104.06215988194961</v>
      </c>
      <c r="L1271" s="12">
        <f t="shared" si="250"/>
        <v>105.94626742908981</v>
      </c>
      <c r="M1271" s="12">
        <f t="shared" si="251"/>
        <v>83.175506033079898</v>
      </c>
      <c r="N1271" s="12">
        <f t="shared" si="252"/>
        <v>88.424325191565799</v>
      </c>
      <c r="O1271" s="12">
        <f t="shared" si="253"/>
        <v>106.92990955882267</v>
      </c>
      <c r="P1271" s="12">
        <f t="shared" si="254"/>
        <v>109.38676890462004</v>
      </c>
      <c r="Q1271">
        <v>0.47457627118644102</v>
      </c>
      <c r="R1271" s="12"/>
      <c r="S1271" s="12"/>
      <c r="Z1271" s="12"/>
      <c r="AA1271" s="12"/>
      <c r="AB1271" s="12"/>
      <c r="AC1271" s="12"/>
      <c r="AF1271">
        <v>0.41439688715953299</v>
      </c>
      <c r="AG1271" s="12"/>
      <c r="AH1271" s="12"/>
      <c r="BI1271" t="str">
        <v>09/12/2019</v>
      </c>
      <c r="BJ1271">
        <v>57.7</v>
      </c>
      <c r="BK1271">
        <v>17.3</v>
      </c>
    </row>
    <row r="1272" spans="1:63" x14ac:dyDescent="0.3">
      <c r="A1272" s="11">
        <v>43741</v>
      </c>
      <c r="B1272">
        <v>0.392226148409894</v>
      </c>
      <c r="C1272">
        <v>2887.61</v>
      </c>
      <c r="D1272">
        <v>184.05</v>
      </c>
      <c r="E1272">
        <v>143.61000000000001</v>
      </c>
      <c r="F1272">
        <v>1499.56</v>
      </c>
      <c r="G1272">
        <v>84.87</v>
      </c>
      <c r="H1272">
        <v>44.83</v>
      </c>
      <c r="I1272" s="12">
        <f t="shared" si="247"/>
        <v>81.144117984232409</v>
      </c>
      <c r="J1272" s="12">
        <f t="shared" si="248"/>
        <v>85.724266314189904</v>
      </c>
      <c r="K1272" s="12">
        <f t="shared" si="249"/>
        <v>103.45682367097406</v>
      </c>
      <c r="L1272" s="12">
        <f t="shared" si="250"/>
        <v>105.95244934665644</v>
      </c>
      <c r="M1272" s="12">
        <f t="shared" si="251"/>
        <v>83.021637796439222</v>
      </c>
      <c r="N1272" s="12">
        <f t="shared" si="252"/>
        <v>87.782848870362074</v>
      </c>
      <c r="O1272" s="12">
        <f t="shared" si="253"/>
        <v>105.99142043127185</v>
      </c>
      <c r="P1272" s="12">
        <f t="shared" si="254"/>
        <v>109.06557714619957</v>
      </c>
      <c r="Q1272">
        <v>0.45614035087719301</v>
      </c>
      <c r="R1272" s="12"/>
      <c r="S1272" s="12"/>
      <c r="Z1272" s="12"/>
      <c r="AA1272" s="12"/>
      <c r="AB1272" s="12"/>
      <c r="AC1272" s="12"/>
      <c r="AF1272">
        <v>0.40748031496062997</v>
      </c>
      <c r="AG1272" s="12"/>
      <c r="AH1272" s="12"/>
      <c r="BI1272" t="str">
        <v>06/12/2019</v>
      </c>
      <c r="BJ1272">
        <v>53.3</v>
      </c>
      <c r="BK1272">
        <v>17.2</v>
      </c>
    </row>
    <row r="1273" spans="1:63" x14ac:dyDescent="0.3">
      <c r="A1273" s="11">
        <v>43740</v>
      </c>
      <c r="B1273">
        <v>0.40501792114695301</v>
      </c>
      <c r="C1273">
        <v>2940.25</v>
      </c>
      <c r="D1273">
        <v>187.27</v>
      </c>
      <c r="E1273">
        <v>143.26</v>
      </c>
      <c r="F1273">
        <v>1479.19</v>
      </c>
      <c r="G1273">
        <v>84.78</v>
      </c>
      <c r="H1273">
        <v>45.66</v>
      </c>
      <c r="I1273" s="12">
        <f t="shared" si="247"/>
        <v>82.829393816897905</v>
      </c>
      <c r="J1273" s="12">
        <f t="shared" si="248"/>
        <v>88.528338573890622</v>
      </c>
      <c r="K1273" s="12">
        <f t="shared" si="249"/>
        <v>105.45679175796847</v>
      </c>
      <c r="L1273" s="12">
        <f t="shared" si="250"/>
        <v>105.92336314491925</v>
      </c>
      <c r="M1273" s="12">
        <f t="shared" si="251"/>
        <v>84.684635336802273</v>
      </c>
      <c r="N1273" s="12">
        <f t="shared" si="252"/>
        <v>90.587947750064288</v>
      </c>
      <c r="O1273" s="12">
        <f t="shared" si="253"/>
        <v>107.96238126271778</v>
      </c>
      <c r="P1273" s="12">
        <f t="shared" si="254"/>
        <v>108.95842622924016</v>
      </c>
      <c r="Q1273">
        <v>0.44642857142857101</v>
      </c>
      <c r="R1273" s="12"/>
      <c r="S1273" s="12"/>
      <c r="Z1273" s="12"/>
      <c r="AA1273" s="12"/>
      <c r="AB1273" s="12"/>
      <c r="AC1273" s="12"/>
      <c r="AF1273">
        <v>0.412573673870334</v>
      </c>
      <c r="AG1273" s="12"/>
      <c r="AH1273" s="12"/>
      <c r="BI1273" t="str">
        <v>05/12/2019</v>
      </c>
      <c r="BJ1273">
        <v>53.3</v>
      </c>
      <c r="BK1273">
        <v>17.2</v>
      </c>
    </row>
    <row r="1274" spans="1:63" x14ac:dyDescent="0.3">
      <c r="A1274" s="11">
        <v>43738</v>
      </c>
      <c r="B1274">
        <v>0.413919413919414</v>
      </c>
      <c r="C1274">
        <v>2976.74</v>
      </c>
      <c r="D1274">
        <v>188.81</v>
      </c>
      <c r="E1274">
        <v>143.08000000000001</v>
      </c>
      <c r="F1274">
        <v>1472.59</v>
      </c>
      <c r="G1274">
        <v>84.82</v>
      </c>
      <c r="H1274">
        <v>46.05</v>
      </c>
      <c r="I1274" s="12">
        <f t="shared" si="247"/>
        <v>83.964289927057123</v>
      </c>
      <c r="J1274" s="12">
        <f t="shared" si="248"/>
        <v>90.035558662396937</v>
      </c>
      <c r="K1274" s="12">
        <f t="shared" si="249"/>
        <v>106.71461447925532</v>
      </c>
      <c r="L1274" s="12">
        <f t="shared" si="250"/>
        <v>106.32626752870269</v>
      </c>
      <c r="M1274" s="12">
        <f t="shared" si="251"/>
        <v>85.489466093681969</v>
      </c>
      <c r="N1274" s="12">
        <f t="shared" si="252"/>
        <v>91.747474990513268</v>
      </c>
      <c r="O1274" s="12">
        <f t="shared" si="253"/>
        <v>108.79847148728106</v>
      </c>
      <c r="P1274" s="12">
        <f t="shared" si="254"/>
        <v>108.92436473910728</v>
      </c>
      <c r="Q1274">
        <v>0.41509433962264197</v>
      </c>
      <c r="R1274" s="12"/>
      <c r="S1274" s="12"/>
      <c r="Z1274" s="12"/>
      <c r="AA1274" s="12"/>
      <c r="AB1274" s="12"/>
      <c r="AC1274" s="12"/>
      <c r="AF1274">
        <v>0.40990099009900999</v>
      </c>
      <c r="AG1274" s="12"/>
      <c r="AH1274" s="12"/>
      <c r="BI1274" t="str">
        <v>04/12/2019</v>
      </c>
      <c r="BJ1274">
        <v>53.3</v>
      </c>
      <c r="BK1274">
        <v>17.2</v>
      </c>
    </row>
    <row r="1275" spans="1:63" x14ac:dyDescent="0.3">
      <c r="A1275" s="11">
        <v>43736</v>
      </c>
      <c r="B1275">
        <v>0.44876325088339197</v>
      </c>
      <c r="C1275">
        <v>2961.79</v>
      </c>
      <c r="D1275">
        <v>187.03</v>
      </c>
      <c r="E1275">
        <v>142.72999999999999</v>
      </c>
      <c r="F1275">
        <v>1496.95</v>
      </c>
      <c r="G1275">
        <v>84.78</v>
      </c>
      <c r="H1275">
        <v>45.87</v>
      </c>
      <c r="I1275" s="12">
        <f t="shared" si="247"/>
        <v>83.746929729977921</v>
      </c>
      <c r="J1275" s="12">
        <f t="shared" si="248"/>
        <v>88.156009780776927</v>
      </c>
      <c r="K1275" s="12">
        <f t="shared" si="249"/>
        <v>106.22853249020712</v>
      </c>
      <c r="L1275" s="12">
        <f t="shared" si="250"/>
        <v>106.20694510840795</v>
      </c>
      <c r="M1275" s="12">
        <f t="shared" si="251"/>
        <v>84.889719603858396</v>
      </c>
      <c r="N1275" s="12">
        <f t="shared" si="252"/>
        <v>89.440772568420229</v>
      </c>
      <c r="O1275" s="12">
        <f t="shared" si="253"/>
        <v>107.82316990316926</v>
      </c>
      <c r="P1275" s="12">
        <f t="shared" si="254"/>
        <v>108.31853308144542</v>
      </c>
      <c r="Q1275">
        <v>0.45</v>
      </c>
      <c r="R1275" s="12"/>
      <c r="S1275" s="12"/>
      <c r="Z1275" s="12"/>
      <c r="AA1275" s="12"/>
      <c r="AB1275" s="12"/>
      <c r="AC1275" s="12"/>
      <c r="AF1275">
        <v>0.42314990512334</v>
      </c>
      <c r="AG1275" s="12"/>
      <c r="AH1275" s="12"/>
      <c r="BI1275" t="str">
        <v>03/12/2019</v>
      </c>
      <c r="BJ1275">
        <v>53.3</v>
      </c>
      <c r="BK1275">
        <v>17.2</v>
      </c>
    </row>
    <row r="1276" spans="1:63" x14ac:dyDescent="0.3">
      <c r="A1276" s="11">
        <v>43735</v>
      </c>
      <c r="B1276">
        <v>0.45744680851063801</v>
      </c>
      <c r="C1276">
        <v>2977.62</v>
      </c>
      <c r="D1276">
        <v>189.38</v>
      </c>
      <c r="E1276">
        <v>142.38</v>
      </c>
      <c r="F1276">
        <v>1504.75</v>
      </c>
      <c r="G1276">
        <v>84.73</v>
      </c>
      <c r="H1276">
        <v>46.16</v>
      </c>
      <c r="I1276" s="12">
        <f t="shared" si="247"/>
        <v>84.403124938008091</v>
      </c>
      <c r="J1276" s="12">
        <f t="shared" si="248"/>
        <v>88.167713264331411</v>
      </c>
      <c r="K1276" s="12">
        <f t="shared" si="249"/>
        <v>106.85969244840845</v>
      </c>
      <c r="L1276" s="12">
        <f t="shared" si="250"/>
        <v>106.10443027534372</v>
      </c>
      <c r="M1276" s="12">
        <f t="shared" si="251"/>
        <v>86.17083202452153</v>
      </c>
      <c r="N1276" s="12">
        <f t="shared" si="252"/>
        <v>90.091714756069635</v>
      </c>
      <c r="O1276" s="12">
        <f t="shared" si="253"/>
        <v>109.24322510506927</v>
      </c>
      <c r="P1276" s="12">
        <f t="shared" si="254"/>
        <v>108.98622823137573</v>
      </c>
      <c r="Q1276">
        <v>0.48275862068965503</v>
      </c>
      <c r="R1276" s="12"/>
      <c r="S1276" s="12"/>
      <c r="Z1276" s="12"/>
      <c r="AA1276" s="12"/>
      <c r="AB1276" s="12"/>
      <c r="AC1276" s="12"/>
      <c r="AF1276">
        <v>0.41869158878504698</v>
      </c>
      <c r="AG1276" s="12"/>
      <c r="AH1276" s="12"/>
      <c r="BI1276" t="str">
        <v>02/12/2019</v>
      </c>
      <c r="BJ1276">
        <v>53.3</v>
      </c>
      <c r="BK1276">
        <v>17.2</v>
      </c>
    </row>
    <row r="1277" spans="1:63" x14ac:dyDescent="0.3">
      <c r="A1277" s="11">
        <v>43734</v>
      </c>
      <c r="B1277">
        <v>0.47703180212014101</v>
      </c>
      <c r="C1277">
        <v>2984.87</v>
      </c>
      <c r="D1277">
        <v>190.08</v>
      </c>
      <c r="E1277">
        <v>141.47</v>
      </c>
      <c r="F1277">
        <v>1504.13</v>
      </c>
      <c r="G1277">
        <v>84.69</v>
      </c>
      <c r="H1277">
        <v>46.04</v>
      </c>
      <c r="I1277" s="12">
        <f t="shared" si="247"/>
        <v>85.157739661278754</v>
      </c>
      <c r="J1277" s="12">
        <f t="shared" si="248"/>
        <v>88.418921581286185</v>
      </c>
      <c r="K1277" s="12">
        <f t="shared" si="249"/>
        <v>107.17061877149428</v>
      </c>
      <c r="L1277" s="12">
        <f t="shared" si="250"/>
        <v>106.64140662300986</v>
      </c>
      <c r="M1277" s="12">
        <f t="shared" si="251"/>
        <v>87.051366970225502</v>
      </c>
      <c r="N1277" s="12">
        <f t="shared" si="252"/>
        <v>90.462144423190651</v>
      </c>
      <c r="O1277" s="12">
        <f t="shared" si="253"/>
        <v>109.69902132594017</v>
      </c>
      <c r="P1277" s="12">
        <f t="shared" si="254"/>
        <v>109.67599030926682</v>
      </c>
      <c r="Q1277">
        <v>0.5</v>
      </c>
      <c r="R1277" s="12"/>
      <c r="S1277" s="12"/>
      <c r="Z1277" s="12"/>
      <c r="AA1277" s="12"/>
      <c r="AB1277" s="12"/>
      <c r="AC1277" s="12"/>
      <c r="AF1277">
        <v>0.42041198501872701</v>
      </c>
      <c r="AG1277" s="12"/>
      <c r="AH1277" s="12"/>
      <c r="BI1277" t="str">
        <v>29/11/2019</v>
      </c>
      <c r="BJ1277">
        <v>54.8</v>
      </c>
      <c r="BK1277">
        <v>17.3</v>
      </c>
    </row>
    <row r="1278" spans="1:63" x14ac:dyDescent="0.3">
      <c r="A1278" s="11">
        <v>43733</v>
      </c>
      <c r="B1278">
        <v>0.473118279569892</v>
      </c>
      <c r="C1278">
        <v>2966.6</v>
      </c>
      <c r="D1278">
        <v>187.97</v>
      </c>
      <c r="E1278">
        <v>143.57</v>
      </c>
      <c r="F1278">
        <v>1531.95</v>
      </c>
      <c r="G1278">
        <v>84.8</v>
      </c>
      <c r="H1278">
        <v>46.16</v>
      </c>
      <c r="I1278" s="12">
        <f t="shared" si="247"/>
        <v>83.423729346764389</v>
      </c>
      <c r="J1278" s="12">
        <f t="shared" si="248"/>
        <v>86.31976078217923</v>
      </c>
      <c r="K1278" s="12">
        <f t="shared" si="249"/>
        <v>106.37749633055707</v>
      </c>
      <c r="L1278" s="12">
        <f t="shared" si="250"/>
        <v>105.71552691402236</v>
      </c>
      <c r="M1278" s="12">
        <f t="shared" si="251"/>
        <v>84.857610481944675</v>
      </c>
      <c r="N1278" s="12">
        <f t="shared" si="252"/>
        <v>87.87979172333722</v>
      </c>
      <c r="O1278" s="12">
        <f t="shared" si="253"/>
        <v>108.34231922485583</v>
      </c>
      <c r="P1278" s="12">
        <f t="shared" si="254"/>
        <v>108.18041245428566</v>
      </c>
      <c r="Q1278">
        <v>0.5</v>
      </c>
      <c r="R1278" s="12"/>
      <c r="S1278" s="12"/>
      <c r="Z1278" s="12"/>
      <c r="AA1278" s="12"/>
      <c r="AB1278" s="12"/>
      <c r="AC1278" s="12"/>
      <c r="AF1278">
        <v>0.41730038022813698</v>
      </c>
      <c r="AG1278" s="12"/>
      <c r="AH1278" s="12"/>
      <c r="BI1278" t="str">
        <v>28/11/2019</v>
      </c>
      <c r="BJ1278">
        <v>54.8</v>
      </c>
      <c r="BK1278">
        <v>17.3</v>
      </c>
    </row>
    <row r="1279" spans="1:63" x14ac:dyDescent="0.3">
      <c r="A1279" s="11">
        <v>43732</v>
      </c>
      <c r="B1279">
        <v>0.47463768115942001</v>
      </c>
      <c r="C1279">
        <v>2991.78</v>
      </c>
      <c r="D1279">
        <v>190.5</v>
      </c>
      <c r="E1279">
        <v>141.86000000000001</v>
      </c>
      <c r="F1279">
        <v>1522.31</v>
      </c>
      <c r="G1279">
        <v>84.71</v>
      </c>
      <c r="H1279">
        <v>46.39</v>
      </c>
      <c r="I1279" s="12">
        <f t="shared" si="247"/>
        <v>85.167146148938272</v>
      </c>
      <c r="J1279" s="12">
        <f t="shared" si="248"/>
        <v>87.611938380940074</v>
      </c>
      <c r="K1279" s="12">
        <f t="shared" si="249"/>
        <v>107.39548119347081</v>
      </c>
      <c r="L1279" s="12">
        <f t="shared" si="250"/>
        <v>106.0824053998014</v>
      </c>
      <c r="M1279" s="12">
        <f t="shared" si="251"/>
        <v>87.063358740873312</v>
      </c>
      <c r="N1279" s="12">
        <f t="shared" si="252"/>
        <v>89.637888443720328</v>
      </c>
      <c r="O1279" s="12">
        <f t="shared" si="253"/>
        <v>109.91891794892958</v>
      </c>
      <c r="P1279" s="12">
        <f t="shared" si="254"/>
        <v>109.08834106085654</v>
      </c>
      <c r="Q1279">
        <v>0.483333333333333</v>
      </c>
      <c r="R1279" s="12"/>
      <c r="S1279" s="12"/>
      <c r="Z1279" s="12"/>
      <c r="AA1279" s="12"/>
      <c r="AB1279" s="12"/>
      <c r="AC1279" s="12"/>
      <c r="AF1279">
        <v>0.41913875598086098</v>
      </c>
      <c r="AG1279" s="12"/>
      <c r="AH1279" s="12"/>
      <c r="BI1279" t="str">
        <v>27/11/2019</v>
      </c>
      <c r="BJ1279">
        <v>54.8</v>
      </c>
      <c r="BK1279">
        <v>17.3</v>
      </c>
    </row>
    <row r="1280" spans="1:63" x14ac:dyDescent="0.3">
      <c r="A1280" s="11">
        <v>43729</v>
      </c>
      <c r="B1280">
        <v>0.486206896551724</v>
      </c>
      <c r="C1280">
        <v>2992.07</v>
      </c>
      <c r="D1280">
        <v>190.8</v>
      </c>
      <c r="E1280">
        <v>141.88999999999999</v>
      </c>
      <c r="F1280">
        <v>1517.15</v>
      </c>
      <c r="G1280">
        <v>84.66</v>
      </c>
      <c r="H1280">
        <v>46.45</v>
      </c>
      <c r="I1280" s="12">
        <f t="shared" si="247"/>
        <v>85.157394901306006</v>
      </c>
      <c r="J1280" s="12">
        <f t="shared" si="248"/>
        <v>87.91948397102945</v>
      </c>
      <c r="K1280" s="12">
        <f t="shared" si="249"/>
        <v>107.46936859297787</v>
      </c>
      <c r="L1280" s="12">
        <f t="shared" si="250"/>
        <v>105.95581059972031</v>
      </c>
      <c r="M1280" s="12">
        <f t="shared" si="251"/>
        <v>87.182004351659913</v>
      </c>
      <c r="N1280" s="12">
        <f t="shared" si="252"/>
        <v>90.085925476734644</v>
      </c>
      <c r="O1280" s="12">
        <f t="shared" si="253"/>
        <v>110.15717963682999</v>
      </c>
      <c r="P1280" s="12">
        <f t="shared" si="254"/>
        <v>109.11896153567326</v>
      </c>
      <c r="Q1280">
        <v>0.51515151515151503</v>
      </c>
      <c r="R1280" s="12"/>
      <c r="S1280" s="12"/>
      <c r="Z1280" s="12"/>
      <c r="AA1280" s="12"/>
      <c r="AB1280" s="12"/>
      <c r="AC1280" s="12"/>
      <c r="AF1280">
        <v>0.40552995391705099</v>
      </c>
      <c r="AG1280" s="12"/>
      <c r="AH1280" s="12"/>
      <c r="BI1280" t="str">
        <v>26/11/2019</v>
      </c>
      <c r="BJ1280">
        <v>54.8</v>
      </c>
      <c r="BK1280">
        <v>17.3</v>
      </c>
    </row>
    <row r="1281" spans="1:63" x14ac:dyDescent="0.3">
      <c r="A1281" s="11">
        <v>43728</v>
      </c>
      <c r="B1281">
        <v>0.482876712328767</v>
      </c>
      <c r="C1281">
        <v>3006.79</v>
      </c>
      <c r="D1281">
        <v>192.84</v>
      </c>
      <c r="E1281">
        <v>140.04</v>
      </c>
      <c r="F1281">
        <v>1498.95</v>
      </c>
      <c r="G1281">
        <v>84.57</v>
      </c>
      <c r="H1281">
        <v>46.53</v>
      </c>
      <c r="I1281" s="12">
        <f t="shared" si="247"/>
        <v>86.727695012293978</v>
      </c>
      <c r="J1281" s="12">
        <f t="shared" si="248"/>
        <v>89.443368104756132</v>
      </c>
      <c r="K1281" s="12">
        <f t="shared" si="249"/>
        <v>108.11370394176028</v>
      </c>
      <c r="L1281" s="12">
        <f t="shared" si="250"/>
        <v>106.29342673913335</v>
      </c>
      <c r="M1281" s="12">
        <f t="shared" si="251"/>
        <v>89.306538071948765</v>
      </c>
      <c r="N1281" s="12">
        <f t="shared" si="252"/>
        <v>92.180312952977616</v>
      </c>
      <c r="O1281" s="12">
        <f t="shared" si="253"/>
        <v>111.45484001049086</v>
      </c>
      <c r="P1281" s="12">
        <f t="shared" si="254"/>
        <v>110.09433094741053</v>
      </c>
      <c r="Q1281">
        <v>0.52380952380952395</v>
      </c>
      <c r="R1281" s="12"/>
      <c r="S1281" s="12"/>
      <c r="Z1281" s="12"/>
      <c r="AA1281" s="12"/>
      <c r="AB1281" s="12"/>
      <c r="AC1281" s="12"/>
      <c r="AF1281">
        <v>0.40552995391705099</v>
      </c>
      <c r="AG1281" s="12"/>
      <c r="AH1281" s="12"/>
      <c r="BI1281" t="str">
        <v>25/11/2019</v>
      </c>
      <c r="BJ1281">
        <v>54.8</v>
      </c>
      <c r="BK1281">
        <v>17.3</v>
      </c>
    </row>
    <row r="1282" spans="1:63" x14ac:dyDescent="0.3">
      <c r="A1282" s="11">
        <v>43727</v>
      </c>
      <c r="B1282">
        <v>0.48630136986301398</v>
      </c>
      <c r="C1282">
        <v>3006.73</v>
      </c>
      <c r="D1282">
        <v>192.52</v>
      </c>
      <c r="E1282">
        <v>139.62</v>
      </c>
      <c r="F1282">
        <v>1494.13</v>
      </c>
      <c r="G1282">
        <v>84.56</v>
      </c>
      <c r="H1282">
        <v>46.47</v>
      </c>
      <c r="I1282" s="12">
        <f t="shared" ref="I1282:I1345" si="255">I1283*(1+((C1282/C1283)-(E1282/E1283)))</f>
        <v>86.987632306376256</v>
      </c>
      <c r="J1282" s="12">
        <f t="shared" ref="J1282:J1345" si="256">J1283*(1+((C1282/C1283)-(F1282/F1283)))</f>
        <v>89.73104604897955</v>
      </c>
      <c r="K1282" s="12">
        <f t="shared" si="249"/>
        <v>108.12433299515958</v>
      </c>
      <c r="L1282" s="12">
        <f t="shared" si="250"/>
        <v>106.42871896398245</v>
      </c>
      <c r="M1282" s="12">
        <f t="shared" si="251"/>
        <v>89.426906692780747</v>
      </c>
      <c r="N1282" s="12">
        <f t="shared" si="252"/>
        <v>92.32468962039971</v>
      </c>
      <c r="O1282" s="12">
        <f t="shared" si="253"/>
        <v>111.2830295018492</v>
      </c>
      <c r="P1282" s="12">
        <f t="shared" si="254"/>
        <v>110.05350006596514</v>
      </c>
      <c r="Q1282">
        <v>0.53968253968253999</v>
      </c>
      <c r="R1282" s="12"/>
      <c r="S1282" s="12"/>
      <c r="Z1282" s="12"/>
      <c r="AA1282" s="12"/>
      <c r="AB1282" s="12"/>
      <c r="AC1282" s="12"/>
      <c r="AF1282">
        <v>0.40182648401826498</v>
      </c>
      <c r="AG1282" s="12"/>
      <c r="AH1282" s="12"/>
      <c r="BI1282" t="str">
        <v>22/11/2019</v>
      </c>
      <c r="BJ1282">
        <v>58.1</v>
      </c>
      <c r="BK1282">
        <v>17.100000000000001</v>
      </c>
    </row>
    <row r="1283" spans="1:63" x14ac:dyDescent="0.3">
      <c r="A1283" s="11">
        <v>43726</v>
      </c>
      <c r="B1283">
        <v>0.46666666666666701</v>
      </c>
      <c r="C1283">
        <v>3005.7</v>
      </c>
      <c r="D1283">
        <v>192.6</v>
      </c>
      <c r="E1283">
        <v>139.03</v>
      </c>
      <c r="F1283">
        <v>1501.65</v>
      </c>
      <c r="G1283">
        <v>84.61</v>
      </c>
      <c r="H1283">
        <v>46.54</v>
      </c>
      <c r="I1283" s="12">
        <f t="shared" si="255"/>
        <v>87.328300546101644</v>
      </c>
      <c r="J1283" s="12">
        <f t="shared" si="256"/>
        <v>89.253494604606104</v>
      </c>
      <c r="K1283" s="12">
        <f t="shared" ref="K1283:K1346" si="257">K1284*(1+((C1283/C1284)-(G1283/G1284)))</f>
        <v>108.02347914950765</v>
      </c>
      <c r="L1283" s="12">
        <f t="shared" ref="L1283:L1346" si="258">L1284*(1+((C1283/C1284)-(H1283/H1284)))</f>
        <v>106.23253246806223</v>
      </c>
      <c r="M1283" s="12">
        <f t="shared" ref="M1283:M1346" si="259">M1284*(1+((D1283/D1284)-(E1283/E1284)))</f>
        <v>89.845502012544387</v>
      </c>
      <c r="N1283" s="12">
        <f t="shared" ref="N1283:N1346" si="260">N1284*(1+((D1283/D1284)-(F1283/F1284)))</f>
        <v>91.90263082410921</v>
      </c>
      <c r="O1283" s="12">
        <f t="shared" ref="O1283:O1346" si="261">O1284*(1+((D1283/D1284)-(G1283/G1284)))</f>
        <v>111.26349407375133</v>
      </c>
      <c r="P1283" s="12">
        <f t="shared" ref="P1283:P1346" si="262">P1284*(1+((D1283/D1284)-(H1283/H1284)))</f>
        <v>109.93381359831848</v>
      </c>
      <c r="Q1283">
        <v>0.52380952380952395</v>
      </c>
      <c r="R1283" s="12"/>
      <c r="S1283" s="12"/>
      <c r="Z1283" s="12"/>
      <c r="AA1283" s="12"/>
      <c r="AB1283" s="12"/>
      <c r="AC1283" s="12"/>
      <c r="AF1283">
        <v>0.40386384544618198</v>
      </c>
      <c r="AG1283" s="12"/>
      <c r="AH1283" s="12"/>
      <c r="BI1283" t="str">
        <v>21/11/2019</v>
      </c>
      <c r="BJ1283">
        <v>58.1</v>
      </c>
      <c r="BK1283">
        <v>17.100000000000001</v>
      </c>
    </row>
    <row r="1284" spans="1:63" x14ac:dyDescent="0.3">
      <c r="A1284" s="11">
        <v>43725</v>
      </c>
      <c r="B1284">
        <v>0.46762589928057602</v>
      </c>
      <c r="C1284">
        <v>2997.96</v>
      </c>
      <c r="D1284">
        <v>191.68</v>
      </c>
      <c r="E1284">
        <v>138.28</v>
      </c>
      <c r="F1284">
        <v>1498.6</v>
      </c>
      <c r="G1284">
        <v>84.57</v>
      </c>
      <c r="H1284">
        <v>46.45</v>
      </c>
      <c r="I1284" s="12">
        <f t="shared" si="255"/>
        <v>87.577196888097504</v>
      </c>
      <c r="J1284" s="12">
        <f t="shared" si="256"/>
        <v>89.204742187180869</v>
      </c>
      <c r="K1284" s="12">
        <f t="shared" si="257"/>
        <v>107.79616133912555</v>
      </c>
      <c r="L1284" s="12">
        <f t="shared" si="258"/>
        <v>106.16414276758981</v>
      </c>
      <c r="M1284" s="12">
        <f t="shared" si="259"/>
        <v>89.901610662473374</v>
      </c>
      <c r="N1284" s="12">
        <f t="shared" si="260"/>
        <v>91.649272529974098</v>
      </c>
      <c r="O1284" s="12">
        <f t="shared" si="261"/>
        <v>110.78416586869055</v>
      </c>
      <c r="P1284" s="12">
        <f t="shared" si="262"/>
        <v>109.62007012348525</v>
      </c>
      <c r="Q1284">
        <v>0.53333333333333299</v>
      </c>
      <c r="R1284" s="12"/>
      <c r="S1284" s="12"/>
      <c r="Z1284" s="12"/>
      <c r="AA1284" s="12"/>
      <c r="AB1284" s="12"/>
      <c r="AC1284" s="12"/>
      <c r="AF1284">
        <v>0.39944392956441099</v>
      </c>
      <c r="AG1284" s="12"/>
      <c r="AH1284" s="12"/>
      <c r="BI1284" t="str">
        <v>20/11/2019</v>
      </c>
      <c r="BJ1284">
        <v>58.1</v>
      </c>
      <c r="BK1284">
        <v>17.100000000000001</v>
      </c>
    </row>
    <row r="1285" spans="1:63" x14ac:dyDescent="0.3">
      <c r="A1285" s="11">
        <v>43722</v>
      </c>
      <c r="B1285">
        <v>0.488135593220339</v>
      </c>
      <c r="C1285">
        <v>3007.39</v>
      </c>
      <c r="D1285">
        <v>192.54</v>
      </c>
      <c r="E1285">
        <v>136.54</v>
      </c>
      <c r="F1285">
        <v>1483.25</v>
      </c>
      <c r="G1285">
        <v>84.5</v>
      </c>
      <c r="H1285">
        <v>46.75</v>
      </c>
      <c r="I1285" s="12">
        <f t="shared" si="255"/>
        <v>88.990284984340519</v>
      </c>
      <c r="J1285" s="12">
        <f t="shared" si="256"/>
        <v>90.424065983079586</v>
      </c>
      <c r="K1285" s="12">
        <f t="shared" si="257"/>
        <v>108.22516716250857</v>
      </c>
      <c r="L1285" s="12">
        <f t="shared" si="258"/>
        <v>105.81690427695563</v>
      </c>
      <c r="M1285" s="12">
        <f t="shared" si="259"/>
        <v>91.475922515330751</v>
      </c>
      <c r="N1285" s="12">
        <f t="shared" si="260"/>
        <v>93.027521811688118</v>
      </c>
      <c r="O1285" s="12">
        <f t="shared" si="261"/>
        <v>111.37389137068558</v>
      </c>
      <c r="P1285" s="12">
        <f t="shared" si="262"/>
        <v>109.4066715400417</v>
      </c>
      <c r="Q1285">
        <v>0.546875</v>
      </c>
      <c r="R1285" s="12"/>
      <c r="S1285" s="12"/>
      <c r="Z1285" s="12"/>
      <c r="AA1285" s="12"/>
      <c r="AB1285" s="12"/>
      <c r="AC1285" s="12"/>
      <c r="AF1285">
        <v>0.40904977375565599</v>
      </c>
      <c r="AG1285" s="12"/>
      <c r="AH1285" s="12"/>
      <c r="BI1285" t="str">
        <v>19/11/2019</v>
      </c>
      <c r="BJ1285">
        <v>58.1</v>
      </c>
      <c r="BK1285">
        <v>17.100000000000001</v>
      </c>
    </row>
    <row r="1286" spans="1:63" x14ac:dyDescent="0.3">
      <c r="A1286" s="11">
        <v>43721</v>
      </c>
      <c r="B1286">
        <v>0.49158249158249201</v>
      </c>
      <c r="C1286">
        <v>3009.57</v>
      </c>
      <c r="D1286">
        <v>193.23</v>
      </c>
      <c r="E1286">
        <v>139.52000000000001</v>
      </c>
      <c r="F1286">
        <v>1498.94</v>
      </c>
      <c r="G1286">
        <v>84.64</v>
      </c>
      <c r="H1286">
        <v>46.59</v>
      </c>
      <c r="I1286" s="12">
        <f t="shared" si="255"/>
        <v>87.191131816346783</v>
      </c>
      <c r="J1286" s="12">
        <f t="shared" si="256"/>
        <v>89.551561449215114</v>
      </c>
      <c r="K1286" s="12">
        <f t="shared" si="257"/>
        <v>108.12464278455907</v>
      </c>
      <c r="L1286" s="12">
        <f t="shared" si="258"/>
        <v>106.25878881627985</v>
      </c>
      <c r="M1286" s="12">
        <f t="shared" si="259"/>
        <v>89.877180853057425</v>
      </c>
      <c r="N1286" s="12">
        <f t="shared" si="260"/>
        <v>92.390349652100795</v>
      </c>
      <c r="O1286" s="12">
        <f t="shared" si="261"/>
        <v>111.58778393023111</v>
      </c>
      <c r="P1286" s="12">
        <f t="shared" si="262"/>
        <v>110.178481436331</v>
      </c>
      <c r="Q1286">
        <v>0.546875</v>
      </c>
      <c r="R1286" s="12"/>
      <c r="S1286" s="12"/>
      <c r="Z1286" s="12"/>
      <c r="AA1286" s="12"/>
      <c r="AB1286" s="12"/>
      <c r="AC1286" s="12"/>
      <c r="AF1286">
        <v>0.41576086956521702</v>
      </c>
      <c r="AG1286" s="12"/>
      <c r="AH1286" s="12"/>
      <c r="BI1286" t="str">
        <v>18/11/2019</v>
      </c>
      <c r="BJ1286">
        <v>58.1</v>
      </c>
      <c r="BK1286">
        <v>17.100000000000001</v>
      </c>
    </row>
    <row r="1287" spans="1:63" x14ac:dyDescent="0.3">
      <c r="A1287" s="11">
        <v>43720</v>
      </c>
      <c r="B1287">
        <v>0.50344827586206897</v>
      </c>
      <c r="C1287">
        <v>3000.93</v>
      </c>
      <c r="D1287">
        <v>192.43</v>
      </c>
      <c r="E1287">
        <v>140.44</v>
      </c>
      <c r="F1287">
        <v>1497.09</v>
      </c>
      <c r="G1287">
        <v>84.66</v>
      </c>
      <c r="H1287">
        <v>46.32</v>
      </c>
      <c r="I1287" s="12">
        <f t="shared" si="255"/>
        <v>86.376604949759127</v>
      </c>
      <c r="J1287" s="12">
        <f t="shared" si="256"/>
        <v>89.404635942380608</v>
      </c>
      <c r="K1287" s="12">
        <f t="shared" si="257"/>
        <v>107.78884318375071</v>
      </c>
      <c r="L1287" s="12">
        <f t="shared" si="258"/>
        <v>106.57316986984294</v>
      </c>
      <c r="M1287" s="12">
        <f t="shared" si="259"/>
        <v>88.924954993416549</v>
      </c>
      <c r="N1287" s="12">
        <f t="shared" si="260"/>
        <v>92.121206008645885</v>
      </c>
      <c r="O1287" s="12">
        <f t="shared" si="261"/>
        <v>111.09965703308031</v>
      </c>
      <c r="P1287" s="12">
        <f t="shared" si="262"/>
        <v>110.36297075835671</v>
      </c>
      <c r="Q1287">
        <v>0.53125</v>
      </c>
      <c r="R1287" s="12"/>
      <c r="S1287" s="12"/>
      <c r="Z1287" s="12"/>
      <c r="AA1287" s="12"/>
      <c r="AB1287" s="12"/>
      <c r="AC1287" s="12"/>
      <c r="AF1287">
        <v>0.41239892183288401</v>
      </c>
      <c r="AG1287" s="12"/>
      <c r="AH1287" s="12"/>
      <c r="BI1287" t="str">
        <v>15/11/2019</v>
      </c>
      <c r="BJ1287">
        <v>57.2</v>
      </c>
      <c r="BK1287">
        <v>17.100000000000001</v>
      </c>
    </row>
    <row r="1288" spans="1:63" x14ac:dyDescent="0.3">
      <c r="A1288" s="11">
        <v>43719</v>
      </c>
      <c r="B1288">
        <v>0.50699300699300698</v>
      </c>
      <c r="C1288">
        <v>2979.39</v>
      </c>
      <c r="D1288">
        <v>190.64</v>
      </c>
      <c r="E1288">
        <v>140.69</v>
      </c>
      <c r="F1288">
        <v>1485.85</v>
      </c>
      <c r="G1288">
        <v>84.66</v>
      </c>
      <c r="H1288">
        <v>45.99</v>
      </c>
      <c r="I1288" s="12">
        <f t="shared" si="255"/>
        <v>85.605587588907539</v>
      </c>
      <c r="J1288" s="12">
        <f t="shared" si="256"/>
        <v>89.43459883967202</v>
      </c>
      <c r="K1288" s="12">
        <f t="shared" si="257"/>
        <v>107.0151591317475</v>
      </c>
      <c r="L1288" s="12">
        <f t="shared" si="258"/>
        <v>106.56739446172783</v>
      </c>
      <c r="M1288" s="12">
        <f t="shared" si="259"/>
        <v>87.942950456323615</v>
      </c>
      <c r="N1288" s="12">
        <f t="shared" si="260"/>
        <v>91.9534157158634</v>
      </c>
      <c r="O1288" s="12">
        <f t="shared" si="261"/>
        <v>110.06619870491311</v>
      </c>
      <c r="P1288" s="12">
        <f t="shared" si="262"/>
        <v>110.11917217864638</v>
      </c>
      <c r="Q1288">
        <v>0.53968253968253999</v>
      </c>
      <c r="R1288" s="12"/>
      <c r="S1288" s="12"/>
      <c r="Z1288" s="12"/>
      <c r="AA1288" s="12"/>
      <c r="AB1288" s="12"/>
      <c r="AC1288" s="12"/>
      <c r="AF1288">
        <v>0.40577096483318298</v>
      </c>
      <c r="AG1288" s="12"/>
      <c r="AH1288" s="12"/>
      <c r="BI1288" t="str">
        <v>14/11/2019</v>
      </c>
      <c r="BJ1288">
        <v>57.2</v>
      </c>
      <c r="BK1288">
        <v>17.100000000000001</v>
      </c>
    </row>
    <row r="1289" spans="1:63" x14ac:dyDescent="0.3">
      <c r="A1289" s="11">
        <v>43718</v>
      </c>
      <c r="B1289">
        <v>0.50537634408602194</v>
      </c>
      <c r="C1289">
        <v>2978.43</v>
      </c>
      <c r="D1289">
        <v>191.19</v>
      </c>
      <c r="E1289">
        <v>143.19999999999999</v>
      </c>
      <c r="F1289">
        <v>1499.05</v>
      </c>
      <c r="G1289">
        <v>84.8</v>
      </c>
      <c r="H1289">
        <v>45.95</v>
      </c>
      <c r="I1289" s="12">
        <f t="shared" si="255"/>
        <v>84.104304688527222</v>
      </c>
      <c r="J1289" s="12">
        <f t="shared" si="256"/>
        <v>88.625633423042942</v>
      </c>
      <c r="K1289" s="12">
        <f t="shared" si="257"/>
        <v>106.80440617749198</v>
      </c>
      <c r="L1289" s="12">
        <f t="shared" si="258"/>
        <v>106.62584610685342</v>
      </c>
      <c r="M1289" s="12">
        <f t="shared" si="259"/>
        <v>86.673084592104317</v>
      </c>
      <c r="N1289" s="12">
        <f t="shared" si="260"/>
        <v>91.411450265105842</v>
      </c>
      <c r="O1289" s="12">
        <f t="shared" si="261"/>
        <v>110.20128080082945</v>
      </c>
      <c r="P1289" s="12">
        <f t="shared" si="262"/>
        <v>110.53336622616789</v>
      </c>
      <c r="Q1289">
        <v>0.52459016393442603</v>
      </c>
      <c r="R1289" s="12"/>
      <c r="S1289" s="12"/>
      <c r="Z1289" s="12"/>
      <c r="AA1289" s="12"/>
      <c r="AB1289" s="12"/>
      <c r="AC1289" s="12"/>
      <c r="AF1289">
        <v>0.40528233151184001</v>
      </c>
      <c r="AG1289" s="12"/>
      <c r="AH1289" s="12"/>
      <c r="BI1289" t="str">
        <v>13/11/2019</v>
      </c>
      <c r="BJ1289">
        <v>57.2</v>
      </c>
      <c r="BK1289">
        <v>17.100000000000001</v>
      </c>
    </row>
    <row r="1290" spans="1:63" x14ac:dyDescent="0.3">
      <c r="A1290" s="11">
        <v>43715</v>
      </c>
      <c r="B1290">
        <v>0.5</v>
      </c>
      <c r="C1290">
        <v>2978.71</v>
      </c>
      <c r="D1290">
        <v>191.59</v>
      </c>
      <c r="E1290">
        <v>145.79</v>
      </c>
      <c r="F1290">
        <v>1502.15</v>
      </c>
      <c r="G1290">
        <v>84.89</v>
      </c>
      <c r="H1290">
        <v>45.83</v>
      </c>
      <c r="I1290" s="12">
        <f t="shared" si="255"/>
        <v>82.64388164765127</v>
      </c>
      <c r="J1290" s="12">
        <f t="shared" si="256"/>
        <v>88.45140995014782</v>
      </c>
      <c r="K1290" s="12">
        <f t="shared" si="257"/>
        <v>106.7013118902004</v>
      </c>
      <c r="L1290" s="12">
        <f t="shared" si="258"/>
        <v>106.91584171372135</v>
      </c>
      <c r="M1290" s="12">
        <f t="shared" si="259"/>
        <v>85.33524242240081</v>
      </c>
      <c r="N1290" s="12">
        <f t="shared" si="260"/>
        <v>91.413651775892546</v>
      </c>
      <c r="O1290" s="12">
        <f t="shared" si="261"/>
        <v>110.31463969338225</v>
      </c>
      <c r="P1290" s="12">
        <f t="shared" si="262"/>
        <v>111.05601402845059</v>
      </c>
      <c r="Q1290">
        <v>0.50746268656716398</v>
      </c>
      <c r="R1290" s="12"/>
      <c r="S1290" s="12"/>
      <c r="Z1290" s="12"/>
      <c r="AA1290" s="12"/>
      <c r="AB1290" s="12"/>
      <c r="AC1290" s="12"/>
      <c r="AF1290">
        <v>0.40196078431372601</v>
      </c>
      <c r="AG1290" s="12"/>
      <c r="AH1290" s="12"/>
      <c r="BI1290" t="str">
        <v>12/11/2019</v>
      </c>
      <c r="BJ1290">
        <v>57.2</v>
      </c>
      <c r="BK1290">
        <v>17.100000000000001</v>
      </c>
    </row>
    <row r="1291" spans="1:63" x14ac:dyDescent="0.3">
      <c r="A1291" s="11">
        <v>43714</v>
      </c>
      <c r="B1291">
        <v>0.50931677018633503</v>
      </c>
      <c r="C1291">
        <v>2976</v>
      </c>
      <c r="D1291">
        <v>191.78</v>
      </c>
      <c r="E1291">
        <v>144.76</v>
      </c>
      <c r="F1291">
        <v>1519.27</v>
      </c>
      <c r="G1291">
        <v>84.88</v>
      </c>
      <c r="H1291">
        <v>45.7</v>
      </c>
      <c r="I1291" s="12">
        <f t="shared" si="255"/>
        <v>83.159855864880058</v>
      </c>
      <c r="J1291" s="12">
        <f t="shared" si="256"/>
        <v>87.387105953316492</v>
      </c>
      <c r="K1291" s="12">
        <f t="shared" si="257"/>
        <v>106.61678558059957</v>
      </c>
      <c r="L1291" s="12">
        <f t="shared" si="258"/>
        <v>107.12301984835177</v>
      </c>
      <c r="M1291" s="12">
        <f t="shared" si="259"/>
        <v>86.032617982885228</v>
      </c>
      <c r="N1291" s="12">
        <f t="shared" si="260"/>
        <v>90.483674034338875</v>
      </c>
      <c r="O1291" s="12">
        <f t="shared" si="261"/>
        <v>110.43706270201403</v>
      </c>
      <c r="P1291" s="12">
        <f t="shared" si="262"/>
        <v>111.48359346268242</v>
      </c>
      <c r="Q1291">
        <v>0.47142857142857097</v>
      </c>
      <c r="R1291" s="12"/>
      <c r="S1291" s="12"/>
      <c r="Z1291" s="12"/>
      <c r="AA1291" s="12"/>
      <c r="AB1291" s="12"/>
      <c r="AC1291" s="12"/>
      <c r="AF1291">
        <v>0.40685413005272397</v>
      </c>
      <c r="AG1291" s="12"/>
      <c r="AH1291" s="12"/>
      <c r="BI1291" t="str">
        <v>11/11/2019</v>
      </c>
      <c r="BJ1291">
        <v>57.2</v>
      </c>
      <c r="BK1291">
        <v>17.100000000000001</v>
      </c>
    </row>
    <row r="1292" spans="1:63" x14ac:dyDescent="0.3">
      <c r="A1292" s="11">
        <v>43713</v>
      </c>
      <c r="B1292">
        <v>0.5</v>
      </c>
      <c r="C1292">
        <v>2937.78</v>
      </c>
      <c r="D1292">
        <v>188.33</v>
      </c>
      <c r="E1292">
        <v>147.43</v>
      </c>
      <c r="F1292">
        <v>1552.6</v>
      </c>
      <c r="G1292">
        <v>85.07</v>
      </c>
      <c r="H1292">
        <v>45.33</v>
      </c>
      <c r="I1292" s="12">
        <f t="shared" si="255"/>
        <v>80.650018156286706</v>
      </c>
      <c r="J1292" s="12">
        <f t="shared" si="256"/>
        <v>84.474669395321186</v>
      </c>
      <c r="K1292" s="12">
        <f t="shared" si="257"/>
        <v>105.0159974791974</v>
      </c>
      <c r="L1292" s="12">
        <f t="shared" si="258"/>
        <v>106.60625043465103</v>
      </c>
      <c r="M1292" s="12">
        <f t="shared" si="259"/>
        <v>83.00867840741985</v>
      </c>
      <c r="N1292" s="12">
        <f t="shared" si="260"/>
        <v>87.021428633457006</v>
      </c>
      <c r="O1292" s="12">
        <f t="shared" si="261"/>
        <v>108.21302923293902</v>
      </c>
      <c r="P1292" s="12">
        <f t="shared" si="262"/>
        <v>110.36269000970698</v>
      </c>
      <c r="Q1292">
        <v>0.5</v>
      </c>
      <c r="R1292" s="12"/>
      <c r="S1292" s="12"/>
      <c r="Z1292" s="12"/>
      <c r="AA1292" s="12"/>
      <c r="AB1292" s="12"/>
      <c r="AC1292" s="12"/>
      <c r="AF1292">
        <v>0.40976460331299003</v>
      </c>
      <c r="AG1292" s="12"/>
      <c r="AH1292" s="12"/>
      <c r="BI1292" t="str">
        <v>08/11/2019</v>
      </c>
      <c r="BJ1292">
        <v>57.6</v>
      </c>
      <c r="BK1292">
        <v>17.899999999999999</v>
      </c>
    </row>
    <row r="1293" spans="1:63" x14ac:dyDescent="0.3">
      <c r="A1293" s="11">
        <v>43712</v>
      </c>
      <c r="B1293">
        <v>0.49842271293375401</v>
      </c>
      <c r="C1293">
        <v>2906.27</v>
      </c>
      <c r="D1293">
        <v>185.65</v>
      </c>
      <c r="E1293">
        <v>147.21</v>
      </c>
      <c r="F1293">
        <v>1547.43</v>
      </c>
      <c r="G1293">
        <v>85</v>
      </c>
      <c r="H1293">
        <v>44.7</v>
      </c>
      <c r="I1293" s="12">
        <f t="shared" si="255"/>
        <v>79.903114822622172</v>
      </c>
      <c r="J1293" s="12">
        <f t="shared" si="256"/>
        <v>83.845738118333216</v>
      </c>
      <c r="K1293" s="12">
        <f t="shared" si="257"/>
        <v>103.97432585934141</v>
      </c>
      <c r="L1293" s="12">
        <f t="shared" si="258"/>
        <v>106.95405258624707</v>
      </c>
      <c r="M1293" s="12">
        <f t="shared" si="259"/>
        <v>81.948162444995319</v>
      </c>
      <c r="N1293" s="12">
        <f t="shared" si="260"/>
        <v>86.066542487475814</v>
      </c>
      <c r="O1293" s="12">
        <f t="shared" si="261"/>
        <v>106.75978969331338</v>
      </c>
      <c r="P1293" s="12">
        <f t="shared" si="262"/>
        <v>110.32498021488369</v>
      </c>
      <c r="Q1293">
        <v>0.55555555555555602</v>
      </c>
      <c r="R1293" s="12"/>
      <c r="S1293" s="12"/>
      <c r="Z1293" s="12"/>
      <c r="AA1293" s="12"/>
      <c r="AB1293" s="12"/>
      <c r="AC1293" s="12"/>
      <c r="AF1293">
        <v>0.40649692712906099</v>
      </c>
      <c r="AG1293" s="12"/>
      <c r="AH1293" s="12"/>
      <c r="BI1293" t="str">
        <v>07/11/2019</v>
      </c>
      <c r="BJ1293">
        <v>57.6</v>
      </c>
      <c r="BK1293">
        <v>17.899999999999999</v>
      </c>
    </row>
    <row r="1294" spans="1:63" x14ac:dyDescent="0.3">
      <c r="A1294" s="11">
        <v>43708</v>
      </c>
      <c r="B1294">
        <v>0.55319148936170204</v>
      </c>
      <c r="C1294">
        <v>2926.46</v>
      </c>
      <c r="D1294">
        <v>187.47</v>
      </c>
      <c r="E1294">
        <v>147.28</v>
      </c>
      <c r="F1294">
        <v>1520.25</v>
      </c>
      <c r="G1294">
        <v>85.08</v>
      </c>
      <c r="H1294">
        <v>44.85</v>
      </c>
      <c r="I1294" s="12">
        <f t="shared" si="255"/>
        <v>80.419717842334421</v>
      </c>
      <c r="J1294" s="12">
        <f t="shared" si="256"/>
        <v>85.976031490992909</v>
      </c>
      <c r="K1294" s="12">
        <f t="shared" si="257"/>
        <v>104.59760509655194</v>
      </c>
      <c r="L1294" s="12">
        <f t="shared" si="258"/>
        <v>107.33559184927026</v>
      </c>
      <c r="M1294" s="12">
        <f t="shared" si="259"/>
        <v>82.711835429595169</v>
      </c>
      <c r="N1294" s="12">
        <f t="shared" si="260"/>
        <v>88.508205825613004</v>
      </c>
      <c r="O1294" s="12">
        <f t="shared" si="261"/>
        <v>107.70413181934467</v>
      </c>
      <c r="P1294" s="12">
        <f t="shared" si="262"/>
        <v>111.0315559887331</v>
      </c>
      <c r="Q1294">
        <v>0.55555555555555602</v>
      </c>
      <c r="R1294" s="12"/>
      <c r="S1294" s="12"/>
      <c r="Z1294" s="12"/>
      <c r="AA1294" s="12"/>
      <c r="AB1294" s="12"/>
      <c r="AC1294" s="12"/>
      <c r="AF1294">
        <v>0.40443686006825902</v>
      </c>
      <c r="AG1294" s="12"/>
      <c r="AH1294" s="12"/>
      <c r="BI1294" t="str">
        <v>06/11/2019</v>
      </c>
      <c r="BJ1294">
        <v>57.6</v>
      </c>
      <c r="BK1294">
        <v>17.899999999999999</v>
      </c>
    </row>
    <row r="1295" spans="1:63" x14ac:dyDescent="0.3">
      <c r="A1295" s="11">
        <v>43707</v>
      </c>
      <c r="B1295">
        <v>0.55844155844155796</v>
      </c>
      <c r="C1295">
        <v>2924.58</v>
      </c>
      <c r="D1295">
        <v>187.92</v>
      </c>
      <c r="E1295">
        <v>147.24</v>
      </c>
      <c r="F1295">
        <v>1527.7</v>
      </c>
      <c r="G1295">
        <v>85.05</v>
      </c>
      <c r="H1295">
        <v>44.62</v>
      </c>
      <c r="I1295" s="12">
        <f t="shared" si="255"/>
        <v>80.389880170591098</v>
      </c>
      <c r="J1295" s="12">
        <f t="shared" si="256"/>
        <v>85.504096823259374</v>
      </c>
      <c r="K1295" s="12">
        <f t="shared" si="257"/>
        <v>104.56727079424248</v>
      </c>
      <c r="L1295" s="12">
        <f t="shared" si="258"/>
        <v>107.82206471629617</v>
      </c>
      <c r="M1295" s="12">
        <f t="shared" si="259"/>
        <v>82.932959689791574</v>
      </c>
      <c r="N1295" s="12">
        <f t="shared" si="260"/>
        <v>88.289074471872212</v>
      </c>
      <c r="O1295" s="12">
        <f t="shared" si="261"/>
        <v>108.00085008258623</v>
      </c>
      <c r="P1295" s="12">
        <f t="shared" si="262"/>
        <v>111.87613975500379</v>
      </c>
      <c r="Q1295">
        <v>0.56470588235294095</v>
      </c>
      <c r="R1295" s="12"/>
      <c r="S1295" s="12"/>
      <c r="Z1295" s="12"/>
      <c r="AA1295" s="12"/>
      <c r="AB1295" s="12"/>
      <c r="AC1295" s="12"/>
      <c r="AF1295">
        <v>0.41025641025641002</v>
      </c>
      <c r="AG1295" s="12"/>
      <c r="AH1295" s="12"/>
      <c r="BI1295" t="str">
        <v>05/11/2019</v>
      </c>
      <c r="BJ1295">
        <v>57.6</v>
      </c>
      <c r="BK1295">
        <v>17.899999999999999</v>
      </c>
    </row>
    <row r="1296" spans="1:63" x14ac:dyDescent="0.3">
      <c r="A1296" s="11">
        <v>43706</v>
      </c>
      <c r="B1296">
        <v>0.55102040816326503</v>
      </c>
      <c r="C1296">
        <v>2887.94</v>
      </c>
      <c r="D1296">
        <v>185.09</v>
      </c>
      <c r="E1296">
        <v>147.80000000000001</v>
      </c>
      <c r="F1296">
        <v>1539.1</v>
      </c>
      <c r="G1296">
        <v>85.09</v>
      </c>
      <c r="H1296">
        <v>44.22</v>
      </c>
      <c r="I1296" s="12">
        <f t="shared" si="255"/>
        <v>79.086833782917395</v>
      </c>
      <c r="J1296" s="12">
        <f t="shared" si="256"/>
        <v>83.819807338372158</v>
      </c>
      <c r="K1296" s="12">
        <f t="shared" si="257"/>
        <v>103.20931134207486</v>
      </c>
      <c r="L1296" s="12">
        <f t="shared" si="258"/>
        <v>107.43084845898403</v>
      </c>
      <c r="M1296" s="12">
        <f t="shared" si="259"/>
        <v>81.380323786586544</v>
      </c>
      <c r="N1296" s="12">
        <f t="shared" si="260"/>
        <v>86.329668536213944</v>
      </c>
      <c r="O1296" s="12">
        <f t="shared" si="261"/>
        <v>106.32517076291676</v>
      </c>
      <c r="P1296" s="12">
        <f t="shared" si="262"/>
        <v>111.18190014674938</v>
      </c>
      <c r="Q1296">
        <v>0.56976744186046502</v>
      </c>
      <c r="R1296" s="12"/>
      <c r="S1296" s="12"/>
      <c r="Z1296" s="12"/>
      <c r="AA1296" s="12"/>
      <c r="AB1296" s="12"/>
      <c r="AC1296" s="12"/>
      <c r="AF1296">
        <v>0.40775862068965502</v>
      </c>
      <c r="AG1296" s="12"/>
      <c r="AH1296" s="12"/>
      <c r="BI1296" t="str">
        <v>04/11/2019</v>
      </c>
      <c r="BJ1296">
        <v>57.6</v>
      </c>
      <c r="BK1296">
        <v>17.899999999999999</v>
      </c>
    </row>
    <row r="1297" spans="1:63" x14ac:dyDescent="0.3">
      <c r="A1297" s="11">
        <v>43705</v>
      </c>
      <c r="B1297">
        <v>0.55181347150259097</v>
      </c>
      <c r="C1297">
        <v>2869.16</v>
      </c>
      <c r="D1297">
        <v>184.43</v>
      </c>
      <c r="E1297">
        <v>147.61000000000001</v>
      </c>
      <c r="F1297">
        <v>1542.78</v>
      </c>
      <c r="G1297">
        <v>85.07</v>
      </c>
      <c r="H1297">
        <v>44.2</v>
      </c>
      <c r="I1297" s="12">
        <f t="shared" si="255"/>
        <v>78.673147237864299</v>
      </c>
      <c r="J1297" s="12">
        <f t="shared" si="256"/>
        <v>83.077857749408508</v>
      </c>
      <c r="K1297" s="12">
        <f t="shared" si="257"/>
        <v>102.56210657863427</v>
      </c>
      <c r="L1297" s="12">
        <f t="shared" si="258"/>
        <v>106.78023848761003</v>
      </c>
      <c r="M1297" s="12">
        <f t="shared" si="259"/>
        <v>81.194273779248036</v>
      </c>
      <c r="N1297" s="12">
        <f t="shared" si="260"/>
        <v>85.817859578992469</v>
      </c>
      <c r="O1297" s="12">
        <f t="shared" si="261"/>
        <v>105.97085794130844</v>
      </c>
      <c r="P1297" s="12">
        <f t="shared" si="262"/>
        <v>110.8354170157745</v>
      </c>
      <c r="Q1297">
        <v>0.56976744186046502</v>
      </c>
      <c r="R1297" s="12"/>
      <c r="S1297" s="12"/>
      <c r="Z1297" s="12"/>
      <c r="AA1297" s="12"/>
      <c r="AB1297" s="12"/>
      <c r="AC1297" s="12"/>
      <c r="AF1297">
        <v>0.411453744493392</v>
      </c>
      <c r="AG1297" s="12"/>
      <c r="AH1297" s="12"/>
      <c r="BI1297" t="str">
        <v>01/11/2019</v>
      </c>
      <c r="BJ1297">
        <v>57.1</v>
      </c>
      <c r="BK1297">
        <v>18.100000000000001</v>
      </c>
    </row>
    <row r="1298" spans="1:63" x14ac:dyDescent="0.3">
      <c r="A1298" s="11">
        <v>43704</v>
      </c>
      <c r="B1298">
        <v>0.55643044619422599</v>
      </c>
      <c r="C1298">
        <v>2878.38</v>
      </c>
      <c r="D1298">
        <v>184.82</v>
      </c>
      <c r="E1298">
        <v>145.37</v>
      </c>
      <c r="F1298">
        <v>1527.33</v>
      </c>
      <c r="G1298">
        <v>85.04</v>
      </c>
      <c r="H1298">
        <v>44.2</v>
      </c>
      <c r="I1298" s="12">
        <f t="shared" si="255"/>
        <v>80.165193616936321</v>
      </c>
      <c r="J1298" s="12">
        <f t="shared" si="256"/>
        <v>84.199298333546409</v>
      </c>
      <c r="K1298" s="12">
        <f t="shared" si="257"/>
        <v>102.9281154419734</v>
      </c>
      <c r="L1298" s="12">
        <f t="shared" si="258"/>
        <v>107.12337508468227</v>
      </c>
      <c r="M1298" s="12">
        <f t="shared" si="259"/>
        <v>82.642090285428466</v>
      </c>
      <c r="N1298" s="12">
        <f t="shared" si="260"/>
        <v>86.880042232463893</v>
      </c>
      <c r="O1298" s="12">
        <f t="shared" si="261"/>
        <v>106.23250183722146</v>
      </c>
      <c r="P1298" s="12">
        <f t="shared" si="262"/>
        <v>111.0697921859537</v>
      </c>
      <c r="Q1298">
        <v>0.56976744186046502</v>
      </c>
      <c r="R1298" s="12"/>
      <c r="S1298" s="12"/>
      <c r="Z1298" s="12"/>
      <c r="AA1298" s="12"/>
      <c r="AB1298" s="12"/>
      <c r="AC1298" s="12"/>
      <c r="AF1298">
        <v>0.41223404255319201</v>
      </c>
      <c r="AG1298" s="12"/>
      <c r="AH1298" s="12"/>
      <c r="BI1298" t="str">
        <v>31/10/2019</v>
      </c>
      <c r="BJ1298">
        <v>57.1</v>
      </c>
      <c r="BK1298">
        <v>18.100000000000001</v>
      </c>
    </row>
    <row r="1299" spans="1:63" x14ac:dyDescent="0.3">
      <c r="A1299" s="11">
        <v>43701</v>
      </c>
      <c r="B1299">
        <v>0.57411764705882395</v>
      </c>
      <c r="C1299">
        <v>2847.11</v>
      </c>
      <c r="D1299">
        <v>182.07</v>
      </c>
      <c r="E1299">
        <v>145.96</v>
      </c>
      <c r="F1299">
        <v>1526.85</v>
      </c>
      <c r="G1299">
        <v>85.08</v>
      </c>
      <c r="H1299">
        <v>43.87</v>
      </c>
      <c r="I1299" s="12">
        <f t="shared" si="255"/>
        <v>78.978519999471985</v>
      </c>
      <c r="J1299" s="12">
        <f t="shared" si="256"/>
        <v>83.310484244181794</v>
      </c>
      <c r="K1299" s="12">
        <f t="shared" si="257"/>
        <v>101.76260665439503</v>
      </c>
      <c r="L1299" s="12">
        <f t="shared" si="258"/>
        <v>106.7539166159734</v>
      </c>
      <c r="M1299" s="12">
        <f t="shared" si="259"/>
        <v>81.089527153598837</v>
      </c>
      <c r="N1299" s="12">
        <f t="shared" si="260"/>
        <v>85.613838549298976</v>
      </c>
      <c r="O1299" s="12">
        <f t="shared" si="261"/>
        <v>104.60338501655718</v>
      </c>
      <c r="P1299" s="12">
        <f t="shared" si="262"/>
        <v>110.23401375708626</v>
      </c>
      <c r="Q1299">
        <v>0.54255319148936199</v>
      </c>
      <c r="R1299" s="12"/>
      <c r="S1299" s="12"/>
      <c r="Z1299" s="12"/>
      <c r="AA1299" s="12"/>
      <c r="AB1299" s="12"/>
      <c r="AC1299" s="12"/>
      <c r="AF1299">
        <v>0.40361445783132499</v>
      </c>
      <c r="AG1299" s="12"/>
      <c r="AH1299" s="12"/>
      <c r="BI1299" t="str">
        <v>30/10/2019</v>
      </c>
      <c r="BJ1299">
        <v>57.1</v>
      </c>
      <c r="BK1299">
        <v>18.100000000000001</v>
      </c>
    </row>
    <row r="1300" spans="1:63" x14ac:dyDescent="0.3">
      <c r="A1300" s="11">
        <v>43700</v>
      </c>
      <c r="B1300">
        <v>0.57308584686774899</v>
      </c>
      <c r="C1300">
        <v>2922.95</v>
      </c>
      <c r="D1300">
        <v>188.02</v>
      </c>
      <c r="E1300">
        <v>143.6</v>
      </c>
      <c r="F1300">
        <v>1498.25</v>
      </c>
      <c r="G1300">
        <v>84.94</v>
      </c>
      <c r="H1300">
        <v>44.44</v>
      </c>
      <c r="I1300" s="12">
        <f t="shared" si="255"/>
        <v>82.473837966990359</v>
      </c>
      <c r="J1300" s="12">
        <f t="shared" si="256"/>
        <v>87.239336269043363</v>
      </c>
      <c r="K1300" s="12">
        <f t="shared" si="257"/>
        <v>104.65039366877365</v>
      </c>
      <c r="L1300" s="12">
        <f t="shared" si="258"/>
        <v>108.17316006671496</v>
      </c>
      <c r="M1300" s="12">
        <f t="shared" si="259"/>
        <v>85.185243008705157</v>
      </c>
      <c r="N1300" s="12">
        <f t="shared" si="260"/>
        <v>90.189561460717982</v>
      </c>
      <c r="O1300" s="12">
        <f t="shared" si="261"/>
        <v>108.20597213458042</v>
      </c>
      <c r="P1300" s="12">
        <f t="shared" si="262"/>
        <v>112.34832920751307</v>
      </c>
      <c r="Q1300">
        <v>0.565217391304348</v>
      </c>
      <c r="R1300" s="12"/>
      <c r="S1300" s="12"/>
      <c r="Z1300" s="12"/>
      <c r="AA1300" s="12"/>
      <c r="AB1300" s="12"/>
      <c r="AC1300" s="12"/>
      <c r="AF1300">
        <v>0.41444539982803102</v>
      </c>
      <c r="AG1300" s="12"/>
      <c r="AH1300" s="12"/>
      <c r="BI1300" t="str">
        <v>29/10/2019</v>
      </c>
      <c r="BJ1300">
        <v>57.1</v>
      </c>
      <c r="BK1300">
        <v>18.100000000000001</v>
      </c>
    </row>
    <row r="1301" spans="1:63" x14ac:dyDescent="0.3">
      <c r="A1301" s="11">
        <v>43699</v>
      </c>
      <c r="B1301">
        <v>0.565217391304348</v>
      </c>
      <c r="C1301">
        <v>2924.43</v>
      </c>
      <c r="D1301">
        <v>188.63</v>
      </c>
      <c r="E1301">
        <v>144.56</v>
      </c>
      <c r="F1301">
        <v>1502.58</v>
      </c>
      <c r="G1301">
        <v>84.98</v>
      </c>
      <c r="H1301">
        <v>44.7</v>
      </c>
      <c r="I1301" s="12">
        <f t="shared" si="255"/>
        <v>81.970965793876658</v>
      </c>
      <c r="J1301" s="12">
        <f t="shared" si="256"/>
        <v>87.032579184951885</v>
      </c>
      <c r="K1301" s="12">
        <f t="shared" si="257"/>
        <v>104.6540965964281</v>
      </c>
      <c r="L1301" s="12">
        <f t="shared" si="258"/>
        <v>107.60174388064924</v>
      </c>
      <c r="M1301" s="12">
        <f t="shared" si="259"/>
        <v>84.896002570755726</v>
      </c>
      <c r="N1301" s="12">
        <f t="shared" si="260"/>
        <v>90.221331450750441</v>
      </c>
      <c r="O1301" s="12">
        <f t="shared" si="261"/>
        <v>108.50578936886086</v>
      </c>
      <c r="P1301" s="12">
        <f t="shared" si="262"/>
        <v>112.05891344415228</v>
      </c>
      <c r="Q1301">
        <v>0.54347826086956497</v>
      </c>
      <c r="R1301" s="12"/>
      <c r="S1301" s="12"/>
      <c r="Z1301" s="12"/>
      <c r="AA1301" s="12"/>
      <c r="AB1301" s="12"/>
      <c r="AC1301" s="12"/>
      <c r="AF1301">
        <v>0.41938250428816498</v>
      </c>
      <c r="AG1301" s="12"/>
      <c r="AH1301" s="12"/>
      <c r="BI1301" t="str">
        <v>28/10/2019</v>
      </c>
      <c r="BJ1301">
        <v>57.1</v>
      </c>
      <c r="BK1301">
        <v>18.100000000000001</v>
      </c>
    </row>
    <row r="1302" spans="1:63" x14ac:dyDescent="0.3">
      <c r="A1302" s="11">
        <v>43698</v>
      </c>
      <c r="B1302">
        <v>0.56091954022988499</v>
      </c>
      <c r="C1302">
        <v>2900.51</v>
      </c>
      <c r="D1302">
        <v>186.97</v>
      </c>
      <c r="E1302">
        <v>145.53</v>
      </c>
      <c r="F1302">
        <v>1507.23</v>
      </c>
      <c r="G1302">
        <v>85.06</v>
      </c>
      <c r="H1302">
        <v>44.3</v>
      </c>
      <c r="I1302" s="12">
        <f t="shared" si="255"/>
        <v>80.766565247471945</v>
      </c>
      <c r="J1302" s="12">
        <f t="shared" si="256"/>
        <v>86.057380798256972</v>
      </c>
      <c r="K1302" s="12">
        <f t="shared" si="257"/>
        <v>103.70135716284301</v>
      </c>
      <c r="L1302" s="12">
        <f t="shared" si="258"/>
        <v>107.68601031743444</v>
      </c>
      <c r="M1302" s="12">
        <f t="shared" si="259"/>
        <v>83.596600250121398</v>
      </c>
      <c r="N1302" s="12">
        <f t="shared" si="260"/>
        <v>89.154723621625507</v>
      </c>
      <c r="O1302" s="12">
        <f t="shared" si="261"/>
        <v>107.45073678705441</v>
      </c>
      <c r="P1302" s="12">
        <f t="shared" si="262"/>
        <v>112.07582744362234</v>
      </c>
      <c r="Q1302">
        <v>0.54347826086956497</v>
      </c>
      <c r="R1302" s="12"/>
      <c r="S1302" s="12"/>
      <c r="Z1302" s="12"/>
      <c r="AA1302" s="12"/>
      <c r="AB1302" s="12"/>
      <c r="AC1302" s="12"/>
      <c r="AF1302">
        <v>0.42218400687876201</v>
      </c>
      <c r="AG1302" s="12"/>
      <c r="AH1302" s="12"/>
      <c r="BI1302" t="str">
        <v>25/10/2019</v>
      </c>
      <c r="BJ1302">
        <v>54.2</v>
      </c>
      <c r="BK1302">
        <v>17.8</v>
      </c>
    </row>
    <row r="1303" spans="1:63" x14ac:dyDescent="0.3">
      <c r="A1303" s="11">
        <v>43697</v>
      </c>
      <c r="B1303">
        <v>0.56551724137931003</v>
      </c>
      <c r="C1303">
        <v>2923.65</v>
      </c>
      <c r="D1303">
        <v>188.43</v>
      </c>
      <c r="E1303">
        <v>144.04</v>
      </c>
      <c r="F1303">
        <v>1495.85</v>
      </c>
      <c r="G1303">
        <v>85</v>
      </c>
      <c r="H1303">
        <v>44.45</v>
      </c>
      <c r="I1303" s="12">
        <f t="shared" si="255"/>
        <v>82.268719074824077</v>
      </c>
      <c r="J1303" s="12">
        <f t="shared" si="256"/>
        <v>87.414266899208087</v>
      </c>
      <c r="K1303" s="12">
        <f t="shared" si="257"/>
        <v>104.60310353410974</v>
      </c>
      <c r="L1303" s="12">
        <f t="shared" si="258"/>
        <v>108.17715471010496</v>
      </c>
      <c r="M1303" s="12">
        <f t="shared" si="259"/>
        <v>85.136947644852611</v>
      </c>
      <c r="N1303" s="12">
        <f t="shared" si="260"/>
        <v>90.545130121226649</v>
      </c>
      <c r="O1303" s="12">
        <f t="shared" si="261"/>
        <v>108.36688318003537</v>
      </c>
      <c r="P1303" s="12">
        <f t="shared" si="262"/>
        <v>112.56816200049118</v>
      </c>
      <c r="Q1303">
        <v>0.54347826086956497</v>
      </c>
      <c r="R1303" s="12"/>
      <c r="S1303" s="12"/>
      <c r="Z1303" s="12"/>
      <c r="AA1303" s="12"/>
      <c r="AB1303" s="12"/>
      <c r="AC1303" s="12"/>
      <c r="AF1303">
        <v>0.42046431642304399</v>
      </c>
      <c r="AG1303" s="12"/>
      <c r="AH1303" s="12"/>
      <c r="BI1303" t="str">
        <v>24/10/2019</v>
      </c>
      <c r="BJ1303">
        <v>54.2</v>
      </c>
      <c r="BK1303">
        <v>17.8</v>
      </c>
    </row>
    <row r="1304" spans="1:63" x14ac:dyDescent="0.3">
      <c r="A1304" s="11">
        <v>43694</v>
      </c>
      <c r="B1304">
        <v>0.56209150326797397</v>
      </c>
      <c r="C1304">
        <v>2888.68</v>
      </c>
      <c r="D1304">
        <v>185.48</v>
      </c>
      <c r="E1304">
        <v>146.13</v>
      </c>
      <c r="F1304">
        <v>1514.15</v>
      </c>
      <c r="G1304">
        <v>85.09</v>
      </c>
      <c r="H1304">
        <v>44.16</v>
      </c>
      <c r="I1304" s="12">
        <f t="shared" si="255"/>
        <v>80.152047073035561</v>
      </c>
      <c r="J1304" s="12">
        <f t="shared" si="256"/>
        <v>85.349503306821461</v>
      </c>
      <c r="K1304" s="12">
        <f t="shared" si="257"/>
        <v>103.24404242986266</v>
      </c>
      <c r="L1304" s="12">
        <f t="shared" si="258"/>
        <v>107.58127853681867</v>
      </c>
      <c r="M1304" s="12">
        <f t="shared" si="259"/>
        <v>82.640621299103316</v>
      </c>
      <c r="N1304" s="12">
        <f t="shared" si="260"/>
        <v>88.079719872899844</v>
      </c>
      <c r="O1304" s="12">
        <f t="shared" si="261"/>
        <v>106.5593820906454</v>
      </c>
      <c r="P1304" s="12">
        <f t="shared" si="262"/>
        <v>111.52676402712989</v>
      </c>
      <c r="Q1304">
        <v>0.56382978723404298</v>
      </c>
      <c r="R1304" s="12"/>
      <c r="S1304" s="12"/>
      <c r="Z1304" s="12"/>
      <c r="AA1304" s="12"/>
      <c r="AB1304" s="12"/>
      <c r="AC1304" s="12"/>
      <c r="AF1304">
        <v>0.40168776371308001</v>
      </c>
      <c r="AG1304" s="12"/>
      <c r="AH1304" s="12"/>
      <c r="BI1304" t="str">
        <v>23/10/2019</v>
      </c>
      <c r="BJ1304">
        <v>54.2</v>
      </c>
      <c r="BK1304">
        <v>17.8</v>
      </c>
    </row>
    <row r="1305" spans="1:63" x14ac:dyDescent="0.3">
      <c r="A1305" s="11">
        <v>43693</v>
      </c>
      <c r="B1305">
        <v>0.56455142231947497</v>
      </c>
      <c r="C1305">
        <v>2847.6</v>
      </c>
      <c r="D1305">
        <v>182.55</v>
      </c>
      <c r="E1305">
        <v>147.31</v>
      </c>
      <c r="F1305">
        <v>1523.21</v>
      </c>
      <c r="G1305">
        <v>85.1</v>
      </c>
      <c r="H1305">
        <v>43.62</v>
      </c>
      <c r="I1305" s="12">
        <f t="shared" si="255"/>
        <v>78.393178382871412</v>
      </c>
      <c r="J1305" s="12">
        <f t="shared" si="256"/>
        <v>83.645301503849254</v>
      </c>
      <c r="K1305" s="12">
        <f t="shared" si="257"/>
        <v>101.76401787021737</v>
      </c>
      <c r="L1305" s="12">
        <f t="shared" si="258"/>
        <v>107.36155869580001</v>
      </c>
      <c r="M1305" s="12">
        <f t="shared" si="259"/>
        <v>80.698946894491712</v>
      </c>
      <c r="N1305" s="12">
        <f t="shared" si="260"/>
        <v>86.183817040892222</v>
      </c>
      <c r="O1305" s="12">
        <f t="shared" si="261"/>
        <v>104.86395158238234</v>
      </c>
      <c r="P1305" s="12">
        <f t="shared" si="262"/>
        <v>111.11887388903369</v>
      </c>
      <c r="Q1305">
        <v>0.57446808510638303</v>
      </c>
      <c r="R1305" s="12"/>
      <c r="S1305" s="12"/>
      <c r="Z1305" s="12"/>
      <c r="AA1305" s="12"/>
      <c r="AB1305" s="12"/>
      <c r="AC1305" s="12"/>
      <c r="AF1305">
        <v>0.39932603201347899</v>
      </c>
      <c r="AG1305" s="12"/>
      <c r="AH1305" s="12"/>
      <c r="BI1305" t="str">
        <v>22/10/2019</v>
      </c>
      <c r="BJ1305">
        <v>54.2</v>
      </c>
      <c r="BK1305">
        <v>17.8</v>
      </c>
    </row>
    <row r="1306" spans="1:63" x14ac:dyDescent="0.3">
      <c r="A1306" s="11">
        <v>43692</v>
      </c>
      <c r="B1306">
        <v>0.55555555555555602</v>
      </c>
      <c r="C1306">
        <v>2840.6</v>
      </c>
      <c r="D1306">
        <v>182.76</v>
      </c>
      <c r="E1306">
        <v>145.69</v>
      </c>
      <c r="F1306">
        <v>1516.34</v>
      </c>
      <c r="G1306">
        <v>84.915000000000006</v>
      </c>
      <c r="H1306">
        <v>43.46</v>
      </c>
      <c r="I1306" s="12">
        <f t="shared" si="255"/>
        <v>79.077613489165586</v>
      </c>
      <c r="J1306" s="12">
        <f t="shared" si="256"/>
        <v>83.818502216911952</v>
      </c>
      <c r="K1306" s="12">
        <f t="shared" si="257"/>
        <v>101.73496044527721</v>
      </c>
      <c r="L1306" s="12">
        <f t="shared" si="258"/>
        <v>107.49240685256096</v>
      </c>
      <c r="M1306" s="12">
        <f t="shared" si="259"/>
        <v>81.701303275040516</v>
      </c>
      <c r="N1306" s="12">
        <f t="shared" si="260"/>
        <v>86.676110835597669</v>
      </c>
      <c r="O1306" s="12">
        <f t="shared" si="261"/>
        <v>105.2140721524426</v>
      </c>
      <c r="P1306" s="12">
        <f t="shared" si="262"/>
        <v>111.65824957972963</v>
      </c>
      <c r="Q1306">
        <v>0.57731958762886604</v>
      </c>
      <c r="R1306" s="12"/>
      <c r="S1306" s="12"/>
      <c r="Z1306" s="12"/>
      <c r="AA1306" s="12"/>
      <c r="AB1306" s="12"/>
      <c r="AC1306" s="12"/>
      <c r="AF1306">
        <v>0.40569991617770301</v>
      </c>
      <c r="AG1306" s="12"/>
      <c r="AH1306" s="12"/>
      <c r="BI1306" t="str">
        <v>21/10/2019</v>
      </c>
      <c r="BJ1306">
        <v>54.2</v>
      </c>
      <c r="BK1306">
        <v>17.8</v>
      </c>
    </row>
    <row r="1307" spans="1:63" x14ac:dyDescent="0.3">
      <c r="A1307" s="11">
        <v>43691</v>
      </c>
      <c r="B1307">
        <v>0.55895196506550204</v>
      </c>
      <c r="C1307">
        <v>2926.32</v>
      </c>
      <c r="D1307">
        <v>188.39</v>
      </c>
      <c r="E1307">
        <v>142.47999999999999</v>
      </c>
      <c r="F1307">
        <v>1501.39</v>
      </c>
      <c r="G1307">
        <v>84.81</v>
      </c>
      <c r="H1307">
        <v>44.71</v>
      </c>
      <c r="I1307" s="12">
        <f t="shared" si="255"/>
        <v>83.399565929854916</v>
      </c>
      <c r="J1307" s="12">
        <f t="shared" si="256"/>
        <v>87.242799824407598</v>
      </c>
      <c r="K1307" s="12">
        <f t="shared" si="257"/>
        <v>104.938829500938</v>
      </c>
      <c r="L1307" s="12">
        <f t="shared" si="258"/>
        <v>107.63608082429468</v>
      </c>
      <c r="M1307" s="12">
        <f t="shared" si="259"/>
        <v>86.220489101708949</v>
      </c>
      <c r="N1307" s="12">
        <f t="shared" si="260"/>
        <v>90.272781835730171</v>
      </c>
      <c r="O1307" s="12">
        <f t="shared" si="261"/>
        <v>108.59382416423756</v>
      </c>
      <c r="P1307" s="12">
        <f t="shared" si="262"/>
        <v>111.8738150025261</v>
      </c>
      <c r="Q1307">
        <v>0.59375</v>
      </c>
      <c r="R1307" s="12"/>
      <c r="S1307" s="12"/>
      <c r="Z1307" s="12"/>
      <c r="AA1307" s="12"/>
      <c r="AB1307" s="12"/>
      <c r="AC1307" s="12"/>
      <c r="AF1307">
        <v>0.40675105485232099</v>
      </c>
      <c r="AG1307" s="12"/>
      <c r="AH1307" s="12"/>
      <c r="BI1307" t="str">
        <v>18/10/2019</v>
      </c>
      <c r="BJ1307">
        <v>52.8</v>
      </c>
      <c r="BK1307">
        <v>17.899999999999999</v>
      </c>
    </row>
    <row r="1308" spans="1:63" x14ac:dyDescent="0.3">
      <c r="A1308" s="11">
        <v>43690</v>
      </c>
      <c r="B1308">
        <v>0.55531453362256</v>
      </c>
      <c r="C1308">
        <v>2883.75</v>
      </c>
      <c r="D1308">
        <v>184.35</v>
      </c>
      <c r="E1308">
        <v>142.97</v>
      </c>
      <c r="F1308">
        <v>1511.41</v>
      </c>
      <c r="G1308">
        <v>84.91</v>
      </c>
      <c r="H1308">
        <v>44.2</v>
      </c>
      <c r="I1308" s="12">
        <f t="shared" si="255"/>
        <v>81.90968438369589</v>
      </c>
      <c r="J1308" s="12">
        <f t="shared" si="256"/>
        <v>85.41562301127027</v>
      </c>
      <c r="K1308" s="12">
        <f t="shared" si="257"/>
        <v>103.29237525580142</v>
      </c>
      <c r="L1308" s="12">
        <f t="shared" si="258"/>
        <v>107.29022359257573</v>
      </c>
      <c r="M1308" s="12">
        <f t="shared" si="259"/>
        <v>84.089482639854864</v>
      </c>
      <c r="N1308" s="12">
        <f t="shared" si="260"/>
        <v>87.76751030266702</v>
      </c>
      <c r="O1308" s="12">
        <f t="shared" si="261"/>
        <v>106.14271777607179</v>
      </c>
      <c r="P1308" s="12">
        <f t="shared" si="262"/>
        <v>110.72489207016299</v>
      </c>
      <c r="Q1308">
        <v>0.58762886597938102</v>
      </c>
      <c r="R1308" s="12"/>
      <c r="S1308" s="12"/>
      <c r="Z1308" s="12"/>
      <c r="AA1308" s="12"/>
      <c r="AB1308" s="12"/>
      <c r="AC1308" s="12"/>
      <c r="AF1308">
        <v>0.40238704177323098</v>
      </c>
      <c r="AG1308" s="12"/>
      <c r="AH1308" s="12"/>
      <c r="BI1308" t="str">
        <v>17/10/2019</v>
      </c>
      <c r="BJ1308">
        <v>52.8</v>
      </c>
      <c r="BK1308">
        <v>17.899999999999999</v>
      </c>
    </row>
    <row r="1309" spans="1:63" x14ac:dyDescent="0.3">
      <c r="A1309" s="11">
        <v>43687</v>
      </c>
      <c r="B1309">
        <v>0.54427645788336898</v>
      </c>
      <c r="C1309">
        <v>2918.65</v>
      </c>
      <c r="D1309">
        <v>186.49</v>
      </c>
      <c r="E1309">
        <v>140.05000000000001</v>
      </c>
      <c r="F1309">
        <v>1495.25</v>
      </c>
      <c r="G1309">
        <v>84.82</v>
      </c>
      <c r="H1309">
        <v>44.71</v>
      </c>
      <c r="I1309" s="12">
        <f t="shared" si="255"/>
        <v>84.68806956634424</v>
      </c>
      <c r="J1309" s="12">
        <f t="shared" si="256"/>
        <v>87.405419661037882</v>
      </c>
      <c r="K1309" s="12">
        <f t="shared" si="257"/>
        <v>104.65484037347593</v>
      </c>
      <c r="L1309" s="12">
        <f t="shared" si="258"/>
        <v>107.34934506596727</v>
      </c>
      <c r="M1309" s="12">
        <f t="shared" si="259"/>
        <v>86.898461742861784</v>
      </c>
      <c r="N1309" s="12">
        <f t="shared" si="260"/>
        <v>89.767779097844098</v>
      </c>
      <c r="O1309" s="12">
        <f t="shared" si="261"/>
        <v>107.49023869315225</v>
      </c>
      <c r="P1309" s="12">
        <f t="shared" si="262"/>
        <v>110.73245531987337</v>
      </c>
      <c r="Q1309">
        <v>0.58762886597938102</v>
      </c>
      <c r="R1309" s="12"/>
      <c r="S1309" s="12"/>
      <c r="Z1309" s="12"/>
      <c r="AA1309" s="12"/>
      <c r="AB1309" s="12"/>
      <c r="AC1309" s="12"/>
      <c r="AF1309">
        <v>0.40828402366863897</v>
      </c>
      <c r="AG1309" s="12"/>
      <c r="AH1309" s="12"/>
      <c r="BI1309" t="str">
        <v>16/10/2019</v>
      </c>
      <c r="BJ1309">
        <v>52.8</v>
      </c>
      <c r="BK1309">
        <v>17.899999999999999</v>
      </c>
    </row>
    <row r="1310" spans="1:63" x14ac:dyDescent="0.3">
      <c r="A1310" s="11">
        <v>43686</v>
      </c>
      <c r="B1310">
        <v>0.53679653679653705</v>
      </c>
      <c r="C1310">
        <v>2938.09</v>
      </c>
      <c r="D1310">
        <v>188.26</v>
      </c>
      <c r="E1310">
        <v>140.33000000000001</v>
      </c>
      <c r="F1310">
        <v>1500.65</v>
      </c>
      <c r="G1310">
        <v>84.87</v>
      </c>
      <c r="H1310">
        <v>44.99</v>
      </c>
      <c r="I1310" s="12">
        <f t="shared" si="255"/>
        <v>85.081251008311028</v>
      </c>
      <c r="J1310" s="12">
        <f t="shared" si="256"/>
        <v>87.670016777569572</v>
      </c>
      <c r="K1310" s="12">
        <f t="shared" si="257"/>
        <v>105.28946282658707</v>
      </c>
      <c r="L1310" s="12">
        <f t="shared" si="258"/>
        <v>107.39154330085822</v>
      </c>
      <c r="M1310" s="12">
        <f t="shared" si="259"/>
        <v>87.546886001068515</v>
      </c>
      <c r="N1310" s="12">
        <f t="shared" si="260"/>
        <v>90.291782975195517</v>
      </c>
      <c r="O1310" s="12">
        <f t="shared" si="261"/>
        <v>108.44594621269454</v>
      </c>
      <c r="P1310" s="12">
        <f t="shared" si="262"/>
        <v>111.08551683575207</v>
      </c>
      <c r="Q1310">
        <v>0.55208333333333304</v>
      </c>
      <c r="R1310" s="12"/>
      <c r="S1310" s="12"/>
      <c r="Z1310" s="12"/>
      <c r="AA1310" s="12"/>
      <c r="AB1310" s="12"/>
      <c r="AC1310" s="12"/>
      <c r="AF1310">
        <v>0.40340425531914897</v>
      </c>
      <c r="AG1310" s="12"/>
      <c r="AH1310" s="12"/>
      <c r="BI1310" t="str">
        <v>15/10/2019</v>
      </c>
      <c r="BJ1310">
        <v>52.8</v>
      </c>
      <c r="BK1310">
        <v>17.899999999999999</v>
      </c>
    </row>
    <row r="1311" spans="1:63" x14ac:dyDescent="0.3">
      <c r="A1311" s="11">
        <v>43685</v>
      </c>
      <c r="B1311">
        <v>0.52473118279569897</v>
      </c>
      <c r="C1311">
        <v>2883.98</v>
      </c>
      <c r="D1311">
        <v>184.25</v>
      </c>
      <c r="E1311">
        <v>140.03</v>
      </c>
      <c r="F1311">
        <v>1501.3</v>
      </c>
      <c r="G1311">
        <v>84.9</v>
      </c>
      <c r="H1311">
        <v>44.48</v>
      </c>
      <c r="I1311" s="12">
        <f t="shared" si="255"/>
        <v>83.690328792775432</v>
      </c>
      <c r="J1311" s="12">
        <f t="shared" si="256"/>
        <v>86.01886537656064</v>
      </c>
      <c r="K1311" s="12">
        <f t="shared" si="257"/>
        <v>103.31454101776102</v>
      </c>
      <c r="L1311" s="12">
        <f t="shared" si="258"/>
        <v>106.61364338761639</v>
      </c>
      <c r="M1311" s="12">
        <f t="shared" si="259"/>
        <v>85.862141167309332</v>
      </c>
      <c r="N1311" s="12">
        <f t="shared" si="260"/>
        <v>88.331109195154255</v>
      </c>
      <c r="O1311" s="12">
        <f t="shared" si="261"/>
        <v>106.09931948711689</v>
      </c>
      <c r="P1311" s="12">
        <f t="shared" si="262"/>
        <v>109.95320984101899</v>
      </c>
      <c r="Q1311">
        <v>0.53684210526315801</v>
      </c>
      <c r="R1311" s="12"/>
      <c r="S1311" s="12"/>
      <c r="Z1311" s="12"/>
      <c r="AA1311" s="12"/>
      <c r="AB1311" s="12"/>
      <c r="AC1311" s="12"/>
      <c r="AF1311">
        <v>0.41738382099827898</v>
      </c>
      <c r="AG1311" s="12"/>
      <c r="AH1311" s="12"/>
      <c r="BI1311" t="str">
        <v>14/10/2019</v>
      </c>
      <c r="BJ1311">
        <v>52.8</v>
      </c>
      <c r="BK1311">
        <v>17.899999999999999</v>
      </c>
    </row>
    <row r="1312" spans="1:63" x14ac:dyDescent="0.3">
      <c r="A1312" s="11">
        <v>43684</v>
      </c>
      <c r="B1312">
        <v>0.50759219088937102</v>
      </c>
      <c r="C1312">
        <v>2881.77</v>
      </c>
      <c r="D1312">
        <v>183.26</v>
      </c>
      <c r="E1312">
        <v>139.97999999999999</v>
      </c>
      <c r="F1312">
        <v>1474.38</v>
      </c>
      <c r="G1312">
        <v>84.89</v>
      </c>
      <c r="H1312">
        <v>44.32</v>
      </c>
      <c r="I1312" s="12">
        <f t="shared" si="255"/>
        <v>83.656055249211477</v>
      </c>
      <c r="J1312" s="12">
        <f t="shared" si="256"/>
        <v>87.550262385610722</v>
      </c>
      <c r="K1312" s="12">
        <f t="shared" si="257"/>
        <v>103.24752405261947</v>
      </c>
      <c r="L1312" s="12">
        <f t="shared" si="258"/>
        <v>106.91763358244449</v>
      </c>
      <c r="M1312" s="12">
        <f t="shared" si="259"/>
        <v>85.431143867476578</v>
      </c>
      <c r="N1312" s="12">
        <f t="shared" si="260"/>
        <v>89.481515898763462</v>
      </c>
      <c r="O1312" s="12">
        <f t="shared" si="261"/>
        <v>105.54159953674692</v>
      </c>
      <c r="P1312" s="12">
        <f t="shared" si="262"/>
        <v>109.75652038756138</v>
      </c>
      <c r="Q1312">
        <v>0.52127659574468099</v>
      </c>
      <c r="R1312" s="12"/>
      <c r="S1312" s="12"/>
      <c r="Z1312" s="12"/>
      <c r="AA1312" s="12"/>
      <c r="AB1312" s="12"/>
      <c r="AC1312" s="12"/>
      <c r="AF1312">
        <v>0.415584415584416</v>
      </c>
      <c r="AG1312" s="12"/>
      <c r="AH1312" s="12"/>
      <c r="BI1312" t="str">
        <v>11/10/2019</v>
      </c>
      <c r="BJ1312">
        <v>49.1</v>
      </c>
      <c r="BK1312">
        <v>17</v>
      </c>
    </row>
    <row r="1313" spans="1:63" x14ac:dyDescent="0.3">
      <c r="A1313" s="11">
        <v>43683</v>
      </c>
      <c r="B1313">
        <v>0.50989010989010997</v>
      </c>
      <c r="C1313">
        <v>2844.74</v>
      </c>
      <c r="D1313">
        <v>180.73</v>
      </c>
      <c r="E1313">
        <v>138.87</v>
      </c>
      <c r="F1313">
        <v>1464.09</v>
      </c>
      <c r="G1313">
        <v>84.85</v>
      </c>
      <c r="H1313">
        <v>43.95</v>
      </c>
      <c r="I1313" s="12">
        <f t="shared" si="255"/>
        <v>83.237874844434558</v>
      </c>
      <c r="J1313" s="12">
        <f t="shared" si="256"/>
        <v>87.029067028504926</v>
      </c>
      <c r="K1313" s="12">
        <f t="shared" si="257"/>
        <v>101.9682722551039</v>
      </c>
      <c r="L1313" s="12">
        <f t="shared" si="258"/>
        <v>106.42823936658033</v>
      </c>
      <c r="M1313" s="12">
        <f t="shared" si="259"/>
        <v>84.921133385709268</v>
      </c>
      <c r="N1313" s="12">
        <f t="shared" si="260"/>
        <v>88.862100295587297</v>
      </c>
      <c r="O1313" s="12">
        <f t="shared" si="261"/>
        <v>104.13295529587633</v>
      </c>
      <c r="P1313" s="12">
        <f t="shared" si="262"/>
        <v>109.14746387940403</v>
      </c>
      <c r="Q1313">
        <v>0.51086956521739102</v>
      </c>
      <c r="R1313" s="12"/>
      <c r="S1313" s="12"/>
      <c r="Z1313" s="12"/>
      <c r="AA1313" s="12"/>
      <c r="AB1313" s="12"/>
      <c r="AC1313" s="12"/>
      <c r="AF1313">
        <v>0.42247386759581901</v>
      </c>
      <c r="AG1313" s="12"/>
      <c r="AH1313" s="12"/>
      <c r="BI1313" t="str">
        <v>10/10/2019</v>
      </c>
      <c r="BJ1313">
        <v>49.1</v>
      </c>
      <c r="BK1313">
        <v>17</v>
      </c>
    </row>
    <row r="1314" spans="1:63" x14ac:dyDescent="0.3">
      <c r="A1314" s="11">
        <v>43680</v>
      </c>
      <c r="B1314">
        <v>0.50547045951860003</v>
      </c>
      <c r="C1314">
        <v>2932.05</v>
      </c>
      <c r="D1314">
        <v>187.35</v>
      </c>
      <c r="E1314">
        <v>136.51</v>
      </c>
      <c r="F1314">
        <v>1440.71</v>
      </c>
      <c r="G1314">
        <v>84.68</v>
      </c>
      <c r="H1314">
        <v>45.21</v>
      </c>
      <c r="I1314" s="12">
        <f t="shared" si="255"/>
        <v>87.349036863506413</v>
      </c>
      <c r="J1314" s="12">
        <f t="shared" si="256"/>
        <v>91.226002304491402</v>
      </c>
      <c r="K1314" s="12">
        <f t="shared" si="257"/>
        <v>105.31577180498111</v>
      </c>
      <c r="L1314" s="12">
        <f t="shared" si="258"/>
        <v>106.63167770440238</v>
      </c>
      <c r="M1314" s="12">
        <f t="shared" si="259"/>
        <v>89.638166699300953</v>
      </c>
      <c r="N1314" s="12">
        <f t="shared" si="260"/>
        <v>93.693207300391492</v>
      </c>
      <c r="O1314" s="12">
        <f t="shared" si="261"/>
        <v>108.17238164387656</v>
      </c>
      <c r="P1314" s="12">
        <f t="shared" si="262"/>
        <v>109.96837719224574</v>
      </c>
      <c r="Q1314">
        <v>0.51612903225806495</v>
      </c>
      <c r="R1314" s="12"/>
      <c r="S1314" s="12"/>
      <c r="Z1314" s="12"/>
      <c r="AA1314" s="12"/>
      <c r="AB1314" s="12"/>
      <c r="AC1314" s="12"/>
      <c r="AF1314">
        <v>0.41176470588235298</v>
      </c>
      <c r="AG1314" s="12"/>
      <c r="AH1314" s="12"/>
      <c r="BI1314" t="str">
        <v>09/10/2019</v>
      </c>
      <c r="BJ1314">
        <v>49.1</v>
      </c>
      <c r="BK1314">
        <v>17</v>
      </c>
    </row>
    <row r="1315" spans="1:63" x14ac:dyDescent="0.3">
      <c r="A1315" s="11">
        <v>43679</v>
      </c>
      <c r="B1315">
        <v>0.49888641425389801</v>
      </c>
      <c r="C1315">
        <v>2953.56</v>
      </c>
      <c r="D1315">
        <v>190.15</v>
      </c>
      <c r="E1315">
        <v>135.26</v>
      </c>
      <c r="F1315">
        <v>1446.05</v>
      </c>
      <c r="G1315">
        <v>84.66</v>
      </c>
      <c r="H1315">
        <v>45.55</v>
      </c>
      <c r="I1315" s="12">
        <f t="shared" si="255"/>
        <v>88.816660923689795</v>
      </c>
      <c r="J1315" s="12">
        <f t="shared" si="256"/>
        <v>91.554676120706119</v>
      </c>
      <c r="K1315" s="12">
        <f t="shared" si="257"/>
        <v>106.11363768291446</v>
      </c>
      <c r="L1315" s="12">
        <f t="shared" si="258"/>
        <v>106.61231817050684</v>
      </c>
      <c r="M1315" s="12">
        <f t="shared" si="259"/>
        <v>91.839248376757595</v>
      </c>
      <c r="N1315" s="12">
        <f t="shared" si="260"/>
        <v>94.738399078599898</v>
      </c>
      <c r="O1315" s="12">
        <f t="shared" si="261"/>
        <v>109.81537961498162</v>
      </c>
      <c r="P1315" s="12">
        <f t="shared" si="262"/>
        <v>110.7726857014827</v>
      </c>
      <c r="Q1315">
        <v>0.51612903225806495</v>
      </c>
      <c r="R1315" s="12"/>
      <c r="S1315" s="12"/>
      <c r="Z1315" s="12"/>
      <c r="AA1315" s="12"/>
      <c r="AB1315" s="12"/>
      <c r="AC1315" s="12"/>
      <c r="AF1315">
        <v>0.42045454545454503</v>
      </c>
      <c r="AG1315" s="12"/>
      <c r="AH1315" s="12"/>
      <c r="BI1315" t="str">
        <v>08/10/2019</v>
      </c>
      <c r="BJ1315">
        <v>49.1</v>
      </c>
      <c r="BK1315">
        <v>17</v>
      </c>
    </row>
    <row r="1316" spans="1:63" x14ac:dyDescent="0.3">
      <c r="A1316" s="11">
        <v>43677</v>
      </c>
      <c r="B1316">
        <v>0.47727272727272702</v>
      </c>
      <c r="C1316">
        <v>2980.38</v>
      </c>
      <c r="D1316">
        <v>191.1</v>
      </c>
      <c r="E1316">
        <v>132.88999999999999</v>
      </c>
      <c r="F1316">
        <v>1413.8</v>
      </c>
      <c r="G1316">
        <v>84.57</v>
      </c>
      <c r="H1316">
        <v>45.95</v>
      </c>
      <c r="I1316" s="12">
        <f t="shared" si="255"/>
        <v>91.265604725650206</v>
      </c>
      <c r="J1316" s="12">
        <f t="shared" si="256"/>
        <v>94.562688463661388</v>
      </c>
      <c r="K1316" s="12">
        <f t="shared" si="257"/>
        <v>107.19232039828137</v>
      </c>
      <c r="L1316" s="12">
        <f t="shared" si="258"/>
        <v>106.64364348672591</v>
      </c>
      <c r="M1316" s="12">
        <f t="shared" si="259"/>
        <v>93.982569587484008</v>
      </c>
      <c r="N1316" s="12">
        <f t="shared" si="260"/>
        <v>97.445642051976506</v>
      </c>
      <c r="O1316" s="12">
        <f t="shared" si="261"/>
        <v>110.4821867239615</v>
      </c>
      <c r="P1316" s="12">
        <f t="shared" si="262"/>
        <v>110.36061076899021</v>
      </c>
      <c r="Q1316">
        <v>0.48936170212766</v>
      </c>
      <c r="R1316" s="12"/>
      <c r="S1316" s="12"/>
      <c r="Z1316" s="12"/>
      <c r="AA1316" s="12"/>
      <c r="AB1316" s="12"/>
      <c r="AC1316" s="12"/>
      <c r="AF1316">
        <v>0.41482789055604602</v>
      </c>
      <c r="AG1316" s="12"/>
      <c r="AH1316" s="12"/>
      <c r="BI1316" t="str">
        <v>07/10/2019</v>
      </c>
      <c r="BJ1316">
        <v>49.1</v>
      </c>
      <c r="BK1316">
        <v>17</v>
      </c>
    </row>
    <row r="1317" spans="1:63" x14ac:dyDescent="0.3">
      <c r="A1317" s="11">
        <v>43677</v>
      </c>
      <c r="B1317">
        <v>0.44341801385681301</v>
      </c>
      <c r="C1317">
        <v>3013.18</v>
      </c>
      <c r="D1317">
        <v>193.78</v>
      </c>
      <c r="E1317">
        <v>131.83000000000001</v>
      </c>
      <c r="F1317">
        <v>1430.85</v>
      </c>
      <c r="G1317">
        <v>84.58</v>
      </c>
      <c r="H1317">
        <v>46.32</v>
      </c>
      <c r="I1317" s="12">
        <f t="shared" si="255"/>
        <v>93.026234883331199</v>
      </c>
      <c r="J1317" s="12">
        <f t="shared" si="256"/>
        <v>94.465343407674823</v>
      </c>
      <c r="K1317" s="12">
        <f t="shared" si="257"/>
        <v>108.35905248359141</v>
      </c>
      <c r="L1317" s="12">
        <f t="shared" si="258"/>
        <v>106.95355204253599</v>
      </c>
      <c r="M1317" s="12">
        <f t="shared" si="259"/>
        <v>96.084001162901544</v>
      </c>
      <c r="N1317" s="12">
        <f t="shared" si="260"/>
        <v>97.632522673784237</v>
      </c>
      <c r="O1317" s="12">
        <f t="shared" si="261"/>
        <v>112.01816698870495</v>
      </c>
      <c r="P1317" s="12">
        <f t="shared" si="262"/>
        <v>111.00914913464388</v>
      </c>
      <c r="Q1317">
        <v>0.47252747252747301</v>
      </c>
      <c r="R1317" s="12"/>
      <c r="S1317" s="12"/>
      <c r="Z1317" s="12"/>
      <c r="AA1317" s="12"/>
      <c r="AB1317" s="12"/>
      <c r="AC1317" s="12"/>
      <c r="AF1317">
        <v>0.40941385435168698</v>
      </c>
      <c r="AG1317" s="12"/>
      <c r="AH1317" s="12"/>
      <c r="BI1317" t="str">
        <v>04/10/2019</v>
      </c>
      <c r="BJ1317">
        <v>47.6</v>
      </c>
      <c r="BK1317">
        <v>17.2</v>
      </c>
    </row>
    <row r="1318" spans="1:63" x14ac:dyDescent="0.3">
      <c r="A1318" s="11">
        <v>43676</v>
      </c>
      <c r="B1318">
        <v>0.44470588235294101</v>
      </c>
      <c r="C1318">
        <v>3020.97</v>
      </c>
      <c r="D1318">
        <v>194.62</v>
      </c>
      <c r="E1318">
        <v>131.51</v>
      </c>
      <c r="F1318">
        <v>1426.94</v>
      </c>
      <c r="G1318">
        <v>84.57</v>
      </c>
      <c r="H1318">
        <v>46.75</v>
      </c>
      <c r="I1318" s="12">
        <f t="shared" si="255"/>
        <v>93.494823176600306</v>
      </c>
      <c r="J1318" s="12">
        <f t="shared" si="256"/>
        <v>94.970469605020966</v>
      </c>
      <c r="K1318" s="12">
        <f t="shared" si="257"/>
        <v>108.65207487357137</v>
      </c>
      <c r="L1318" s="12">
        <f t="shared" si="258"/>
        <v>106.25025831361202</v>
      </c>
      <c r="M1318" s="12">
        <f t="shared" si="259"/>
        <v>96.73691519053996</v>
      </c>
      <c r="N1318" s="12">
        <f t="shared" si="260"/>
        <v>98.326336153015063</v>
      </c>
      <c r="O1318" s="12">
        <f t="shared" si="261"/>
        <v>112.51710704410426</v>
      </c>
      <c r="P1318" s="12">
        <f t="shared" si="262"/>
        <v>110.46986202545594</v>
      </c>
      <c r="Q1318">
        <v>0.46153846153846201</v>
      </c>
      <c r="R1318" s="12"/>
      <c r="S1318" s="12"/>
      <c r="Z1318" s="12"/>
      <c r="AA1318" s="12"/>
      <c r="AB1318" s="12"/>
      <c r="AC1318" s="12"/>
      <c r="AF1318">
        <v>0.40790655884995503</v>
      </c>
      <c r="AG1318" s="12"/>
      <c r="AH1318" s="12"/>
      <c r="BI1318" t="str">
        <v>03/10/2019</v>
      </c>
      <c r="BJ1318">
        <v>47.6</v>
      </c>
      <c r="BK1318">
        <v>17.2</v>
      </c>
    </row>
    <row r="1319" spans="1:63" x14ac:dyDescent="0.3">
      <c r="A1319" s="11">
        <v>43673</v>
      </c>
      <c r="B1319">
        <v>0.43809523809523798</v>
      </c>
      <c r="C1319">
        <v>3025.86</v>
      </c>
      <c r="D1319">
        <v>195.29</v>
      </c>
      <c r="E1319">
        <v>131.47</v>
      </c>
      <c r="F1319">
        <v>1418.7</v>
      </c>
      <c r="G1319">
        <v>84.57</v>
      </c>
      <c r="H1319">
        <v>46.77</v>
      </c>
      <c r="I1319" s="12">
        <f t="shared" si="255"/>
        <v>93.67470872455867</v>
      </c>
      <c r="J1319" s="12">
        <f t="shared" si="256"/>
        <v>95.680823527970915</v>
      </c>
      <c r="K1319" s="12">
        <f t="shared" si="257"/>
        <v>108.82794839966789</v>
      </c>
      <c r="L1319" s="12">
        <f t="shared" si="258"/>
        <v>106.37668114156195</v>
      </c>
      <c r="M1319" s="12">
        <f t="shared" si="259"/>
        <v>97.099586725028715</v>
      </c>
      <c r="N1319" s="12">
        <f t="shared" si="260"/>
        <v>99.243237420441801</v>
      </c>
      <c r="O1319" s="12">
        <f t="shared" si="261"/>
        <v>112.90445912364156</v>
      </c>
      <c r="P1319" s="12">
        <f t="shared" si="262"/>
        <v>110.80262120895512</v>
      </c>
      <c r="Q1319">
        <v>0.450549450549451</v>
      </c>
      <c r="R1319" s="12"/>
      <c r="S1319" s="12"/>
      <c r="Z1319" s="12"/>
      <c r="AA1319" s="12"/>
      <c r="AB1319" s="12"/>
      <c r="AC1319" s="12"/>
      <c r="AF1319">
        <v>0.40301151461470303</v>
      </c>
      <c r="AG1319" s="12"/>
      <c r="AH1319" s="12"/>
      <c r="BI1319" t="str">
        <v>02/10/2019</v>
      </c>
      <c r="BJ1319">
        <v>47.6</v>
      </c>
      <c r="BK1319">
        <v>17.2</v>
      </c>
    </row>
    <row r="1320" spans="1:63" x14ac:dyDescent="0.3">
      <c r="A1320" s="11">
        <v>43672</v>
      </c>
      <c r="B1320">
        <v>0.43364928909952599</v>
      </c>
      <c r="C1320">
        <v>3003.67</v>
      </c>
      <c r="D1320">
        <v>193.3</v>
      </c>
      <c r="E1320">
        <v>131.16</v>
      </c>
      <c r="F1320">
        <v>1414.7</v>
      </c>
      <c r="G1320">
        <v>84.56</v>
      </c>
      <c r="H1320">
        <v>46.66</v>
      </c>
      <c r="I1320" s="12">
        <f t="shared" si="255"/>
        <v>93.206429957869091</v>
      </c>
      <c r="J1320" s="12">
        <f t="shared" si="256"/>
        <v>95.246482940518803</v>
      </c>
      <c r="K1320" s="12">
        <f t="shared" si="257"/>
        <v>108.04254715841164</v>
      </c>
      <c r="L1320" s="12">
        <f t="shared" si="258"/>
        <v>105.84426864721044</v>
      </c>
      <c r="M1320" s="12">
        <f t="shared" si="259"/>
        <v>96.335515746841665</v>
      </c>
      <c r="N1320" s="12">
        <f t="shared" si="260"/>
        <v>98.507639127275183</v>
      </c>
      <c r="O1320" s="12">
        <f t="shared" si="261"/>
        <v>111.7670484322922</v>
      </c>
      <c r="P1320" s="12">
        <f t="shared" si="262"/>
        <v>109.93006246445468</v>
      </c>
      <c r="Q1320">
        <v>0.38461538461538503</v>
      </c>
      <c r="R1320" s="12"/>
      <c r="S1320" s="12"/>
      <c r="Z1320" s="12"/>
      <c r="AA1320" s="12"/>
      <c r="AB1320" s="12"/>
      <c r="AC1320" s="12"/>
      <c r="AF1320">
        <v>0.40925266903914598</v>
      </c>
      <c r="AG1320" s="12"/>
      <c r="AH1320" s="12"/>
      <c r="BI1320" t="str">
        <v>01/10/2019</v>
      </c>
      <c r="BJ1320">
        <v>47.6</v>
      </c>
      <c r="BK1320">
        <v>17.2</v>
      </c>
    </row>
    <row r="1321" spans="1:63" x14ac:dyDescent="0.3">
      <c r="A1321" s="11">
        <v>43671</v>
      </c>
      <c r="B1321">
        <v>0.42959427207637202</v>
      </c>
      <c r="C1321">
        <v>3019.56</v>
      </c>
      <c r="D1321">
        <v>195.15</v>
      </c>
      <c r="E1321">
        <v>131.79</v>
      </c>
      <c r="F1321">
        <v>1425.57</v>
      </c>
      <c r="G1321">
        <v>84.61</v>
      </c>
      <c r="H1321">
        <v>47.07</v>
      </c>
      <c r="I1321" s="12">
        <f t="shared" si="255"/>
        <v>93.251379338171446</v>
      </c>
      <c r="J1321" s="12">
        <f t="shared" si="256"/>
        <v>95.02197792811954</v>
      </c>
      <c r="K1321" s="12">
        <f t="shared" si="257"/>
        <v>108.54962690680665</v>
      </c>
      <c r="L1321" s="12">
        <f t="shared" si="258"/>
        <v>105.4805637347207</v>
      </c>
      <c r="M1321" s="12">
        <f t="shared" si="259"/>
        <v>96.790387488503228</v>
      </c>
      <c r="N1321" s="12">
        <f t="shared" si="260"/>
        <v>98.690697254573664</v>
      </c>
      <c r="O1321" s="12">
        <f t="shared" si="261"/>
        <v>112.76944936577077</v>
      </c>
      <c r="P1321" s="12">
        <f t="shared" si="262"/>
        <v>110.0147139454878</v>
      </c>
      <c r="Q1321">
        <v>0.45454545454545497</v>
      </c>
      <c r="R1321" s="12"/>
      <c r="S1321" s="12"/>
      <c r="Z1321" s="12"/>
      <c r="AA1321" s="12"/>
      <c r="AB1321" s="12"/>
      <c r="AC1321" s="12"/>
      <c r="AF1321">
        <v>0.40427426536064098</v>
      </c>
      <c r="AG1321" s="12"/>
      <c r="AH1321" s="12"/>
      <c r="BI1321" t="str">
        <v>30/09/2019</v>
      </c>
      <c r="BJ1321">
        <v>47.6</v>
      </c>
      <c r="BK1321">
        <v>17.2</v>
      </c>
    </row>
    <row r="1322" spans="1:63" x14ac:dyDescent="0.3">
      <c r="A1322" s="11">
        <v>43670</v>
      </c>
      <c r="B1322">
        <v>0.425480769230769</v>
      </c>
      <c r="C1322">
        <v>3005.47</v>
      </c>
      <c r="D1322">
        <v>193.79</v>
      </c>
      <c r="E1322">
        <v>131.22</v>
      </c>
      <c r="F1322">
        <v>1417.5</v>
      </c>
      <c r="G1322">
        <v>84.59</v>
      </c>
      <c r="H1322">
        <v>47.09</v>
      </c>
      <c r="I1322" s="12">
        <f t="shared" si="255"/>
        <v>93.219286860989854</v>
      </c>
      <c r="J1322" s="12">
        <f t="shared" si="256"/>
        <v>95.117571375509186</v>
      </c>
      <c r="K1322" s="12">
        <f t="shared" si="257"/>
        <v>108.0685399063301</v>
      </c>
      <c r="L1322" s="12">
        <f t="shared" si="258"/>
        <v>104.94400212753847</v>
      </c>
      <c r="M1322" s="12">
        <f t="shared" si="259"/>
        <v>96.532254837331877</v>
      </c>
      <c r="N1322" s="12">
        <f t="shared" si="260"/>
        <v>98.560126347806289</v>
      </c>
      <c r="O1322" s="12">
        <f t="shared" si="261"/>
        <v>112.00985771757649</v>
      </c>
      <c r="P1322" s="12">
        <f t="shared" si="262"/>
        <v>109.20196471602033</v>
      </c>
      <c r="Q1322">
        <v>0.45348837209302301</v>
      </c>
      <c r="R1322" s="12"/>
      <c r="S1322" s="12"/>
      <c r="Z1322" s="12"/>
      <c r="AA1322" s="12"/>
      <c r="AB1322" s="12"/>
      <c r="AC1322" s="12"/>
      <c r="AF1322">
        <v>0.40691489361702099</v>
      </c>
      <c r="AG1322" s="12"/>
      <c r="AH1322" s="12"/>
      <c r="BI1322" t="str">
        <v>27/09/2019</v>
      </c>
      <c r="BJ1322">
        <v>55.3</v>
      </c>
      <c r="BK1322">
        <v>17.100000000000001</v>
      </c>
    </row>
    <row r="1323" spans="1:63" x14ac:dyDescent="0.3">
      <c r="A1323" s="11">
        <v>43669</v>
      </c>
      <c r="B1323">
        <v>0.42335766423357701</v>
      </c>
      <c r="C1323">
        <v>2985.03</v>
      </c>
      <c r="D1323">
        <v>192.53</v>
      </c>
      <c r="E1323">
        <v>131.94</v>
      </c>
      <c r="F1323">
        <v>1425.03</v>
      </c>
      <c r="G1323">
        <v>84.61</v>
      </c>
      <c r="H1323">
        <v>46.81</v>
      </c>
      <c r="I1323" s="12">
        <f t="shared" si="255"/>
        <v>92.086209491092674</v>
      </c>
      <c r="J1323" s="12">
        <f t="shared" si="256"/>
        <v>93.977474095495097</v>
      </c>
      <c r="K1323" s="12">
        <f t="shared" si="257"/>
        <v>107.30838010611858</v>
      </c>
      <c r="L1323" s="12">
        <f t="shared" si="258"/>
        <v>104.85321240332642</v>
      </c>
      <c r="M1323" s="12">
        <f t="shared" si="259"/>
        <v>95.38746592761396</v>
      </c>
      <c r="N1323" s="12">
        <f t="shared" si="260"/>
        <v>97.407933305050832</v>
      </c>
      <c r="O1323" s="12">
        <f t="shared" si="261"/>
        <v>111.25545524559159</v>
      </c>
      <c r="P1323" s="12">
        <f t="shared" si="262"/>
        <v>109.14053968072247</v>
      </c>
      <c r="Q1323">
        <v>0.44047619047619002</v>
      </c>
      <c r="R1323" s="12"/>
      <c r="S1323" s="12"/>
      <c r="Z1323" s="12"/>
      <c r="AA1323" s="12"/>
      <c r="AB1323" s="12"/>
      <c r="AC1323" s="12"/>
      <c r="AF1323">
        <v>0.41002685765443198</v>
      </c>
      <c r="AG1323" s="12"/>
      <c r="AH1323" s="12"/>
      <c r="BI1323" t="str">
        <v>26/09/2019</v>
      </c>
      <c r="BJ1323">
        <v>55.3</v>
      </c>
      <c r="BK1323">
        <v>17.100000000000001</v>
      </c>
    </row>
    <row r="1324" spans="1:63" x14ac:dyDescent="0.3">
      <c r="A1324" s="11">
        <v>43666</v>
      </c>
      <c r="B1324">
        <v>0.41605839416058399</v>
      </c>
      <c r="C1324">
        <v>2976.61</v>
      </c>
      <c r="D1324">
        <v>191.01</v>
      </c>
      <c r="E1324">
        <v>131.69</v>
      </c>
      <c r="F1324">
        <v>1425.3</v>
      </c>
      <c r="G1324">
        <v>84.6</v>
      </c>
      <c r="H1324">
        <v>46.84</v>
      </c>
      <c r="I1324" s="12">
        <f t="shared" si="255"/>
        <v>92.00061915205481</v>
      </c>
      <c r="J1324" s="12">
        <f t="shared" si="256"/>
        <v>93.694688995166402</v>
      </c>
      <c r="K1324" s="12">
        <f t="shared" si="257"/>
        <v>107.0183050688487</v>
      </c>
      <c r="L1324" s="12">
        <f t="shared" si="258"/>
        <v>104.49071327441857</v>
      </c>
      <c r="M1324" s="12">
        <f t="shared" si="259"/>
        <v>94.812965649240553</v>
      </c>
      <c r="N1324" s="12">
        <f t="shared" si="260"/>
        <v>96.62075125649622</v>
      </c>
      <c r="O1324" s="12">
        <f t="shared" si="261"/>
        <v>110.39005295092605</v>
      </c>
      <c r="P1324" s="12">
        <f t="shared" si="262"/>
        <v>108.21012985553529</v>
      </c>
      <c r="Q1324">
        <v>0.41666666666666702</v>
      </c>
      <c r="R1324" s="12"/>
      <c r="S1324" s="12"/>
      <c r="Z1324" s="12"/>
      <c r="AA1324" s="12"/>
      <c r="AB1324" s="12"/>
      <c r="AC1324" s="12"/>
      <c r="AF1324">
        <v>0.41437444543034602</v>
      </c>
      <c r="AG1324" s="12"/>
      <c r="AH1324" s="12"/>
      <c r="BI1324" t="str">
        <v>25/09/2019</v>
      </c>
      <c r="BJ1324">
        <v>55.3</v>
      </c>
      <c r="BK1324">
        <v>17.100000000000001</v>
      </c>
    </row>
    <row r="1325" spans="1:63" x14ac:dyDescent="0.3">
      <c r="A1325" s="11">
        <v>43665</v>
      </c>
      <c r="B1325">
        <v>0.41089108910891098</v>
      </c>
      <c r="C1325">
        <v>2995.11</v>
      </c>
      <c r="D1325">
        <v>192.42</v>
      </c>
      <c r="E1325">
        <v>132</v>
      </c>
      <c r="F1325">
        <v>1446.09</v>
      </c>
      <c r="G1325">
        <v>84.69</v>
      </c>
      <c r="H1325">
        <v>46.94</v>
      </c>
      <c r="I1325" s="12">
        <f t="shared" si="255"/>
        <v>92.354174009083167</v>
      </c>
      <c r="J1325" s="12">
        <f t="shared" si="256"/>
        <v>92.932644672877316</v>
      </c>
      <c r="K1325" s="12">
        <f t="shared" si="257"/>
        <v>107.5684137541959</v>
      </c>
      <c r="L1325" s="12">
        <f t="shared" si="258"/>
        <v>104.91523762708573</v>
      </c>
      <c r="M1325" s="12">
        <f t="shared" si="259"/>
        <v>95.28742419954844</v>
      </c>
      <c r="N1325" s="12">
        <f t="shared" si="260"/>
        <v>95.94444100887992</v>
      </c>
      <c r="O1325" s="12">
        <f t="shared" si="261"/>
        <v>111.08600917062759</v>
      </c>
      <c r="P1325" s="12">
        <f t="shared" si="262"/>
        <v>108.77547312571473</v>
      </c>
      <c r="Q1325">
        <v>0.41975308641975301</v>
      </c>
      <c r="R1325" s="12"/>
      <c r="S1325" s="12"/>
      <c r="Z1325" s="12"/>
      <c r="AA1325" s="12"/>
      <c r="AB1325" s="12"/>
      <c r="AC1325" s="12"/>
      <c r="AF1325">
        <v>0.40605520926090799</v>
      </c>
      <c r="AG1325" s="12"/>
      <c r="AH1325" s="12"/>
      <c r="BI1325" t="str">
        <v>24/09/2019</v>
      </c>
      <c r="BJ1325">
        <v>55.3</v>
      </c>
      <c r="BK1325">
        <v>17.100000000000001</v>
      </c>
    </row>
    <row r="1326" spans="1:63" x14ac:dyDescent="0.3">
      <c r="A1326" s="11">
        <v>43664</v>
      </c>
      <c r="B1326">
        <v>0.41265822784810102</v>
      </c>
      <c r="C1326">
        <v>2984.42</v>
      </c>
      <c r="D1326">
        <v>192.2</v>
      </c>
      <c r="E1326">
        <v>131.99</v>
      </c>
      <c r="F1326">
        <v>1426.51</v>
      </c>
      <c r="G1326">
        <v>84.59</v>
      </c>
      <c r="H1326">
        <v>46.7</v>
      </c>
      <c r="I1326" s="12">
        <f t="shared" si="255"/>
        <v>92.031495736924654</v>
      </c>
      <c r="J1326" s="12">
        <f t="shared" si="256"/>
        <v>93.885002005161297</v>
      </c>
      <c r="K1326" s="12">
        <f t="shared" si="257"/>
        <v>107.31089307731737</v>
      </c>
      <c r="L1326" s="12">
        <f t="shared" si="258"/>
        <v>105.07887178181886</v>
      </c>
      <c r="M1326" s="12">
        <f t="shared" si="259"/>
        <v>95.185682347892651</v>
      </c>
      <c r="N1326" s="12">
        <f t="shared" si="260"/>
        <v>97.166914019699178</v>
      </c>
      <c r="O1326" s="12">
        <f t="shared" si="261"/>
        <v>111.09017858884816</v>
      </c>
      <c r="P1326" s="12">
        <f t="shared" si="262"/>
        <v>109.21172430536613</v>
      </c>
      <c r="Q1326">
        <v>0.417721518987342</v>
      </c>
      <c r="R1326" s="12"/>
      <c r="S1326" s="12"/>
      <c r="Z1326" s="12"/>
      <c r="AA1326" s="12"/>
      <c r="AB1326" s="12"/>
      <c r="AC1326" s="12"/>
      <c r="AF1326">
        <v>0.408514492753623</v>
      </c>
      <c r="AG1326" s="12"/>
      <c r="AH1326" s="12"/>
      <c r="BI1326" t="str">
        <v>23/09/2019</v>
      </c>
      <c r="BJ1326">
        <v>55.3</v>
      </c>
      <c r="BK1326">
        <v>17.100000000000001</v>
      </c>
    </row>
    <row r="1327" spans="1:63" x14ac:dyDescent="0.3">
      <c r="A1327" s="11">
        <v>43663</v>
      </c>
      <c r="B1327">
        <v>0.41012658227848098</v>
      </c>
      <c r="C1327">
        <v>3004.04</v>
      </c>
      <c r="D1327">
        <v>193.15</v>
      </c>
      <c r="E1327">
        <v>130.58000000000001</v>
      </c>
      <c r="F1327">
        <v>1406.21</v>
      </c>
      <c r="G1327">
        <v>84.51</v>
      </c>
      <c r="H1327">
        <v>46.78</v>
      </c>
      <c r="I1327" s="12">
        <f t="shared" si="255"/>
        <v>93.654450844568387</v>
      </c>
      <c r="J1327" s="12">
        <f t="shared" si="256"/>
        <v>95.895662747166483</v>
      </c>
      <c r="K1327" s="12">
        <f t="shared" si="257"/>
        <v>108.11939239766869</v>
      </c>
      <c r="L1327" s="12">
        <f t="shared" si="258"/>
        <v>105.58791875197623</v>
      </c>
      <c r="M1327" s="12">
        <f t="shared" si="259"/>
        <v>96.705548860200466</v>
      </c>
      <c r="N1327" s="12">
        <f t="shared" si="260"/>
        <v>99.084640090122704</v>
      </c>
      <c r="O1327" s="12">
        <f t="shared" si="261"/>
        <v>111.74557652964026</v>
      </c>
      <c r="P1327" s="12">
        <f t="shared" si="262"/>
        <v>109.56323874192937</v>
      </c>
      <c r="Q1327">
        <v>0.354430379746835</v>
      </c>
      <c r="R1327" s="12"/>
      <c r="S1327" s="12"/>
      <c r="Z1327" s="12"/>
      <c r="AA1327" s="12"/>
      <c r="AB1327" s="12"/>
      <c r="AC1327" s="12"/>
      <c r="AF1327">
        <v>0.40415913200723302</v>
      </c>
      <c r="AG1327" s="12"/>
      <c r="AH1327" s="12"/>
      <c r="BI1327" t="str">
        <v>20/09/2019</v>
      </c>
      <c r="BJ1327">
        <v>55.1</v>
      </c>
      <c r="BK1327">
        <v>16.8</v>
      </c>
    </row>
    <row r="1328" spans="1:63" x14ac:dyDescent="0.3">
      <c r="A1328" s="11">
        <v>43662</v>
      </c>
      <c r="B1328">
        <v>0.42077922077922097</v>
      </c>
      <c r="C1328">
        <v>3014.3</v>
      </c>
      <c r="D1328">
        <v>194.15</v>
      </c>
      <c r="E1328">
        <v>130.97</v>
      </c>
      <c r="F1328">
        <v>1413.94</v>
      </c>
      <c r="G1328">
        <v>84.54</v>
      </c>
      <c r="H1328">
        <v>46.93</v>
      </c>
      <c r="I1328" s="12">
        <f t="shared" si="255"/>
        <v>93.69436409708868</v>
      </c>
      <c r="J1328" s="12">
        <f t="shared" si="256"/>
        <v>95.698216502193276</v>
      </c>
      <c r="K1328" s="12">
        <f t="shared" si="257"/>
        <v>108.45004723609458</v>
      </c>
      <c r="L1328" s="12">
        <f t="shared" si="258"/>
        <v>105.60983549686675</v>
      </c>
      <c r="M1328" s="12">
        <f t="shared" si="259"/>
        <v>96.916135560345666</v>
      </c>
      <c r="N1328" s="12">
        <f t="shared" si="260"/>
        <v>99.053305940457435</v>
      </c>
      <c r="O1328" s="12">
        <f t="shared" si="261"/>
        <v>112.28406791287892</v>
      </c>
      <c r="P1328" s="12">
        <f t="shared" si="262"/>
        <v>109.77778921888812</v>
      </c>
      <c r="Q1328">
        <v>0.32894736842105299</v>
      </c>
      <c r="R1328" s="12"/>
      <c r="S1328" s="12"/>
      <c r="Z1328" s="12"/>
      <c r="AA1328" s="12"/>
      <c r="AB1328" s="12"/>
      <c r="AC1328" s="12"/>
      <c r="AF1328">
        <v>0.40381125226860298</v>
      </c>
      <c r="AG1328" s="12"/>
      <c r="AH1328" s="12"/>
      <c r="BI1328" t="str">
        <v>19/09/2019</v>
      </c>
      <c r="BJ1328">
        <v>55.1</v>
      </c>
      <c r="BK1328">
        <v>16.8</v>
      </c>
    </row>
    <row r="1329" spans="1:63" x14ac:dyDescent="0.3">
      <c r="A1329" s="11">
        <v>43659</v>
      </c>
      <c r="B1329">
        <v>0.40885416666666702</v>
      </c>
      <c r="C1329">
        <v>3013.77</v>
      </c>
      <c r="D1329">
        <v>193.53</v>
      </c>
      <c r="E1329">
        <v>130.22</v>
      </c>
      <c r="F1329">
        <v>1415.75</v>
      </c>
      <c r="G1329">
        <v>84.52</v>
      </c>
      <c r="H1329">
        <v>46.88</v>
      </c>
      <c r="I1329" s="12">
        <f t="shared" si="255"/>
        <v>94.220455740139116</v>
      </c>
      <c r="J1329" s="12">
        <f t="shared" si="256"/>
        <v>95.559241469467196</v>
      </c>
      <c r="K1329" s="12">
        <f t="shared" si="257"/>
        <v>108.45663824487519</v>
      </c>
      <c r="L1329" s="12">
        <f t="shared" si="258"/>
        <v>105.70398534206515</v>
      </c>
      <c r="M1329" s="12">
        <f t="shared" si="259"/>
        <v>97.164473016409929</v>
      </c>
      <c r="N1329" s="12">
        <f t="shared" si="260"/>
        <v>98.611318965783639</v>
      </c>
      <c r="O1329" s="12">
        <f t="shared" si="261"/>
        <v>111.95190579164201</v>
      </c>
      <c r="P1329" s="12">
        <f t="shared" si="262"/>
        <v>109.5436850769962</v>
      </c>
      <c r="Q1329">
        <v>0.32051282051282098</v>
      </c>
      <c r="R1329" s="12"/>
      <c r="S1329" s="12"/>
      <c r="Z1329" s="12"/>
      <c r="AA1329" s="12"/>
      <c r="AB1329" s="12"/>
      <c r="AC1329" s="12"/>
      <c r="AF1329">
        <v>0.391855203619909</v>
      </c>
      <c r="AG1329" s="12"/>
      <c r="AH1329" s="12"/>
      <c r="BI1329" t="str">
        <v>18/09/2019</v>
      </c>
      <c r="BJ1329">
        <v>55.1</v>
      </c>
      <c r="BK1329">
        <v>16.8</v>
      </c>
    </row>
    <row r="1330" spans="1:63" x14ac:dyDescent="0.3">
      <c r="A1330" s="11">
        <v>43658</v>
      </c>
      <c r="B1330">
        <v>0.40425531914893598</v>
      </c>
      <c r="C1330">
        <v>2999.91</v>
      </c>
      <c r="D1330">
        <v>192.42</v>
      </c>
      <c r="E1330">
        <v>130.07</v>
      </c>
      <c r="F1330">
        <v>1403.85</v>
      </c>
      <c r="G1330">
        <v>84.51</v>
      </c>
      <c r="H1330">
        <v>46.84</v>
      </c>
      <c r="I1330" s="12">
        <f t="shared" si="255"/>
        <v>93.894930146956739</v>
      </c>
      <c r="J1330" s="12">
        <f t="shared" si="256"/>
        <v>95.929197263214292</v>
      </c>
      <c r="K1330" s="12">
        <f t="shared" si="257"/>
        <v>107.97057529276573</v>
      </c>
      <c r="L1330" s="12">
        <f t="shared" si="258"/>
        <v>105.30738009498552</v>
      </c>
      <c r="M1330" s="12">
        <f t="shared" si="259"/>
        <v>96.718079816995342</v>
      </c>
      <c r="N1330" s="12">
        <f t="shared" si="260"/>
        <v>98.879089273092077</v>
      </c>
      <c r="O1330" s="12">
        <f t="shared" si="261"/>
        <v>111.3228978075722</v>
      </c>
      <c r="P1330" s="12">
        <f t="shared" si="262"/>
        <v>109.0079480581576</v>
      </c>
      <c r="Q1330">
        <v>0.32051282051282098</v>
      </c>
      <c r="R1330" s="12"/>
      <c r="S1330" s="12"/>
      <c r="Z1330" s="12"/>
      <c r="AA1330" s="12"/>
      <c r="AB1330" s="12"/>
      <c r="AC1330" s="12"/>
      <c r="AF1330">
        <v>0.38669064748201398</v>
      </c>
      <c r="AG1330" s="12"/>
      <c r="AH1330" s="12"/>
      <c r="BI1330" t="str">
        <v>17/09/2019</v>
      </c>
      <c r="BJ1330">
        <v>55.1</v>
      </c>
      <c r="BK1330">
        <v>16.8</v>
      </c>
    </row>
    <row r="1331" spans="1:63" x14ac:dyDescent="0.3">
      <c r="A1331" s="11">
        <v>43657</v>
      </c>
      <c r="B1331">
        <v>0.39010989010989</v>
      </c>
      <c r="C1331">
        <v>2993.07</v>
      </c>
      <c r="D1331">
        <v>192.56</v>
      </c>
      <c r="E1331">
        <v>131.83000000000001</v>
      </c>
      <c r="F1331">
        <v>1418.89</v>
      </c>
      <c r="G1331">
        <v>84.55</v>
      </c>
      <c r="H1331">
        <v>46.83</v>
      </c>
      <c r="I1331" s="12">
        <f t="shared" si="255"/>
        <v>92.449409103957493</v>
      </c>
      <c r="J1331" s="12">
        <f t="shared" si="256"/>
        <v>94.708862762433455</v>
      </c>
      <c r="K1331" s="12">
        <f t="shared" si="257"/>
        <v>107.67357154521649</v>
      </c>
      <c r="L1331" s="12">
        <f t="shared" si="258"/>
        <v>105.08966156970909</v>
      </c>
      <c r="M1331" s="12">
        <f t="shared" si="259"/>
        <v>95.512381081637614</v>
      </c>
      <c r="N1331" s="12">
        <f t="shared" si="260"/>
        <v>97.912420607203032</v>
      </c>
      <c r="O1331" s="12">
        <f t="shared" si="261"/>
        <v>111.35117580289993</v>
      </c>
      <c r="P1331" s="12">
        <f t="shared" si="262"/>
        <v>109.11057576857891</v>
      </c>
      <c r="Q1331">
        <v>0.32432432432432401</v>
      </c>
      <c r="R1331" s="12"/>
      <c r="S1331" s="12"/>
      <c r="Z1331" s="12"/>
      <c r="AA1331" s="12"/>
      <c r="AB1331" s="12"/>
      <c r="AC1331" s="12"/>
      <c r="AF1331">
        <v>0.37716894977169002</v>
      </c>
      <c r="AG1331" s="12"/>
      <c r="AH1331" s="12"/>
      <c r="BI1331" t="str">
        <v>16/09/2019</v>
      </c>
      <c r="BJ1331">
        <v>55.1</v>
      </c>
      <c r="BK1331">
        <v>16.8</v>
      </c>
    </row>
    <row r="1332" spans="1:63" x14ac:dyDescent="0.3">
      <c r="A1332" s="11">
        <v>43656</v>
      </c>
      <c r="B1332">
        <v>0.39502762430939198</v>
      </c>
      <c r="C1332">
        <v>2979.63</v>
      </c>
      <c r="D1332">
        <v>190.66</v>
      </c>
      <c r="E1332">
        <v>132.56</v>
      </c>
      <c r="F1332">
        <v>1397.68</v>
      </c>
      <c r="G1332">
        <v>84.4</v>
      </c>
      <c r="H1332">
        <v>46.58</v>
      </c>
      <c r="I1332" s="12">
        <f t="shared" si="255"/>
        <v>91.532476351728135</v>
      </c>
      <c r="J1332" s="12">
        <f t="shared" si="256"/>
        <v>95.729774883163174</v>
      </c>
      <c r="K1332" s="12">
        <f t="shared" si="257"/>
        <v>107.38006146516695</v>
      </c>
      <c r="L1332" s="12">
        <f t="shared" si="258"/>
        <v>105.17974625423943</v>
      </c>
      <c r="M1332" s="12">
        <f t="shared" si="259"/>
        <v>94.057099200430386</v>
      </c>
      <c r="N1332" s="12">
        <f t="shared" si="260"/>
        <v>98.425192630700181</v>
      </c>
      <c r="O1332" s="12">
        <f t="shared" si="261"/>
        <v>110.44682261602115</v>
      </c>
      <c r="P1332" s="12">
        <f t="shared" si="262"/>
        <v>108.61115203446462</v>
      </c>
      <c r="Q1332">
        <v>0.31944444444444398</v>
      </c>
      <c r="R1332" s="12"/>
      <c r="S1332" s="12"/>
      <c r="Z1332" s="12"/>
      <c r="AA1332" s="12"/>
      <c r="AB1332" s="12"/>
      <c r="AC1332" s="12"/>
      <c r="AF1332">
        <v>0.37258509659613598</v>
      </c>
      <c r="AG1332" s="12"/>
      <c r="AH1332" s="12"/>
      <c r="BI1332" t="str">
        <v>13/09/2019</v>
      </c>
      <c r="BJ1332">
        <v>53.8</v>
      </c>
      <c r="BK1332">
        <v>17</v>
      </c>
    </row>
    <row r="1333" spans="1:63" x14ac:dyDescent="0.3">
      <c r="A1333" s="11">
        <v>43655</v>
      </c>
      <c r="B1333">
        <v>0.38857142857142901</v>
      </c>
      <c r="C1333">
        <v>2975.95</v>
      </c>
      <c r="D1333">
        <v>189.71</v>
      </c>
      <c r="E1333">
        <v>132.61000000000001</v>
      </c>
      <c r="F1333">
        <v>1395.6</v>
      </c>
      <c r="G1333">
        <v>84.43</v>
      </c>
      <c r="H1333">
        <v>46.74</v>
      </c>
      <c r="I1333" s="12">
        <f t="shared" si="255"/>
        <v>91.385015171225277</v>
      </c>
      <c r="J1333" s="12">
        <f t="shared" si="256"/>
        <v>95.754079037891188</v>
      </c>
      <c r="K1333" s="12">
        <f t="shared" si="257"/>
        <v>107.20939441715439</v>
      </c>
      <c r="L1333" s="12">
        <f t="shared" si="258"/>
        <v>104.69190583835712</v>
      </c>
      <c r="M1333" s="12">
        <f t="shared" si="259"/>
        <v>93.553343566921924</v>
      </c>
      <c r="N1333" s="12">
        <f t="shared" si="260"/>
        <v>98.08022048032916</v>
      </c>
      <c r="O1333" s="12">
        <f t="shared" si="261"/>
        <v>109.85765959293927</v>
      </c>
      <c r="P1333" s="12">
        <f t="shared" si="262"/>
        <v>107.70312472093433</v>
      </c>
      <c r="Q1333">
        <v>0.34722222222222199</v>
      </c>
      <c r="R1333" s="12"/>
      <c r="S1333" s="12"/>
      <c r="Z1333" s="12"/>
      <c r="AA1333" s="12"/>
      <c r="AB1333" s="12"/>
      <c r="AC1333" s="12"/>
      <c r="AF1333">
        <v>0.37108655616942898</v>
      </c>
      <c r="AG1333" s="12"/>
      <c r="AH1333" s="12"/>
      <c r="BI1333" t="str">
        <v>12/09/2019</v>
      </c>
      <c r="BJ1333">
        <v>53.8</v>
      </c>
      <c r="BK1333">
        <v>17</v>
      </c>
    </row>
    <row r="1334" spans="1:63" x14ac:dyDescent="0.3">
      <c r="A1334" s="11">
        <v>43652</v>
      </c>
      <c r="B1334">
        <v>0.39714285714285702</v>
      </c>
      <c r="C1334">
        <v>2990.41</v>
      </c>
      <c r="D1334">
        <v>191.05</v>
      </c>
      <c r="E1334">
        <v>132.43</v>
      </c>
      <c r="F1334">
        <v>1399.95</v>
      </c>
      <c r="G1334">
        <v>84.47</v>
      </c>
      <c r="H1334">
        <v>47.05</v>
      </c>
      <c r="I1334" s="12">
        <f t="shared" si="255"/>
        <v>91.954643473204868</v>
      </c>
      <c r="J1334" s="12">
        <f t="shared" si="256"/>
        <v>95.919848056443314</v>
      </c>
      <c r="K1334" s="12">
        <f t="shared" si="257"/>
        <v>107.67908157366121</v>
      </c>
      <c r="L1334" s="12">
        <f t="shared" si="258"/>
        <v>104.50867307659367</v>
      </c>
      <c r="M1334" s="12">
        <f t="shared" si="259"/>
        <v>94.343287398734304</v>
      </c>
      <c r="N1334" s="12">
        <f t="shared" si="260"/>
        <v>98.464885062794494</v>
      </c>
      <c r="O1334" s="12">
        <f t="shared" si="261"/>
        <v>110.58089511795863</v>
      </c>
      <c r="P1334" s="12">
        <f t="shared" si="262"/>
        <v>107.74893259858408</v>
      </c>
      <c r="Q1334">
        <v>0.35064935064935099</v>
      </c>
      <c r="R1334" s="12"/>
      <c r="S1334" s="12"/>
      <c r="Z1334" s="12"/>
      <c r="AA1334" s="12"/>
      <c r="AB1334" s="12"/>
      <c r="AC1334" s="12"/>
      <c r="AF1334">
        <v>0.37235023041474702</v>
      </c>
      <c r="AG1334" s="12"/>
      <c r="AH1334" s="12"/>
      <c r="BI1334" t="str">
        <v>11/09/2019</v>
      </c>
      <c r="BJ1334">
        <v>53.8</v>
      </c>
      <c r="BK1334">
        <v>17</v>
      </c>
    </row>
    <row r="1335" spans="1:63" x14ac:dyDescent="0.3">
      <c r="A1335" s="11">
        <v>43650</v>
      </c>
      <c r="B1335">
        <v>0.39940828402366901</v>
      </c>
      <c r="C1335">
        <v>2995.82</v>
      </c>
      <c r="D1335">
        <v>191.44</v>
      </c>
      <c r="E1335">
        <v>134.21</v>
      </c>
      <c r="F1335">
        <v>1418.88</v>
      </c>
      <c r="G1335">
        <v>84.64</v>
      </c>
      <c r="H1335">
        <v>47.36</v>
      </c>
      <c r="I1335" s="12">
        <f t="shared" si="255"/>
        <v>90.91305733683231</v>
      </c>
      <c r="J1335" s="12">
        <f t="shared" si="256"/>
        <v>94.825967995708893</v>
      </c>
      <c r="K1335" s="12">
        <f t="shared" si="257"/>
        <v>107.65726406121834</v>
      </c>
      <c r="L1335" s="12">
        <f t="shared" si="258"/>
        <v>104.01566393636878</v>
      </c>
      <c r="M1335" s="12">
        <f t="shared" si="259"/>
        <v>93.295983511796237</v>
      </c>
      <c r="N1335" s="12">
        <f t="shared" si="260"/>
        <v>97.364248732002224</v>
      </c>
      <c r="O1335" s="12">
        <f t="shared" si="261"/>
        <v>110.58406724329092</v>
      </c>
      <c r="P1335" s="12">
        <f t="shared" si="262"/>
        <v>107.2653358103351</v>
      </c>
      <c r="Q1335">
        <v>0.337837837837838</v>
      </c>
      <c r="R1335" s="12"/>
      <c r="S1335" s="12"/>
      <c r="Z1335" s="12"/>
      <c r="AA1335" s="12"/>
      <c r="AB1335" s="12"/>
      <c r="AC1335" s="12"/>
      <c r="AF1335">
        <v>0.37323279924599401</v>
      </c>
      <c r="AG1335" s="12"/>
      <c r="AH1335" s="12"/>
      <c r="BI1335" t="str">
        <v>10/09/2019</v>
      </c>
      <c r="BJ1335">
        <v>53.8</v>
      </c>
      <c r="BK1335">
        <v>17</v>
      </c>
    </row>
    <row r="1336" spans="1:63" x14ac:dyDescent="0.3">
      <c r="A1336" s="11">
        <v>43649</v>
      </c>
      <c r="B1336">
        <v>0.41348973607038098</v>
      </c>
      <c r="C1336">
        <v>2973.01</v>
      </c>
      <c r="D1336">
        <v>190.01</v>
      </c>
      <c r="E1336">
        <v>133.26</v>
      </c>
      <c r="F1336">
        <v>1418.44</v>
      </c>
      <c r="G1336">
        <v>84.62</v>
      </c>
      <c r="H1336">
        <v>47.15</v>
      </c>
      <c r="I1336" s="12">
        <f t="shared" si="255"/>
        <v>90.863678553525574</v>
      </c>
      <c r="J1336" s="12">
        <f t="shared" si="256"/>
        <v>94.132946273235433</v>
      </c>
      <c r="K1336" s="12">
        <f t="shared" si="257"/>
        <v>106.86263264377483</v>
      </c>
      <c r="L1336" s="12">
        <f t="shared" si="258"/>
        <v>103.68196473929373</v>
      </c>
      <c r="M1336" s="12">
        <f t="shared" si="259"/>
        <v>93.258959818343484</v>
      </c>
      <c r="N1336" s="12">
        <f t="shared" si="260"/>
        <v>96.666728708446641</v>
      </c>
      <c r="O1336" s="12">
        <f t="shared" si="261"/>
        <v>109.78379073182502</v>
      </c>
      <c r="P1336" s="12">
        <f t="shared" si="262"/>
        <v>106.93682065067908</v>
      </c>
      <c r="Q1336">
        <v>0.32432432432432401</v>
      </c>
      <c r="R1336" s="12"/>
      <c r="S1336" s="12"/>
      <c r="Z1336" s="12"/>
      <c r="AA1336" s="12"/>
      <c r="AB1336" s="12"/>
      <c r="AC1336" s="12"/>
      <c r="AF1336">
        <v>0.37558685446009399</v>
      </c>
      <c r="AG1336" s="12"/>
      <c r="AH1336" s="12"/>
      <c r="BI1336" t="str">
        <v>09/09/2019</v>
      </c>
      <c r="BJ1336">
        <v>53.8</v>
      </c>
      <c r="BK1336">
        <v>17</v>
      </c>
    </row>
    <row r="1337" spans="1:63" x14ac:dyDescent="0.3">
      <c r="A1337" s="11">
        <v>43648</v>
      </c>
      <c r="B1337">
        <v>0.40762463343108502</v>
      </c>
      <c r="C1337">
        <v>2964.33</v>
      </c>
      <c r="D1337">
        <v>189.26</v>
      </c>
      <c r="E1337">
        <v>132.24</v>
      </c>
      <c r="F1337">
        <v>1384.31</v>
      </c>
      <c r="G1337">
        <v>84.57</v>
      </c>
      <c r="H1337">
        <v>47.094999999999999</v>
      </c>
      <c r="I1337" s="12">
        <f t="shared" si="255"/>
        <v>91.300560831883203</v>
      </c>
      <c r="J1337" s="12">
        <f t="shared" si="256"/>
        <v>96.223570107595251</v>
      </c>
      <c r="K1337" s="12">
        <f t="shared" si="257"/>
        <v>106.61348515716764</v>
      </c>
      <c r="L1337" s="12">
        <f t="shared" si="258"/>
        <v>103.49977441638386</v>
      </c>
      <c r="M1337" s="12">
        <f t="shared" si="259"/>
        <v>93.610039229095534</v>
      </c>
      <c r="N1337" s="12">
        <f t="shared" si="260"/>
        <v>98.709227921880043</v>
      </c>
      <c r="O1337" s="12">
        <f t="shared" si="261"/>
        <v>109.41489008256454</v>
      </c>
      <c r="P1337" s="12">
        <f t="shared" si="262"/>
        <v>106.63877058892932</v>
      </c>
      <c r="Q1337">
        <v>0.32432432432432401</v>
      </c>
      <c r="R1337" s="12"/>
      <c r="S1337" s="12"/>
      <c r="Z1337" s="12"/>
      <c r="AA1337" s="12"/>
      <c r="AB1337" s="12"/>
      <c r="AC1337" s="12"/>
      <c r="AF1337">
        <v>0.37830188679245302</v>
      </c>
      <c r="AG1337" s="12"/>
      <c r="AH1337" s="12"/>
      <c r="BI1337" t="str">
        <v>06/09/2019</v>
      </c>
      <c r="BJ1337">
        <v>50</v>
      </c>
      <c r="BK1337">
        <v>17.899999999999999</v>
      </c>
    </row>
    <row r="1338" spans="1:63" x14ac:dyDescent="0.3">
      <c r="A1338" s="11">
        <v>43645</v>
      </c>
      <c r="B1338">
        <v>0.40294117647058803</v>
      </c>
      <c r="C1338">
        <v>2941.76</v>
      </c>
      <c r="D1338">
        <v>186.74</v>
      </c>
      <c r="E1338">
        <v>132.81</v>
      </c>
      <c r="F1338">
        <v>1409.5</v>
      </c>
      <c r="G1338">
        <v>84.78</v>
      </c>
      <c r="H1338">
        <v>46.76</v>
      </c>
      <c r="I1338" s="12">
        <f t="shared" si="255"/>
        <v>90.221143940283739</v>
      </c>
      <c r="J1338" s="12">
        <f t="shared" si="256"/>
        <v>93.826869364959265</v>
      </c>
      <c r="K1338" s="12">
        <f t="shared" si="257"/>
        <v>105.542307035981</v>
      </c>
      <c r="L1338" s="12">
        <f t="shared" si="258"/>
        <v>103.44721962084701</v>
      </c>
      <c r="M1338" s="12">
        <f t="shared" si="259"/>
        <v>91.974137190644981</v>
      </c>
      <c r="N1338" s="12">
        <f t="shared" si="260"/>
        <v>95.70724720787463</v>
      </c>
      <c r="O1338" s="12">
        <f t="shared" si="261"/>
        <v>107.69482094738176</v>
      </c>
      <c r="P1338" s="12">
        <f t="shared" si="262"/>
        <v>105.96794522001679</v>
      </c>
      <c r="Q1338">
        <v>0.338028169014085</v>
      </c>
      <c r="R1338" s="12"/>
      <c r="S1338" s="12"/>
      <c r="Z1338" s="12"/>
      <c r="AA1338" s="12"/>
      <c r="AB1338" s="12"/>
      <c r="AC1338" s="12"/>
      <c r="AF1338">
        <v>0.37798165137614698</v>
      </c>
      <c r="AG1338" s="12"/>
      <c r="AH1338" s="12"/>
      <c r="BI1338" t="str">
        <v>05/09/2019</v>
      </c>
      <c r="BJ1338">
        <v>50</v>
      </c>
      <c r="BK1338">
        <v>17.899999999999999</v>
      </c>
    </row>
    <row r="1339" spans="1:63" x14ac:dyDescent="0.3">
      <c r="A1339" s="11">
        <v>43644</v>
      </c>
      <c r="B1339">
        <v>0.39520958083832303</v>
      </c>
      <c r="C1339">
        <v>2924.92</v>
      </c>
      <c r="D1339">
        <v>186.5</v>
      </c>
      <c r="E1339">
        <v>132.9</v>
      </c>
      <c r="F1339">
        <v>1409.75</v>
      </c>
      <c r="G1339">
        <v>84.78</v>
      </c>
      <c r="H1339">
        <v>46.71</v>
      </c>
      <c r="I1339" s="12">
        <f t="shared" si="255"/>
        <v>89.644316529903165</v>
      </c>
      <c r="J1339" s="12">
        <f t="shared" si="256"/>
        <v>93.273314736500225</v>
      </c>
      <c r="K1339" s="12">
        <f t="shared" si="257"/>
        <v>104.93813387077175</v>
      </c>
      <c r="L1339" s="12">
        <f t="shared" si="258"/>
        <v>102.96462567352005</v>
      </c>
      <c r="M1339" s="12">
        <f t="shared" si="259"/>
        <v>91.793848182063428</v>
      </c>
      <c r="N1339" s="12">
        <f t="shared" si="260"/>
        <v>95.567317572263548</v>
      </c>
      <c r="O1339" s="12">
        <f t="shared" si="261"/>
        <v>107.55641055310431</v>
      </c>
      <c r="P1339" s="12">
        <f t="shared" si="262"/>
        <v>105.945015680721</v>
      </c>
      <c r="Q1339">
        <v>0.33823529411764702</v>
      </c>
      <c r="R1339" s="12"/>
      <c r="S1339" s="12"/>
      <c r="Z1339" s="12"/>
      <c r="AA1339" s="12"/>
      <c r="AB1339" s="12"/>
      <c r="AC1339" s="12"/>
      <c r="AF1339">
        <v>0.37857802400738699</v>
      </c>
      <c r="AG1339" s="12"/>
      <c r="AH1339" s="12"/>
      <c r="BI1339" t="str">
        <v>04/09/2019</v>
      </c>
      <c r="BJ1339">
        <v>50</v>
      </c>
      <c r="BK1339">
        <v>17.899999999999999</v>
      </c>
    </row>
    <row r="1340" spans="1:63" x14ac:dyDescent="0.3">
      <c r="A1340" s="11">
        <v>43643</v>
      </c>
      <c r="B1340">
        <v>0.40909090909090901</v>
      </c>
      <c r="C1340">
        <v>2913.78</v>
      </c>
      <c r="D1340">
        <v>185.79</v>
      </c>
      <c r="E1340">
        <v>131.97</v>
      </c>
      <c r="F1340">
        <v>1408.75</v>
      </c>
      <c r="G1340">
        <v>84.71</v>
      </c>
      <c r="H1340">
        <v>46.49</v>
      </c>
      <c r="I1340" s="12">
        <f t="shared" si="255"/>
        <v>89.934250495852851</v>
      </c>
      <c r="J1340" s="12">
        <f t="shared" si="256"/>
        <v>92.983822316386963</v>
      </c>
      <c r="K1340" s="12">
        <f t="shared" si="257"/>
        <v>104.62458823594808</v>
      </c>
      <c r="L1340" s="12">
        <f t="shared" si="258"/>
        <v>103.05830443697613</v>
      </c>
      <c r="M1340" s="12">
        <f t="shared" si="259"/>
        <v>92.090890778806511</v>
      </c>
      <c r="N1340" s="12">
        <f t="shared" si="260"/>
        <v>95.27086609900887</v>
      </c>
      <c r="O1340" s="12">
        <f t="shared" si="261"/>
        <v>107.23522280934999</v>
      </c>
      <c r="P1340" s="12">
        <f t="shared" si="262"/>
        <v>106.04158579686418</v>
      </c>
      <c r="Q1340">
        <v>0.37878787878787901</v>
      </c>
      <c r="R1340" s="12"/>
      <c r="S1340" s="12"/>
      <c r="Z1340" s="12"/>
      <c r="AA1340" s="12"/>
      <c r="AB1340" s="12"/>
      <c r="AC1340" s="12"/>
      <c r="AF1340">
        <v>0.37924701561065199</v>
      </c>
      <c r="AG1340" s="12"/>
      <c r="AH1340" s="12"/>
      <c r="BI1340" t="str">
        <v>03/09/2019</v>
      </c>
      <c r="BJ1340">
        <v>50</v>
      </c>
      <c r="BK1340">
        <v>17.899999999999999</v>
      </c>
    </row>
    <row r="1341" spans="1:63" x14ac:dyDescent="0.3">
      <c r="A1341" s="11">
        <v>43642</v>
      </c>
      <c r="B1341">
        <v>0.40909090909090901</v>
      </c>
      <c r="C1341">
        <v>2917.38</v>
      </c>
      <c r="D1341">
        <v>184.93</v>
      </c>
      <c r="E1341">
        <v>132.82</v>
      </c>
      <c r="F1341">
        <v>1423.27</v>
      </c>
      <c r="G1341">
        <v>84.81</v>
      </c>
      <c r="H1341">
        <v>46.33</v>
      </c>
      <c r="I1341" s="12">
        <f t="shared" si="255"/>
        <v>89.472068684488619</v>
      </c>
      <c r="J1341" s="12">
        <f t="shared" si="256"/>
        <v>92.157366556007133</v>
      </c>
      <c r="K1341" s="12">
        <f t="shared" si="257"/>
        <v>104.6303301056805</v>
      </c>
      <c r="L1341" s="12">
        <f t="shared" si="258"/>
        <v>103.54366222449862</v>
      </c>
      <c r="M1341" s="12">
        <f t="shared" si="259"/>
        <v>91.084403847058553</v>
      </c>
      <c r="N1341" s="12">
        <f t="shared" si="260"/>
        <v>93.876585945541819</v>
      </c>
      <c r="O1341" s="12">
        <f t="shared" si="261"/>
        <v>106.61371660251058</v>
      </c>
      <c r="P1341" s="12">
        <f t="shared" si="262"/>
        <v>105.91481398348444</v>
      </c>
      <c r="Q1341">
        <v>0.38805970149253699</v>
      </c>
      <c r="R1341" s="12"/>
      <c r="S1341" s="12"/>
      <c r="Z1341" s="12"/>
      <c r="AA1341" s="12"/>
      <c r="AB1341" s="12"/>
      <c r="AC1341" s="12"/>
      <c r="AF1341">
        <v>0.371877890841813</v>
      </c>
      <c r="AG1341" s="12"/>
      <c r="AH1341" s="12"/>
      <c r="BI1341" t="str">
        <v>02/09/2019</v>
      </c>
      <c r="BJ1341">
        <v>50</v>
      </c>
      <c r="BK1341">
        <v>17.899999999999999</v>
      </c>
    </row>
    <row r="1342" spans="1:63" x14ac:dyDescent="0.3">
      <c r="A1342" s="11">
        <v>43641</v>
      </c>
      <c r="B1342">
        <v>0.41304347826087001</v>
      </c>
      <c r="C1342">
        <v>2945.35</v>
      </c>
      <c r="D1342">
        <v>188.16</v>
      </c>
      <c r="E1342">
        <v>132.41</v>
      </c>
      <c r="F1342">
        <v>1419.65</v>
      </c>
      <c r="G1342">
        <v>84.79</v>
      </c>
      <c r="H1342">
        <v>46.73</v>
      </c>
      <c r="I1342" s="12">
        <f t="shared" si="255"/>
        <v>90.613138882316548</v>
      </c>
      <c r="J1342" s="12">
        <f t="shared" si="256"/>
        <v>93.281053350940269</v>
      </c>
      <c r="K1342" s="12">
        <f t="shared" si="257"/>
        <v>105.658621105739</v>
      </c>
      <c r="L1342" s="12">
        <f t="shared" si="258"/>
        <v>103.64072311224442</v>
      </c>
      <c r="M1342" s="12">
        <f t="shared" si="259"/>
        <v>92.96818891488256</v>
      </c>
      <c r="N1342" s="12">
        <f t="shared" si="260"/>
        <v>95.764698618778965</v>
      </c>
      <c r="O1342" s="12">
        <f t="shared" si="261"/>
        <v>108.50187914666581</v>
      </c>
      <c r="P1342" s="12">
        <f t="shared" si="262"/>
        <v>106.83427567867751</v>
      </c>
      <c r="Q1342">
        <v>0.38805970149253699</v>
      </c>
      <c r="R1342" s="12"/>
      <c r="S1342" s="12"/>
      <c r="Z1342" s="12"/>
      <c r="AA1342" s="12"/>
      <c r="AB1342" s="12"/>
      <c r="AC1342" s="12"/>
      <c r="AF1342">
        <v>0.37231057062675399</v>
      </c>
      <c r="AG1342" s="12"/>
      <c r="AH1342" s="12"/>
      <c r="BI1342" t="str">
        <v>30/08/2019</v>
      </c>
      <c r="BJ1342">
        <v>44.9</v>
      </c>
      <c r="BK1342">
        <v>18.7</v>
      </c>
    </row>
    <row r="1343" spans="1:63" x14ac:dyDescent="0.3">
      <c r="A1343" s="11">
        <v>43638</v>
      </c>
      <c r="B1343">
        <v>0.421828908554572</v>
      </c>
      <c r="C1343">
        <v>2950.46</v>
      </c>
      <c r="D1343">
        <v>188.57</v>
      </c>
      <c r="E1343">
        <v>131.43</v>
      </c>
      <c r="F1343">
        <v>1399.05</v>
      </c>
      <c r="G1343">
        <v>84.74</v>
      </c>
      <c r="H1343">
        <v>46.62</v>
      </c>
      <c r="I1343" s="12">
        <f t="shared" si="255"/>
        <v>91.453447361776014</v>
      </c>
      <c r="J1343" s="12">
        <f t="shared" si="256"/>
        <v>94.841789809546313</v>
      </c>
      <c r="K1343" s="12">
        <f t="shared" si="257"/>
        <v>105.90452860923278</v>
      </c>
      <c r="L1343" s="12">
        <f t="shared" si="258"/>
        <v>104.06650452247685</v>
      </c>
      <c r="M1343" s="12">
        <f t="shared" si="259"/>
        <v>93.872244299263969</v>
      </c>
      <c r="N1343" s="12">
        <f t="shared" si="260"/>
        <v>97.410798512411489</v>
      </c>
      <c r="O1343" s="12">
        <f t="shared" si="261"/>
        <v>108.80264218367843</v>
      </c>
      <c r="P1343" s="12">
        <f t="shared" si="262"/>
        <v>107.32084275746854</v>
      </c>
      <c r="Q1343">
        <v>0.413333333333333</v>
      </c>
      <c r="R1343" s="12"/>
      <c r="S1343" s="12"/>
      <c r="Z1343" s="12"/>
      <c r="AA1343" s="12"/>
      <c r="AB1343" s="12"/>
      <c r="AC1343" s="12"/>
      <c r="AF1343">
        <v>0.36986301369863001</v>
      </c>
      <c r="AG1343" s="12"/>
      <c r="AH1343" s="12"/>
      <c r="BI1343" t="str">
        <v>29/08/2019</v>
      </c>
      <c r="BJ1343">
        <v>44.9</v>
      </c>
      <c r="BK1343">
        <v>18.7</v>
      </c>
    </row>
    <row r="1344" spans="1:63" x14ac:dyDescent="0.3">
      <c r="A1344" s="11">
        <v>43637</v>
      </c>
      <c r="B1344">
        <v>0.42815249266862199</v>
      </c>
      <c r="C1344">
        <v>2954.18</v>
      </c>
      <c r="D1344">
        <v>188.85</v>
      </c>
      <c r="E1344">
        <v>132.88999999999999</v>
      </c>
      <c r="F1344">
        <v>1388.5</v>
      </c>
      <c r="G1344">
        <v>84.78</v>
      </c>
      <c r="H1344">
        <v>46.85</v>
      </c>
      <c r="I1344" s="12">
        <f t="shared" si="255"/>
        <v>90.572422460267077</v>
      </c>
      <c r="J1344" s="12">
        <f t="shared" si="256"/>
        <v>95.689344799543434</v>
      </c>
      <c r="K1344" s="12">
        <f t="shared" si="257"/>
        <v>105.98798601803897</v>
      </c>
      <c r="L1344" s="12">
        <f t="shared" si="258"/>
        <v>103.68803776470625</v>
      </c>
      <c r="M1344" s="12">
        <f t="shared" si="259"/>
        <v>92.988493557290852</v>
      </c>
      <c r="N1344" s="12">
        <f t="shared" si="260"/>
        <v>98.303471265594027</v>
      </c>
      <c r="O1344" s="12">
        <f t="shared" si="261"/>
        <v>108.91273649324755</v>
      </c>
      <c r="P1344" s="12">
        <f t="shared" si="262"/>
        <v>106.95435011950302</v>
      </c>
      <c r="Q1344">
        <v>0.405063291139241</v>
      </c>
      <c r="R1344" s="12"/>
      <c r="S1344" s="12"/>
      <c r="Z1344" s="12"/>
      <c r="AA1344" s="12"/>
      <c r="AB1344" s="12"/>
      <c r="AC1344" s="12"/>
      <c r="AF1344">
        <v>0.36962488563586499</v>
      </c>
      <c r="AG1344" s="12"/>
      <c r="AH1344" s="12"/>
      <c r="BI1344" t="str">
        <v>28/08/2019</v>
      </c>
      <c r="BJ1344">
        <v>44.9</v>
      </c>
      <c r="BK1344">
        <v>18.7</v>
      </c>
    </row>
    <row r="1345" spans="1:63" x14ac:dyDescent="0.3">
      <c r="A1345" s="11">
        <v>43636</v>
      </c>
      <c r="B1345">
        <v>0.41867469879518099</v>
      </c>
      <c r="C1345">
        <v>2926.46</v>
      </c>
      <c r="D1345">
        <v>187.11</v>
      </c>
      <c r="E1345">
        <v>132.54</v>
      </c>
      <c r="F1345">
        <v>1360.27</v>
      </c>
      <c r="G1345">
        <v>84.74</v>
      </c>
      <c r="H1345">
        <v>46.32</v>
      </c>
      <c r="I1345" s="12">
        <f t="shared" si="255"/>
        <v>89.957876769024821</v>
      </c>
      <c r="J1345" s="12">
        <f t="shared" si="256"/>
        <v>96.781136452264917</v>
      </c>
      <c r="K1345" s="12">
        <f t="shared" si="257"/>
        <v>105.04258562785276</v>
      </c>
      <c r="L1345" s="12">
        <f t="shared" si="258"/>
        <v>103.89270083209469</v>
      </c>
      <c r="M1345" s="12">
        <f t="shared" si="259"/>
        <v>92.373413140873978</v>
      </c>
      <c r="N1345" s="12">
        <f t="shared" si="260"/>
        <v>99.442474447279608</v>
      </c>
      <c r="O1345" s="12">
        <f t="shared" si="261"/>
        <v>107.95974232254261</v>
      </c>
      <c r="P1345" s="12">
        <f t="shared" si="262"/>
        <v>107.18402393782827</v>
      </c>
      <c r="Q1345">
        <v>0.37662337662337703</v>
      </c>
      <c r="R1345" s="12"/>
      <c r="S1345" s="12"/>
      <c r="Z1345" s="12"/>
      <c r="AA1345" s="12"/>
      <c r="AB1345" s="12"/>
      <c r="AC1345" s="12"/>
      <c r="AF1345">
        <v>0.37077625570776301</v>
      </c>
      <c r="AG1345" s="12"/>
      <c r="AH1345" s="12"/>
      <c r="BI1345" t="str">
        <v>27/08/2019</v>
      </c>
      <c r="BJ1345">
        <v>44.9</v>
      </c>
      <c r="BK1345">
        <v>18.7</v>
      </c>
    </row>
    <row r="1346" spans="1:63" x14ac:dyDescent="0.3">
      <c r="A1346" s="11">
        <v>43635</v>
      </c>
      <c r="B1346">
        <v>0.42987804878048802</v>
      </c>
      <c r="C1346">
        <v>2917.75</v>
      </c>
      <c r="D1346">
        <v>186.41</v>
      </c>
      <c r="E1346">
        <v>132.35</v>
      </c>
      <c r="F1346">
        <v>1346.52</v>
      </c>
      <c r="G1346">
        <v>84.56</v>
      </c>
      <c r="H1346">
        <v>45.99</v>
      </c>
      <c r="I1346" s="12">
        <f t="shared" ref="I1346:I1409" si="263">I1347*(1+((C1346/C1347)-(E1346/E1347)))</f>
        <v>89.818694664953668</v>
      </c>
      <c r="J1346" s="12">
        <f t="shared" ref="J1346:J1409" si="264">J1347*(1+((C1346/C1347)-(F1346/F1347)))</f>
        <v>97.485599687691447</v>
      </c>
      <c r="K1346" s="12">
        <f t="shared" si="257"/>
        <v>104.95269250291486</v>
      </c>
      <c r="L1346" s="12">
        <f t="shared" si="258"/>
        <v>104.32987388475277</v>
      </c>
      <c r="M1346" s="12">
        <f t="shared" si="259"/>
        <v>92.159641857396366</v>
      </c>
      <c r="N1346" s="12">
        <f t="shared" si="260"/>
        <v>100.0886814889984</v>
      </c>
      <c r="O1346" s="12">
        <f t="shared" si="261"/>
        <v>107.78443123468556</v>
      </c>
      <c r="P1346" s="12">
        <f t="shared" si="262"/>
        <v>107.55188467926764</v>
      </c>
      <c r="Q1346">
        <v>0.37333333333333302</v>
      </c>
      <c r="R1346" s="12"/>
      <c r="S1346" s="12"/>
      <c r="Z1346" s="12"/>
      <c r="AA1346" s="12"/>
      <c r="AB1346" s="12"/>
      <c r="AC1346" s="12"/>
      <c r="AF1346">
        <v>0.37534498620055201</v>
      </c>
      <c r="AG1346" s="12"/>
      <c r="AH1346" s="12"/>
      <c r="BI1346" t="str">
        <v>26/08/2019</v>
      </c>
      <c r="BJ1346">
        <v>44.9</v>
      </c>
      <c r="BK1346">
        <v>18.7</v>
      </c>
    </row>
    <row r="1347" spans="1:63" x14ac:dyDescent="0.3">
      <c r="A1347" s="11">
        <v>43634</v>
      </c>
      <c r="B1347">
        <v>0.42812499999999998</v>
      </c>
      <c r="C1347">
        <v>2889.67</v>
      </c>
      <c r="D1347">
        <v>183.74</v>
      </c>
      <c r="E1347">
        <v>131.69</v>
      </c>
      <c r="F1347">
        <v>1339.54</v>
      </c>
      <c r="G1347">
        <v>84.55</v>
      </c>
      <c r="H1347">
        <v>45.25</v>
      </c>
      <c r="I1347" s="12">
        <f t="shared" si="263"/>
        <v>89.398023103416577</v>
      </c>
      <c r="J1347" s="12">
        <f t="shared" si="264"/>
        <v>97.048239318235304</v>
      </c>
      <c r="K1347" s="12">
        <f t="shared" ref="K1347:K1410" si="265">K1348*(1+((C1347/C1348)-(G1347/G1348)))</f>
        <v>103.95481985805945</v>
      </c>
      <c r="L1347" s="12">
        <f t="shared" ref="L1347:L1410" si="266">L1348*(1+((C1347/C1348)-(H1347/H1348)))</f>
        <v>105.02685505251947</v>
      </c>
      <c r="M1347" s="12">
        <f t="shared" ref="M1347:M1410" si="267">M1348*(1+((D1347/D1348)-(E1347/E1348)))</f>
        <v>91.290588953882889</v>
      </c>
      <c r="N1347" s="12">
        <f t="shared" ref="N1347:N1410" si="268">N1348*(1+((D1347/D1348)-(F1347/F1348)))</f>
        <v>99.1644038872153</v>
      </c>
      <c r="O1347" s="12">
        <f t="shared" ref="O1347:O1410" si="269">O1348*(1+((D1347/D1348)-(G1347/G1348)))</f>
        <v>106.25299304803661</v>
      </c>
      <c r="P1347" s="12">
        <f t="shared" ref="P1347:P1410" si="270">P1348*(1+((D1347/D1348)-(H1347/H1348)))</f>
        <v>107.74822220656291</v>
      </c>
      <c r="Q1347">
        <v>0.375</v>
      </c>
      <c r="R1347" s="12"/>
      <c r="S1347" s="12"/>
      <c r="Z1347" s="12"/>
      <c r="AA1347" s="12"/>
      <c r="AB1347" s="12"/>
      <c r="AC1347" s="12"/>
      <c r="AF1347">
        <v>0.36685288640595898</v>
      </c>
      <c r="AG1347" s="12"/>
      <c r="AH1347" s="12"/>
      <c r="BI1347" t="str">
        <v>23/08/2019</v>
      </c>
      <c r="BJ1347">
        <v>43.9</v>
      </c>
      <c r="BK1347">
        <v>18.7</v>
      </c>
    </row>
    <row r="1348" spans="1:63" x14ac:dyDescent="0.3">
      <c r="A1348" s="11">
        <v>43631</v>
      </c>
      <c r="B1348">
        <v>0.470059880239521</v>
      </c>
      <c r="C1348">
        <v>2886.98</v>
      </c>
      <c r="D1348">
        <v>182.64</v>
      </c>
      <c r="E1348">
        <v>131.46</v>
      </c>
      <c r="F1348">
        <v>1341.58</v>
      </c>
      <c r="G1348">
        <v>84.59</v>
      </c>
      <c r="H1348">
        <v>45.98</v>
      </c>
      <c r="I1348" s="12">
        <f t="shared" si="263"/>
        <v>89.471193727442738</v>
      </c>
      <c r="J1348" s="12">
        <f t="shared" si="264"/>
        <v>96.810823876026518</v>
      </c>
      <c r="K1348" s="12">
        <f t="shared" si="265"/>
        <v>103.80900571493413</v>
      </c>
      <c r="L1348" s="12">
        <f t="shared" si="266"/>
        <v>103.29072009144105</v>
      </c>
      <c r="M1348" s="12">
        <f t="shared" si="267"/>
        <v>90.902146318026908</v>
      </c>
      <c r="N1348" s="12">
        <f t="shared" si="268"/>
        <v>98.421970335571345</v>
      </c>
      <c r="O1348" s="12">
        <f t="shared" si="269"/>
        <v>105.56726544339823</v>
      </c>
      <c r="P1348" s="12">
        <f t="shared" si="270"/>
        <v>105.43918368235032</v>
      </c>
      <c r="Q1348">
        <v>0.41666666666666702</v>
      </c>
      <c r="R1348" s="12"/>
      <c r="S1348" s="12"/>
      <c r="Z1348" s="12"/>
      <c r="AA1348" s="12"/>
      <c r="AB1348" s="12"/>
      <c r="AC1348" s="12"/>
      <c r="AF1348">
        <v>0.380779691749773</v>
      </c>
      <c r="AG1348" s="12"/>
      <c r="AH1348" s="12"/>
      <c r="BI1348" t="str">
        <v>22/08/2019</v>
      </c>
      <c r="BJ1348">
        <v>43.9</v>
      </c>
      <c r="BK1348">
        <v>18.7</v>
      </c>
    </row>
    <row r="1349" spans="1:63" x14ac:dyDescent="0.3">
      <c r="A1349" s="11">
        <v>43630</v>
      </c>
      <c r="B1349">
        <v>0.48</v>
      </c>
      <c r="C1349">
        <v>2891.64</v>
      </c>
      <c r="D1349">
        <v>183.42</v>
      </c>
      <c r="E1349">
        <v>131.13</v>
      </c>
      <c r="F1349">
        <v>1342.36</v>
      </c>
      <c r="G1349">
        <v>84.62</v>
      </c>
      <c r="H1349">
        <v>46.28</v>
      </c>
      <c r="I1349" s="12">
        <f t="shared" si="263"/>
        <v>89.842073380934835</v>
      </c>
      <c r="J1349" s="12">
        <f t="shared" si="264"/>
        <v>96.910688019703841</v>
      </c>
      <c r="K1349" s="12">
        <f t="shared" si="265"/>
        <v>103.93965954272039</v>
      </c>
      <c r="L1349" s="12">
        <f t="shared" si="266"/>
        <v>102.79005650055166</v>
      </c>
      <c r="M1349" s="12">
        <f t="shared" si="267"/>
        <v>91.521667629767634</v>
      </c>
      <c r="N1349" s="12">
        <f t="shared" si="268"/>
        <v>98.784655132912533</v>
      </c>
      <c r="O1349" s="12">
        <f t="shared" si="269"/>
        <v>105.98037791546955</v>
      </c>
      <c r="P1349" s="12">
        <f t="shared" si="270"/>
        <v>105.20460407432311</v>
      </c>
      <c r="Q1349">
        <v>0.44</v>
      </c>
      <c r="R1349" s="12"/>
      <c r="S1349" s="12"/>
      <c r="Z1349" s="12"/>
      <c r="AA1349" s="12"/>
      <c r="AB1349" s="12"/>
      <c r="AC1349" s="12"/>
      <c r="AF1349">
        <v>0.39055404178019998</v>
      </c>
      <c r="AG1349" s="12"/>
      <c r="AH1349" s="12"/>
      <c r="BI1349" t="str">
        <v>21/08/2019</v>
      </c>
      <c r="BJ1349">
        <v>43.9</v>
      </c>
      <c r="BK1349">
        <v>18.7</v>
      </c>
    </row>
    <row r="1350" spans="1:63" x14ac:dyDescent="0.3">
      <c r="A1350" s="11">
        <v>43629</v>
      </c>
      <c r="B1350">
        <v>0.48923076923076902</v>
      </c>
      <c r="C1350">
        <v>2879.84</v>
      </c>
      <c r="D1350">
        <v>182.34</v>
      </c>
      <c r="E1350">
        <v>130.68</v>
      </c>
      <c r="F1350">
        <v>1333.55</v>
      </c>
      <c r="G1350">
        <v>84.53</v>
      </c>
      <c r="H1350">
        <v>46.3</v>
      </c>
      <c r="I1350" s="12">
        <f t="shared" si="263"/>
        <v>89.783361913833616</v>
      </c>
      <c r="J1350" s="12">
        <f t="shared" si="264"/>
        <v>97.154446251680298</v>
      </c>
      <c r="K1350" s="12">
        <f t="shared" si="265"/>
        <v>103.62539076789395</v>
      </c>
      <c r="L1350" s="12">
        <f t="shared" si="266"/>
        <v>102.32657693726388</v>
      </c>
      <c r="M1350" s="12">
        <f t="shared" si="267"/>
        <v>91.295303224569636</v>
      </c>
      <c r="N1350" s="12">
        <f t="shared" si="268"/>
        <v>98.852213253070659</v>
      </c>
      <c r="O1350" s="12">
        <f t="shared" si="269"/>
        <v>105.46798383962528</v>
      </c>
      <c r="P1350" s="12">
        <f t="shared" si="270"/>
        <v>104.5402542678743</v>
      </c>
      <c r="Q1350">
        <v>0.48684210526315802</v>
      </c>
      <c r="R1350" s="12"/>
      <c r="S1350" s="12"/>
      <c r="Z1350" s="12"/>
      <c r="AA1350" s="12"/>
      <c r="AB1350" s="12"/>
      <c r="AC1350" s="12"/>
      <c r="AF1350">
        <v>0.39711191335740098</v>
      </c>
      <c r="AG1350" s="12"/>
      <c r="AH1350" s="12"/>
      <c r="BI1350" t="str">
        <v>20/08/2019</v>
      </c>
      <c r="BJ1350">
        <v>43.9</v>
      </c>
      <c r="BK1350">
        <v>18.7</v>
      </c>
    </row>
    <row r="1351" spans="1:63" x14ac:dyDescent="0.3">
      <c r="A1351" s="11">
        <v>43628</v>
      </c>
      <c r="B1351">
        <v>0.48749999999999999</v>
      </c>
      <c r="C1351">
        <v>2885.72</v>
      </c>
      <c r="D1351">
        <v>183.4</v>
      </c>
      <c r="E1351">
        <v>130.58000000000001</v>
      </c>
      <c r="F1351">
        <v>1329.55</v>
      </c>
      <c r="G1351">
        <v>84.46</v>
      </c>
      <c r="H1351">
        <v>46.7</v>
      </c>
      <c r="I1351" s="12">
        <f t="shared" si="263"/>
        <v>90.035771237033003</v>
      </c>
      <c r="J1351" s="12">
        <f t="shared" si="264"/>
        <v>97.647189245558806</v>
      </c>
      <c r="K1351" s="12">
        <f t="shared" si="265"/>
        <v>103.92327795071806</v>
      </c>
      <c r="L1351" s="12">
        <f t="shared" si="266"/>
        <v>101.66295262029968</v>
      </c>
      <c r="M1351" s="12">
        <f t="shared" si="267"/>
        <v>91.896816643250006</v>
      </c>
      <c r="N1351" s="12">
        <f t="shared" si="268"/>
        <v>99.728653913933343</v>
      </c>
      <c r="O1351" s="12">
        <f t="shared" si="269"/>
        <v>106.16960687175052</v>
      </c>
      <c r="P1351" s="12">
        <f t="shared" si="270"/>
        <v>104.24985649044753</v>
      </c>
      <c r="Q1351">
        <v>0.47435897435897401</v>
      </c>
      <c r="R1351" s="12"/>
      <c r="S1351" s="12"/>
      <c r="Z1351" s="12"/>
      <c r="AA1351" s="12"/>
      <c r="AB1351" s="12"/>
      <c r="AC1351" s="12"/>
      <c r="AF1351">
        <v>0.40036396724294798</v>
      </c>
      <c r="AG1351" s="12"/>
      <c r="AH1351" s="12"/>
      <c r="BI1351" t="str">
        <v>19/08/2019</v>
      </c>
      <c r="BJ1351">
        <v>43.9</v>
      </c>
      <c r="BK1351">
        <v>18.7</v>
      </c>
    </row>
    <row r="1352" spans="1:63" x14ac:dyDescent="0.3">
      <c r="A1352" s="11">
        <v>43627</v>
      </c>
      <c r="B1352">
        <v>0.49523809523809498</v>
      </c>
      <c r="C1352">
        <v>2886.73</v>
      </c>
      <c r="D1352">
        <v>183.15</v>
      </c>
      <c r="E1352">
        <v>130.5</v>
      </c>
      <c r="F1352">
        <v>1328.09</v>
      </c>
      <c r="G1352">
        <v>84.49</v>
      </c>
      <c r="H1352">
        <v>46.41</v>
      </c>
      <c r="I1352" s="12">
        <f t="shared" si="263"/>
        <v>90.122550571746359</v>
      </c>
      <c r="J1352" s="12">
        <f t="shared" si="264"/>
        <v>97.788904920538116</v>
      </c>
      <c r="K1352" s="12">
        <f t="shared" si="265"/>
        <v>103.92273809746843</v>
      </c>
      <c r="L1352" s="12">
        <f t="shared" si="266"/>
        <v>102.33823454725102</v>
      </c>
      <c r="M1352" s="12">
        <f t="shared" si="267"/>
        <v>91.827764501813235</v>
      </c>
      <c r="N1352" s="12">
        <f t="shared" si="268"/>
        <v>99.702165214470241</v>
      </c>
      <c r="O1352" s="12">
        <f t="shared" si="269"/>
        <v>105.98730098005399</v>
      </c>
      <c r="P1352" s="12">
        <f t="shared" si="270"/>
        <v>104.76147507167795</v>
      </c>
      <c r="Q1352">
        <v>0.487179487179487</v>
      </c>
      <c r="R1352" s="12"/>
      <c r="S1352" s="12"/>
      <c r="Z1352" s="12"/>
      <c r="AA1352" s="12"/>
      <c r="AB1352" s="12"/>
      <c r="AC1352" s="12"/>
      <c r="AF1352">
        <v>0.40382862351868698</v>
      </c>
      <c r="AG1352" s="12"/>
      <c r="AH1352" s="12"/>
      <c r="BI1352" t="str">
        <v>16/08/2019</v>
      </c>
      <c r="BJ1352">
        <v>49.1</v>
      </c>
      <c r="BK1352">
        <v>17.899999999999999</v>
      </c>
    </row>
    <row r="1353" spans="1:63" x14ac:dyDescent="0.3">
      <c r="A1353" s="11">
        <v>43624</v>
      </c>
      <c r="B1353">
        <v>0.50914634146341498</v>
      </c>
      <c r="C1353">
        <v>2873.34</v>
      </c>
      <c r="D1353">
        <v>181.04</v>
      </c>
      <c r="E1353">
        <v>131.74</v>
      </c>
      <c r="F1353">
        <v>1340.7</v>
      </c>
      <c r="G1353">
        <v>84.57</v>
      </c>
      <c r="H1353">
        <v>46.16</v>
      </c>
      <c r="I1353" s="12">
        <f t="shared" si="263"/>
        <v>88.871895391929229</v>
      </c>
      <c r="J1353" s="12">
        <f t="shared" si="264"/>
        <v>96.432522055139728</v>
      </c>
      <c r="K1353" s="12">
        <f t="shared" si="265"/>
        <v>103.34339051139895</v>
      </c>
      <c r="L1353" s="12">
        <f t="shared" si="266"/>
        <v>102.41564669866969</v>
      </c>
      <c r="M1353" s="12">
        <f t="shared" si="267"/>
        <v>89.933111092451782</v>
      </c>
      <c r="N1353" s="12">
        <f t="shared" si="268"/>
        <v>97.645705898629387</v>
      </c>
      <c r="O1353" s="12">
        <f t="shared" si="269"/>
        <v>104.66839082925358</v>
      </c>
      <c r="P1353" s="12">
        <f t="shared" si="270"/>
        <v>104.111927175688</v>
      </c>
      <c r="Q1353">
        <v>0.5</v>
      </c>
      <c r="R1353" s="12"/>
      <c r="S1353" s="12"/>
      <c r="Z1353" s="12"/>
      <c r="AA1353" s="12"/>
      <c r="AB1353" s="12"/>
      <c r="AC1353" s="12"/>
      <c r="AF1353">
        <v>0.402678571428571</v>
      </c>
      <c r="AG1353" s="12"/>
      <c r="AH1353" s="12"/>
      <c r="BI1353" t="str">
        <v>15/08/2019</v>
      </c>
      <c r="BJ1353">
        <v>49.1</v>
      </c>
      <c r="BK1353">
        <v>17.899999999999999</v>
      </c>
    </row>
    <row r="1354" spans="1:63" x14ac:dyDescent="0.3">
      <c r="A1354" s="11">
        <v>43623</v>
      </c>
      <c r="B1354">
        <v>0.51044776119403001</v>
      </c>
      <c r="C1354">
        <v>2843.49</v>
      </c>
      <c r="D1354">
        <v>177.61</v>
      </c>
      <c r="E1354">
        <v>130.61000000000001</v>
      </c>
      <c r="F1354">
        <v>1335.55</v>
      </c>
      <c r="G1354">
        <v>84.48</v>
      </c>
      <c r="H1354">
        <v>45.65</v>
      </c>
      <c r="I1354" s="12">
        <f t="shared" si="263"/>
        <v>88.708144425799333</v>
      </c>
      <c r="J1354" s="12">
        <f t="shared" si="264"/>
        <v>95.796283962427282</v>
      </c>
      <c r="K1354" s="12">
        <f t="shared" si="265"/>
        <v>102.37773077132573</v>
      </c>
      <c r="L1354" s="12">
        <f t="shared" si="266"/>
        <v>102.48475190928755</v>
      </c>
      <c r="M1354" s="12">
        <f t="shared" si="267"/>
        <v>88.984512653320877</v>
      </c>
      <c r="N1354" s="12">
        <f t="shared" si="268"/>
        <v>96.159475959471337</v>
      </c>
      <c r="O1354" s="12">
        <f t="shared" si="269"/>
        <v>102.79276872160369</v>
      </c>
      <c r="P1354" s="12">
        <f t="shared" si="270"/>
        <v>103.27129725585482</v>
      </c>
      <c r="Q1354">
        <v>0.48749999999999999</v>
      </c>
      <c r="R1354" s="12"/>
      <c r="S1354" s="12"/>
      <c r="Z1354" s="12"/>
      <c r="AA1354" s="12"/>
      <c r="AB1354" s="12"/>
      <c r="AC1354" s="12"/>
      <c r="AF1354">
        <v>0.40953221535745798</v>
      </c>
      <c r="AG1354" s="12"/>
      <c r="AH1354" s="12"/>
      <c r="BI1354" t="str">
        <v>14/08/2019</v>
      </c>
      <c r="BJ1354">
        <v>49.1</v>
      </c>
      <c r="BK1354">
        <v>17.899999999999999</v>
      </c>
    </row>
    <row r="1355" spans="1:63" x14ac:dyDescent="0.3">
      <c r="A1355" s="11">
        <v>43622</v>
      </c>
      <c r="B1355">
        <v>0.525073746312684</v>
      </c>
      <c r="C1355">
        <v>2826.15</v>
      </c>
      <c r="D1355">
        <v>176.21</v>
      </c>
      <c r="E1355">
        <v>130.19</v>
      </c>
      <c r="F1355">
        <v>1330.25</v>
      </c>
      <c r="G1355">
        <v>84.53</v>
      </c>
      <c r="H1355">
        <v>45.55</v>
      </c>
      <c r="I1355" s="12">
        <f t="shared" si="263"/>
        <v>88.450796725773287</v>
      </c>
      <c r="J1355" s="12">
        <f t="shared" si="264"/>
        <v>95.590635818147135</v>
      </c>
      <c r="K1355" s="12">
        <f t="shared" si="265"/>
        <v>101.69363146725453</v>
      </c>
      <c r="L1355" s="12">
        <f t="shared" si="266"/>
        <v>102.08252982100699</v>
      </c>
      <c r="M1355" s="12">
        <f t="shared" si="267"/>
        <v>88.566566025817181</v>
      </c>
      <c r="N1355" s="12">
        <f t="shared" si="268"/>
        <v>95.780105133408838</v>
      </c>
      <c r="O1355" s="12">
        <f t="shared" si="269"/>
        <v>101.92269831780037</v>
      </c>
      <c r="P1355" s="12">
        <f t="shared" si="270"/>
        <v>102.68091527548668</v>
      </c>
      <c r="Q1355">
        <v>0.5</v>
      </c>
      <c r="R1355" s="12"/>
      <c r="S1355" s="12"/>
      <c r="Z1355" s="12"/>
      <c r="AA1355" s="12"/>
      <c r="AB1355" s="12"/>
      <c r="AC1355" s="12"/>
      <c r="AF1355">
        <v>0.41098317094774101</v>
      </c>
      <c r="AG1355" s="12"/>
      <c r="AH1355" s="12"/>
      <c r="BI1355" t="str">
        <v>13/08/2019</v>
      </c>
      <c r="BJ1355">
        <v>49.1</v>
      </c>
      <c r="BK1355">
        <v>17.899999999999999</v>
      </c>
    </row>
    <row r="1356" spans="1:63" x14ac:dyDescent="0.3">
      <c r="A1356" s="11">
        <v>43621</v>
      </c>
      <c r="B1356">
        <v>0.52818991097922896</v>
      </c>
      <c r="C1356">
        <v>2803.27</v>
      </c>
      <c r="D1356">
        <v>174.91</v>
      </c>
      <c r="E1356">
        <v>130.93</v>
      </c>
      <c r="F1356">
        <v>1325.43</v>
      </c>
      <c r="G1356">
        <v>84.49</v>
      </c>
      <c r="H1356">
        <v>45.61</v>
      </c>
      <c r="I1356" s="12">
        <f t="shared" si="263"/>
        <v>87.245605845676621</v>
      </c>
      <c r="J1356" s="12">
        <f t="shared" si="264"/>
        <v>95.160004352855253</v>
      </c>
      <c r="K1356" s="12">
        <f t="shared" si="265"/>
        <v>100.91772875583568</v>
      </c>
      <c r="L1356" s="12">
        <f t="shared" si="266"/>
        <v>101.12413617263391</v>
      </c>
      <c r="M1356" s="12">
        <f t="shared" si="267"/>
        <v>87.422703864832812</v>
      </c>
      <c r="N1356" s="12">
        <f t="shared" si="268"/>
        <v>95.417914177565706</v>
      </c>
      <c r="O1356" s="12">
        <f t="shared" si="269"/>
        <v>101.21832354744346</v>
      </c>
      <c r="P1356" s="12">
        <f t="shared" si="270"/>
        <v>101.79046301449669</v>
      </c>
      <c r="Q1356">
        <v>0.49382716049382702</v>
      </c>
      <c r="R1356" s="12"/>
      <c r="S1356" s="12"/>
      <c r="Z1356" s="12"/>
      <c r="AA1356" s="12"/>
      <c r="AB1356" s="12"/>
      <c r="AC1356" s="12"/>
      <c r="AF1356">
        <v>0.40945584299732402</v>
      </c>
      <c r="AG1356" s="12"/>
      <c r="AH1356" s="12"/>
      <c r="BI1356" t="str">
        <v>12/08/2019</v>
      </c>
      <c r="BJ1356">
        <v>49.1</v>
      </c>
      <c r="BK1356">
        <v>17.899999999999999</v>
      </c>
    </row>
    <row r="1357" spans="1:63" x14ac:dyDescent="0.3">
      <c r="A1357" s="11">
        <v>43620</v>
      </c>
      <c r="B1357">
        <v>0.52852852852852805</v>
      </c>
      <c r="C1357">
        <v>2744.45</v>
      </c>
      <c r="D1357">
        <v>170.12</v>
      </c>
      <c r="E1357">
        <v>132.44</v>
      </c>
      <c r="F1357">
        <v>1324.99</v>
      </c>
      <c r="G1357">
        <v>84.55</v>
      </c>
      <c r="H1357">
        <v>45.17</v>
      </c>
      <c r="I1357" s="12">
        <f t="shared" si="263"/>
        <v>84.472072245550692</v>
      </c>
      <c r="J1357" s="12">
        <f t="shared" si="264"/>
        <v>93.193594596162555</v>
      </c>
      <c r="K1357" s="12">
        <f t="shared" si="265"/>
        <v>98.731614865348746</v>
      </c>
      <c r="L1357" s="12">
        <f t="shared" si="266"/>
        <v>99.955519534758068</v>
      </c>
      <c r="M1357" s="12">
        <f t="shared" si="267"/>
        <v>84.096034233269393</v>
      </c>
      <c r="N1357" s="12">
        <f t="shared" si="268"/>
        <v>92.834829842398364</v>
      </c>
      <c r="O1357" s="12">
        <f t="shared" si="269"/>
        <v>98.378506498170864</v>
      </c>
      <c r="P1357" s="12">
        <f t="shared" si="270"/>
        <v>99.949825330102271</v>
      </c>
      <c r="Q1357">
        <v>0.49382716049382702</v>
      </c>
      <c r="R1357" s="12"/>
      <c r="S1357" s="12"/>
      <c r="Z1357" s="12"/>
      <c r="AA1357" s="12"/>
      <c r="AB1357" s="12"/>
      <c r="AC1357" s="12"/>
      <c r="AF1357">
        <v>0.41704035874439499</v>
      </c>
      <c r="AG1357" s="12"/>
      <c r="AH1357" s="12"/>
      <c r="BI1357" t="str">
        <v>09/08/2019</v>
      </c>
      <c r="BJ1357">
        <v>49.5</v>
      </c>
      <c r="BK1357">
        <v>18.100000000000001</v>
      </c>
    </row>
    <row r="1358" spans="1:63" x14ac:dyDescent="0.3">
      <c r="A1358" s="11">
        <v>43616</v>
      </c>
      <c r="B1358">
        <v>0.57552083333333304</v>
      </c>
      <c r="C1358">
        <v>2752.06</v>
      </c>
      <c r="D1358">
        <v>173.95</v>
      </c>
      <c r="E1358">
        <v>131.83000000000001</v>
      </c>
      <c r="F1358">
        <v>1305.6500000000001</v>
      </c>
      <c r="G1358">
        <v>84.56</v>
      </c>
      <c r="H1358">
        <v>44.9</v>
      </c>
      <c r="I1358" s="12">
        <f t="shared" si="263"/>
        <v>85.101171824641597</v>
      </c>
      <c r="J1358" s="12">
        <f t="shared" si="264"/>
        <v>94.861037903080401</v>
      </c>
      <c r="K1358" s="12">
        <f t="shared" si="265"/>
        <v>98.993645314334501</v>
      </c>
      <c r="L1358" s="12">
        <f t="shared" si="266"/>
        <v>100.84075660766116</v>
      </c>
      <c r="M1358" s="12">
        <f t="shared" si="267"/>
        <v>86.398111266018176</v>
      </c>
      <c r="N1358" s="12">
        <f t="shared" si="268"/>
        <v>96.384714209908395</v>
      </c>
      <c r="O1358" s="12">
        <f t="shared" si="269"/>
        <v>100.58119051475325</v>
      </c>
      <c r="P1358" s="12">
        <f t="shared" si="270"/>
        <v>102.83233752941935</v>
      </c>
      <c r="Q1358">
        <v>0.56321839080459801</v>
      </c>
      <c r="R1358" s="12"/>
      <c r="S1358" s="12"/>
      <c r="Z1358" s="12"/>
      <c r="AA1358" s="12"/>
      <c r="AB1358" s="12"/>
      <c r="AC1358" s="12"/>
      <c r="AF1358">
        <v>0.411663807890223</v>
      </c>
      <c r="AG1358" s="12"/>
      <c r="AH1358" s="12"/>
      <c r="BI1358" t="str">
        <v>08/08/2019</v>
      </c>
      <c r="BJ1358">
        <v>49.5</v>
      </c>
      <c r="BK1358">
        <v>18.100000000000001</v>
      </c>
    </row>
    <row r="1359" spans="1:63" x14ac:dyDescent="0.3">
      <c r="A1359" s="11">
        <v>43616</v>
      </c>
      <c r="B1359">
        <v>0.57180851063829796</v>
      </c>
      <c r="C1359">
        <v>2788.86</v>
      </c>
      <c r="D1359">
        <v>176.77</v>
      </c>
      <c r="E1359">
        <v>130.19999999999999</v>
      </c>
      <c r="F1359">
        <v>1288.8499999999999</v>
      </c>
      <c r="G1359">
        <v>84.38</v>
      </c>
      <c r="H1359">
        <v>45.14</v>
      </c>
      <c r="I1359" s="12">
        <f t="shared" si="263"/>
        <v>87.347268133106681</v>
      </c>
      <c r="J1359" s="12">
        <f t="shared" si="264"/>
        <v>97.41628977078318</v>
      </c>
      <c r="K1359" s="12">
        <f t="shared" si="265"/>
        <v>100.53469773506153</v>
      </c>
      <c r="L1359" s="12">
        <f t="shared" si="266"/>
        <v>101.64154599282134</v>
      </c>
      <c r="M1359" s="12">
        <f t="shared" si="267"/>
        <v>88.93014222946745</v>
      </c>
      <c r="N1359" s="12">
        <f t="shared" si="268"/>
        <v>99.262105179852668</v>
      </c>
      <c r="O1359" s="12">
        <f t="shared" si="269"/>
        <v>102.43382298945536</v>
      </c>
      <c r="P1359" s="12">
        <f t="shared" si="270"/>
        <v>103.93783499642704</v>
      </c>
      <c r="Q1359">
        <v>0.53488372093023295</v>
      </c>
      <c r="R1359" s="12"/>
      <c r="S1359" s="12"/>
      <c r="Z1359" s="12"/>
      <c r="AA1359" s="12"/>
      <c r="AB1359" s="12"/>
      <c r="AC1359" s="12"/>
      <c r="AF1359">
        <v>0.41457068516912399</v>
      </c>
      <c r="AG1359" s="12"/>
      <c r="AH1359" s="12"/>
      <c r="BI1359" t="str">
        <v>07/08/2019</v>
      </c>
      <c r="BJ1359">
        <v>49.5</v>
      </c>
      <c r="BK1359">
        <v>18.100000000000001</v>
      </c>
    </row>
    <row r="1360" spans="1:63" x14ac:dyDescent="0.3">
      <c r="A1360" s="11">
        <v>43615</v>
      </c>
      <c r="B1360">
        <v>0.57783641160949895</v>
      </c>
      <c r="C1360">
        <v>2783.02</v>
      </c>
      <c r="D1360">
        <v>176.03</v>
      </c>
      <c r="E1360">
        <v>129.09</v>
      </c>
      <c r="F1360">
        <v>1279.5999999999999</v>
      </c>
      <c r="G1360">
        <v>84.31</v>
      </c>
      <c r="H1360">
        <v>44.95</v>
      </c>
      <c r="I1360" s="12">
        <f t="shared" si="263"/>
        <v>87.918758728129902</v>
      </c>
      <c r="J1360" s="12">
        <f t="shared" si="264"/>
        <v>97.918649818171488</v>
      </c>
      <c r="K1360" s="12">
        <f t="shared" si="265"/>
        <v>100.40736406994185</v>
      </c>
      <c r="L1360" s="12">
        <f t="shared" si="266"/>
        <v>101.85834934776513</v>
      </c>
      <c r="M1360" s="12">
        <f t="shared" si="267"/>
        <v>89.322699703337605</v>
      </c>
      <c r="N1360" s="12">
        <f t="shared" si="268"/>
        <v>99.563283376684623</v>
      </c>
      <c r="O1360" s="12">
        <f t="shared" si="269"/>
        <v>102.08941824753222</v>
      </c>
      <c r="P1360" s="12">
        <f t="shared" si="270"/>
        <v>103.94023496666779</v>
      </c>
      <c r="Q1360">
        <v>0.54022988505747105</v>
      </c>
      <c r="R1360" s="12"/>
      <c r="S1360" s="12"/>
      <c r="Z1360" s="12"/>
      <c r="AA1360" s="12"/>
      <c r="AB1360" s="12"/>
      <c r="AC1360" s="12"/>
      <c r="AF1360">
        <v>0.42204995693367803</v>
      </c>
      <c r="AG1360" s="12"/>
      <c r="AH1360" s="12"/>
      <c r="BI1360" t="str">
        <v>06/08/2019</v>
      </c>
      <c r="BJ1360">
        <v>49.5</v>
      </c>
      <c r="BK1360">
        <v>18.100000000000001</v>
      </c>
    </row>
    <row r="1361" spans="1:63" x14ac:dyDescent="0.3">
      <c r="A1361" s="11">
        <v>43614</v>
      </c>
      <c r="B1361">
        <v>0.57591623036649198</v>
      </c>
      <c r="C1361">
        <v>2802.39</v>
      </c>
      <c r="D1361">
        <v>177.49</v>
      </c>
      <c r="E1361">
        <v>128.79</v>
      </c>
      <c r="F1361">
        <v>1279.5</v>
      </c>
      <c r="G1361">
        <v>84.3</v>
      </c>
      <c r="H1361">
        <v>45.12</v>
      </c>
      <c r="I1361" s="12">
        <f t="shared" si="263"/>
        <v>88.738823541711355</v>
      </c>
      <c r="J1361" s="12">
        <f t="shared" si="264"/>
        <v>98.607930376757366</v>
      </c>
      <c r="K1361" s="12">
        <f t="shared" si="265"/>
        <v>101.11828438473928</v>
      </c>
      <c r="L1361" s="12">
        <f t="shared" si="266"/>
        <v>102.179625263641</v>
      </c>
      <c r="M1361" s="12">
        <f t="shared" si="267"/>
        <v>90.275575458742523</v>
      </c>
      <c r="N1361" s="12">
        <f t="shared" si="268"/>
        <v>100.39697696878902</v>
      </c>
      <c r="O1361" s="12">
        <f t="shared" si="269"/>
        <v>102.94846548952458</v>
      </c>
      <c r="P1361" s="12">
        <f t="shared" si="270"/>
        <v>104.40568438657834</v>
      </c>
      <c r="Q1361">
        <v>0.55294117647058805</v>
      </c>
      <c r="R1361" s="12"/>
      <c r="S1361" s="12"/>
      <c r="Z1361" s="12"/>
      <c r="AA1361" s="12"/>
      <c r="AB1361" s="12"/>
      <c r="AC1361" s="12"/>
      <c r="AF1361">
        <v>0.415700267618198</v>
      </c>
      <c r="AG1361" s="12"/>
      <c r="AH1361" s="12"/>
      <c r="BI1361" t="str">
        <v>05/08/2019</v>
      </c>
      <c r="BJ1361">
        <v>49.5</v>
      </c>
      <c r="BK1361">
        <v>18.100000000000001</v>
      </c>
    </row>
    <row r="1362" spans="1:63" x14ac:dyDescent="0.3">
      <c r="A1362" s="11">
        <v>43610</v>
      </c>
      <c r="B1362">
        <v>0.60386473429951704</v>
      </c>
      <c r="C1362">
        <v>2826.06</v>
      </c>
      <c r="D1362">
        <v>178.16</v>
      </c>
      <c r="E1362">
        <v>127.78</v>
      </c>
      <c r="F1362">
        <v>1284.9000000000001</v>
      </c>
      <c r="G1362">
        <v>84.23</v>
      </c>
      <c r="H1362">
        <v>45.38</v>
      </c>
      <c r="I1362" s="12">
        <f t="shared" si="263"/>
        <v>90.207384306931047</v>
      </c>
      <c r="J1362" s="12">
        <f t="shared" si="264"/>
        <v>99.021141308487003</v>
      </c>
      <c r="K1362" s="12">
        <f t="shared" si="265"/>
        <v>102.05789840594662</v>
      </c>
      <c r="L1362" s="12">
        <f t="shared" si="266"/>
        <v>102.45073266089983</v>
      </c>
      <c r="M1362" s="12">
        <f t="shared" si="267"/>
        <v>91.341057470357597</v>
      </c>
      <c r="N1362" s="12">
        <f t="shared" si="268"/>
        <v>100.35262139969159</v>
      </c>
      <c r="O1362" s="12">
        <f t="shared" si="269"/>
        <v>103.42335683264389</v>
      </c>
      <c r="P1362" s="12">
        <f t="shared" si="270"/>
        <v>104.20054148379866</v>
      </c>
      <c r="Q1362">
        <v>0.58510638297872297</v>
      </c>
      <c r="R1362" s="12"/>
      <c r="S1362" s="12"/>
      <c r="Z1362" s="12"/>
      <c r="AA1362" s="12"/>
      <c r="AB1362" s="12"/>
      <c r="AC1362" s="12"/>
      <c r="AF1362">
        <v>0.42300884955752199</v>
      </c>
      <c r="AG1362" s="12"/>
      <c r="AH1362" s="12"/>
      <c r="BI1362" t="str">
        <v>02/08/2019</v>
      </c>
      <c r="BJ1362">
        <v>48.1</v>
      </c>
      <c r="BK1362">
        <v>17.899999999999999</v>
      </c>
    </row>
    <row r="1363" spans="1:63" x14ac:dyDescent="0.3">
      <c r="A1363" s="11">
        <v>43609</v>
      </c>
      <c r="B1363">
        <v>0.58878504672897203</v>
      </c>
      <c r="C1363">
        <v>2822.24</v>
      </c>
      <c r="D1363">
        <v>178.25</v>
      </c>
      <c r="E1363">
        <v>127.67</v>
      </c>
      <c r="F1363">
        <v>1283.75</v>
      </c>
      <c r="G1363">
        <v>84.26</v>
      </c>
      <c r="H1363">
        <v>45.02</v>
      </c>
      <c r="I1363" s="12">
        <f t="shared" si="263"/>
        <v>90.163029643364112</v>
      </c>
      <c r="J1363" s="12">
        <f t="shared" si="264"/>
        <v>98.975837916413809</v>
      </c>
      <c r="K1363" s="12">
        <f t="shared" si="265"/>
        <v>101.88372048266942</v>
      </c>
      <c r="L1363" s="12">
        <f t="shared" si="266"/>
        <v>103.13585499159083</v>
      </c>
      <c r="M1363" s="12">
        <f t="shared" si="267"/>
        <v>91.466046292648912</v>
      </c>
      <c r="N1363" s="12">
        <f t="shared" si="268"/>
        <v>100.49338468277544</v>
      </c>
      <c r="O1363" s="12">
        <f t="shared" si="269"/>
        <v>103.43875555432875</v>
      </c>
      <c r="P1363" s="12">
        <f t="shared" si="270"/>
        <v>105.09398272457989</v>
      </c>
      <c r="Q1363">
        <v>0.58064516129032295</v>
      </c>
      <c r="R1363" s="12"/>
      <c r="S1363" s="12"/>
      <c r="Z1363" s="12"/>
      <c r="AA1363" s="12"/>
      <c r="AB1363" s="12"/>
      <c r="AC1363" s="12"/>
      <c r="AF1363">
        <v>0.435828877005348</v>
      </c>
      <c r="AG1363" s="12"/>
      <c r="AH1363" s="12"/>
      <c r="BI1363" t="str">
        <v>01/08/2019</v>
      </c>
      <c r="BJ1363">
        <v>48.1</v>
      </c>
      <c r="BK1363">
        <v>17.899999999999999</v>
      </c>
    </row>
    <row r="1364" spans="1:63" x14ac:dyDescent="0.3">
      <c r="A1364" s="11">
        <v>43608</v>
      </c>
      <c r="B1364">
        <v>0.58700696055684498</v>
      </c>
      <c r="C1364">
        <v>2856.27</v>
      </c>
      <c r="D1364">
        <v>181.02</v>
      </c>
      <c r="E1364">
        <v>126.25</v>
      </c>
      <c r="F1364">
        <v>1273.6199999999999</v>
      </c>
      <c r="G1364">
        <v>84.11</v>
      </c>
      <c r="H1364">
        <v>45.54</v>
      </c>
      <c r="I1364" s="12">
        <f t="shared" si="263"/>
        <v>92.30087146330149</v>
      </c>
      <c r="J1364" s="12">
        <f t="shared" si="264"/>
        <v>100.98213548620397</v>
      </c>
      <c r="K1364" s="12">
        <f t="shared" si="265"/>
        <v>103.29865574923494</v>
      </c>
      <c r="L1364" s="12">
        <f t="shared" si="266"/>
        <v>103.18699514866266</v>
      </c>
      <c r="M1364" s="12">
        <f t="shared" si="267"/>
        <v>93.96067412533273</v>
      </c>
      <c r="N1364" s="12">
        <f t="shared" si="268"/>
        <v>102.88609162403166</v>
      </c>
      <c r="O1364" s="12">
        <f t="shared" si="269"/>
        <v>105.23678447224538</v>
      </c>
      <c r="P1364" s="12">
        <f t="shared" si="270"/>
        <v>105.50372155620417</v>
      </c>
      <c r="Q1364">
        <v>0.58510638297872297</v>
      </c>
      <c r="R1364" s="12"/>
      <c r="S1364" s="12"/>
      <c r="Z1364" s="12"/>
      <c r="AA1364" s="12"/>
      <c r="AB1364" s="12"/>
      <c r="AC1364" s="12"/>
      <c r="AF1364">
        <v>0.437444543034605</v>
      </c>
      <c r="AG1364" s="12"/>
      <c r="AH1364" s="12"/>
      <c r="BI1364" t="str">
        <v>31/07/2019</v>
      </c>
      <c r="BJ1364">
        <v>48.1</v>
      </c>
      <c r="BK1364">
        <v>17.899999999999999</v>
      </c>
    </row>
    <row r="1365" spans="1:63" x14ac:dyDescent="0.3">
      <c r="A1365" s="11">
        <v>43607</v>
      </c>
      <c r="B1365">
        <v>0.592255125284738</v>
      </c>
      <c r="C1365">
        <v>2864.36</v>
      </c>
      <c r="D1365">
        <v>181.83</v>
      </c>
      <c r="E1365">
        <v>125.53</v>
      </c>
      <c r="F1365">
        <v>1274.98</v>
      </c>
      <c r="G1365">
        <v>84.07</v>
      </c>
      <c r="H1365">
        <v>45.68</v>
      </c>
      <c r="I1365" s="12">
        <f t="shared" si="263"/>
        <v>93.097792886999116</v>
      </c>
      <c r="J1365" s="12">
        <f t="shared" si="264"/>
        <v>101.15994252193043</v>
      </c>
      <c r="K1365" s="12">
        <f t="shared" si="265"/>
        <v>103.64068655941362</v>
      </c>
      <c r="L1365" s="12">
        <f t="shared" si="266"/>
        <v>103.16219155896977</v>
      </c>
      <c r="M1365" s="12">
        <f t="shared" si="267"/>
        <v>94.928027861055952</v>
      </c>
      <c r="N1365" s="12">
        <f t="shared" si="268"/>
        <v>103.2358575012458</v>
      </c>
      <c r="O1365" s="12">
        <f t="shared" si="269"/>
        <v>105.75822587289471</v>
      </c>
      <c r="P1365" s="12">
        <f t="shared" si="270"/>
        <v>105.6505665300417</v>
      </c>
      <c r="Q1365">
        <v>0.59375</v>
      </c>
      <c r="R1365" s="12"/>
      <c r="S1365" s="12"/>
      <c r="Z1365" s="12"/>
      <c r="AA1365" s="12"/>
      <c r="AB1365" s="12"/>
      <c r="AC1365" s="12"/>
      <c r="AF1365">
        <v>0.42857142857142899</v>
      </c>
      <c r="AG1365" s="12"/>
      <c r="AH1365" s="12"/>
      <c r="BI1365" t="str">
        <v>30/07/2019</v>
      </c>
      <c r="BJ1365">
        <v>48.1</v>
      </c>
      <c r="BK1365">
        <v>17.899999999999999</v>
      </c>
    </row>
    <row r="1366" spans="1:63" x14ac:dyDescent="0.3">
      <c r="A1366" s="11">
        <v>43606</v>
      </c>
      <c r="B1366">
        <v>0.59403669724770602</v>
      </c>
      <c r="C1366">
        <v>2840.23</v>
      </c>
      <c r="D1366">
        <v>179.95</v>
      </c>
      <c r="E1366">
        <v>125.73</v>
      </c>
      <c r="F1366">
        <v>1277.75</v>
      </c>
      <c r="G1366">
        <v>84.11</v>
      </c>
      <c r="H1366">
        <v>45.34</v>
      </c>
      <c r="I1366" s="12">
        <f t="shared" si="263"/>
        <v>92.168138854352989</v>
      </c>
      <c r="J1366" s="12">
        <f t="shared" si="264"/>
        <v>100.09258878142307</v>
      </c>
      <c r="K1366" s="12">
        <f t="shared" si="265"/>
        <v>102.71915618010867</v>
      </c>
      <c r="L1366" s="12">
        <f t="shared" si="266"/>
        <v>103.05945224927925</v>
      </c>
      <c r="M1366" s="12">
        <f t="shared" si="267"/>
        <v>93.798871721382739</v>
      </c>
      <c r="N1366" s="12">
        <f t="shared" si="268"/>
        <v>101.94973914361486</v>
      </c>
      <c r="O1366" s="12">
        <f t="shared" si="269"/>
        <v>104.6155195297019</v>
      </c>
      <c r="P1366" s="12">
        <f t="shared" si="270"/>
        <v>105.33997695251175</v>
      </c>
      <c r="Q1366">
        <v>0.59375</v>
      </c>
      <c r="R1366" s="12"/>
      <c r="S1366" s="12"/>
      <c r="Z1366" s="12"/>
      <c r="AA1366" s="12"/>
      <c r="AB1366" s="12"/>
      <c r="AC1366" s="12"/>
      <c r="AF1366">
        <v>0.43228699551569499</v>
      </c>
      <c r="AG1366" s="12"/>
      <c r="AH1366" s="12"/>
      <c r="BI1366" t="str">
        <v>29/07/2019</v>
      </c>
      <c r="BJ1366">
        <v>48.1</v>
      </c>
      <c r="BK1366">
        <v>17.899999999999999</v>
      </c>
    </row>
    <row r="1367" spans="1:63" x14ac:dyDescent="0.3">
      <c r="A1367" s="11">
        <v>43603</v>
      </c>
      <c r="B1367">
        <v>0.60449438202247197</v>
      </c>
      <c r="C1367">
        <v>2859.53</v>
      </c>
      <c r="D1367">
        <v>183.04</v>
      </c>
      <c r="E1367">
        <v>125.99</v>
      </c>
      <c r="F1367">
        <v>1277.55</v>
      </c>
      <c r="G1367">
        <v>84.15</v>
      </c>
      <c r="H1367">
        <v>45.51</v>
      </c>
      <c r="I1367" s="12">
        <f t="shared" si="263"/>
        <v>92.602044724185205</v>
      </c>
      <c r="J1367" s="12">
        <f t="shared" si="264"/>
        <v>100.78862601763876</v>
      </c>
      <c r="K1367" s="12">
        <f t="shared" si="265"/>
        <v>103.36768703915924</v>
      </c>
      <c r="L1367" s="12">
        <f t="shared" si="266"/>
        <v>103.37100399431127</v>
      </c>
      <c r="M1367" s="12">
        <f t="shared" si="267"/>
        <v>95.20967923670861</v>
      </c>
      <c r="N1367" s="12">
        <f t="shared" si="268"/>
        <v>103.71687826697855</v>
      </c>
      <c r="O1367" s="12">
        <f t="shared" si="269"/>
        <v>106.36049256291771</v>
      </c>
      <c r="P1367" s="12">
        <f t="shared" si="270"/>
        <v>106.74323560948422</v>
      </c>
      <c r="Q1367">
        <v>0.58333333333333304</v>
      </c>
      <c r="R1367" s="12"/>
      <c r="S1367" s="12"/>
      <c r="Z1367" s="12"/>
      <c r="AA1367" s="12"/>
      <c r="AB1367" s="12"/>
      <c r="AC1367" s="12"/>
      <c r="AF1367">
        <v>0.44523597506678497</v>
      </c>
      <c r="AG1367" s="12"/>
      <c r="AH1367" s="12"/>
      <c r="BI1367" t="str">
        <v>26/07/2019</v>
      </c>
      <c r="BJ1367">
        <v>57.2</v>
      </c>
      <c r="BK1367">
        <v>17.100000000000001</v>
      </c>
    </row>
    <row r="1368" spans="1:63" x14ac:dyDescent="0.3">
      <c r="A1368" s="11">
        <v>43602</v>
      </c>
      <c r="B1368">
        <v>0.60267857142857095</v>
      </c>
      <c r="C1368">
        <v>2876.32</v>
      </c>
      <c r="D1368">
        <v>184.93</v>
      </c>
      <c r="E1368">
        <v>125.71</v>
      </c>
      <c r="F1368">
        <v>1286.6500000000001</v>
      </c>
      <c r="G1368">
        <v>84.13</v>
      </c>
      <c r="H1368">
        <v>45.92</v>
      </c>
      <c r="I1368" s="12">
        <f t="shared" si="263"/>
        <v>93.354921223077085</v>
      </c>
      <c r="J1368" s="12">
        <f t="shared" si="264"/>
        <v>100.6642743759121</v>
      </c>
      <c r="K1368" s="12">
        <f t="shared" si="265"/>
        <v>103.99948884637179</v>
      </c>
      <c r="L1368" s="12">
        <f t="shared" si="266"/>
        <v>103.05244297335088</v>
      </c>
      <c r="M1368" s="12">
        <f t="shared" si="267"/>
        <v>96.409732823843825</v>
      </c>
      <c r="N1368" s="12">
        <f t="shared" si="268"/>
        <v>104.04435295704492</v>
      </c>
      <c r="O1368" s="12">
        <f t="shared" si="269"/>
        <v>107.48454558321626</v>
      </c>
      <c r="P1368" s="12">
        <f t="shared" si="270"/>
        <v>106.88127404104316</v>
      </c>
      <c r="Q1368">
        <v>0.59375</v>
      </c>
      <c r="R1368" s="12"/>
      <c r="S1368" s="12"/>
      <c r="Z1368" s="12"/>
      <c r="AA1368" s="12"/>
      <c r="AB1368" s="12"/>
      <c r="AC1368" s="12"/>
      <c r="AF1368">
        <v>0.44968833481745302</v>
      </c>
      <c r="AG1368" s="12"/>
      <c r="AH1368" s="12"/>
      <c r="BI1368" t="str">
        <v>25/07/2019</v>
      </c>
      <c r="BJ1368">
        <v>57.2</v>
      </c>
      <c r="BK1368">
        <v>17.100000000000001</v>
      </c>
    </row>
    <row r="1369" spans="1:63" x14ac:dyDescent="0.3">
      <c r="A1369" s="11">
        <v>43601</v>
      </c>
      <c r="B1369">
        <v>0.61453744493392104</v>
      </c>
      <c r="C1369">
        <v>2850.96</v>
      </c>
      <c r="D1369">
        <v>183.09</v>
      </c>
      <c r="E1369">
        <v>126.13</v>
      </c>
      <c r="F1369">
        <v>1296.67</v>
      </c>
      <c r="G1369">
        <v>84.18</v>
      </c>
      <c r="H1369">
        <v>45.78</v>
      </c>
      <c r="I1369" s="12">
        <f t="shared" si="263"/>
        <v>92.227427362076881</v>
      </c>
      <c r="J1369" s="12">
        <f t="shared" si="264"/>
        <v>99.018319011576452</v>
      </c>
      <c r="K1369" s="12">
        <f t="shared" si="265"/>
        <v>103.02189200138076</v>
      </c>
      <c r="L1369" s="12">
        <f t="shared" si="266"/>
        <v>102.45440173926698</v>
      </c>
      <c r="M1369" s="12">
        <f t="shared" si="267"/>
        <v>95.136839954587799</v>
      </c>
      <c r="N1369" s="12">
        <f t="shared" si="268"/>
        <v>102.22704349477164</v>
      </c>
      <c r="O1369" s="12">
        <f t="shared" si="269"/>
        <v>106.35256423633247</v>
      </c>
      <c r="P1369" s="12">
        <f t="shared" si="270"/>
        <v>106.13919144456305</v>
      </c>
      <c r="Q1369">
        <v>0.58163265306122403</v>
      </c>
      <c r="R1369" s="12"/>
      <c r="S1369" s="12"/>
      <c r="Z1369" s="12"/>
      <c r="AA1369" s="12"/>
      <c r="AB1369" s="12"/>
      <c r="AC1369" s="12"/>
      <c r="AF1369">
        <v>0.44701691896705298</v>
      </c>
      <c r="AG1369" s="12"/>
      <c r="AH1369" s="12"/>
      <c r="BI1369" t="str">
        <v>24/07/2019</v>
      </c>
      <c r="BJ1369">
        <v>57.2</v>
      </c>
      <c r="BK1369">
        <v>17.100000000000001</v>
      </c>
    </row>
    <row r="1370" spans="1:63" x14ac:dyDescent="0.3">
      <c r="A1370" s="11">
        <v>43600</v>
      </c>
      <c r="B1370">
        <v>0.61956521739130399</v>
      </c>
      <c r="C1370">
        <v>2834.41</v>
      </c>
      <c r="D1370">
        <v>180.54</v>
      </c>
      <c r="E1370">
        <v>125.36</v>
      </c>
      <c r="F1370">
        <v>1297.03</v>
      </c>
      <c r="G1370">
        <v>84.12</v>
      </c>
      <c r="H1370">
        <v>45.58</v>
      </c>
      <c r="I1370" s="12">
        <f t="shared" si="263"/>
        <v>92.255413270495353</v>
      </c>
      <c r="J1370" s="12">
        <f t="shared" si="264"/>
        <v>98.416353920842667</v>
      </c>
      <c r="K1370" s="12">
        <f t="shared" si="265"/>
        <v>102.4965264877779</v>
      </c>
      <c r="L1370" s="12">
        <f t="shared" si="266"/>
        <v>102.30594882601024</v>
      </c>
      <c r="M1370" s="12">
        <f t="shared" si="267"/>
        <v>94.383472620383912</v>
      </c>
      <c r="N1370" s="12">
        <f t="shared" si="268"/>
        <v>100.7756870678526</v>
      </c>
      <c r="O1370" s="12">
        <f t="shared" si="269"/>
        <v>104.94514209964468</v>
      </c>
      <c r="P1370" s="12">
        <f t="shared" si="270"/>
        <v>105.1157420751053</v>
      </c>
      <c r="Q1370">
        <v>0.58163265306122403</v>
      </c>
      <c r="R1370" s="12"/>
      <c r="S1370" s="12"/>
      <c r="Z1370" s="12"/>
      <c r="AA1370" s="12"/>
      <c r="AB1370" s="12"/>
      <c r="AC1370" s="12"/>
      <c r="AF1370">
        <v>0.44614003590664297</v>
      </c>
      <c r="AG1370" s="12"/>
      <c r="AH1370" s="12"/>
      <c r="BI1370" t="str">
        <v>23/07/2019</v>
      </c>
      <c r="BJ1370">
        <v>57.2</v>
      </c>
      <c r="BK1370">
        <v>17.100000000000001</v>
      </c>
    </row>
    <row r="1371" spans="1:63" x14ac:dyDescent="0.3">
      <c r="A1371" s="11">
        <v>43599</v>
      </c>
      <c r="B1371">
        <v>0.62309368191721104</v>
      </c>
      <c r="C1371">
        <v>2811.87</v>
      </c>
      <c r="D1371">
        <v>178.58</v>
      </c>
      <c r="E1371">
        <v>125.73</v>
      </c>
      <c r="F1371">
        <v>1299.9100000000001</v>
      </c>
      <c r="G1371">
        <v>84.12</v>
      </c>
      <c r="H1371">
        <v>45.1</v>
      </c>
      <c r="I1371" s="12">
        <f t="shared" si="263"/>
        <v>91.25536111927201</v>
      </c>
      <c r="J1371" s="12">
        <f t="shared" si="264"/>
        <v>97.419599848106685</v>
      </c>
      <c r="K1371" s="12">
        <f t="shared" si="265"/>
        <v>101.68144620403824</v>
      </c>
      <c r="L1371" s="12">
        <f t="shared" si="266"/>
        <v>102.57541420431471</v>
      </c>
      <c r="M1371" s="12">
        <f t="shared" si="267"/>
        <v>93.08784920554946</v>
      </c>
      <c r="N1371" s="12">
        <f t="shared" si="268"/>
        <v>99.463660806540489</v>
      </c>
      <c r="O1371" s="12">
        <f t="shared" si="269"/>
        <v>103.80582406200594</v>
      </c>
      <c r="P1371" s="12">
        <f t="shared" si="270"/>
        <v>105.08080715624411</v>
      </c>
      <c r="Q1371">
        <v>0.59183673469387799</v>
      </c>
      <c r="R1371" s="12"/>
      <c r="S1371" s="12"/>
      <c r="Z1371" s="12"/>
      <c r="AA1371" s="12"/>
      <c r="AB1371" s="12"/>
      <c r="AC1371" s="12"/>
      <c r="AF1371">
        <v>0.45085662759242601</v>
      </c>
      <c r="AG1371" s="12"/>
      <c r="AH1371" s="12"/>
      <c r="BI1371" t="str">
        <v>22/07/2019</v>
      </c>
      <c r="BJ1371">
        <v>57.2</v>
      </c>
      <c r="BK1371">
        <v>17.100000000000001</v>
      </c>
    </row>
    <row r="1372" spans="1:63" x14ac:dyDescent="0.3">
      <c r="A1372" s="11">
        <v>43596</v>
      </c>
      <c r="B1372">
        <v>0.62017167381974203</v>
      </c>
      <c r="C1372">
        <v>2881.4</v>
      </c>
      <c r="D1372">
        <v>185</v>
      </c>
      <c r="E1372">
        <v>124.75</v>
      </c>
      <c r="F1372">
        <v>1286</v>
      </c>
      <c r="G1372">
        <v>84.02</v>
      </c>
      <c r="H1372">
        <v>46.28</v>
      </c>
      <c r="I1372" s="12">
        <f t="shared" si="263"/>
        <v>94.270737194276279</v>
      </c>
      <c r="J1372" s="12">
        <f t="shared" si="264"/>
        <v>100.94742110023714</v>
      </c>
      <c r="K1372" s="12">
        <f t="shared" si="265"/>
        <v>104.32299025379994</v>
      </c>
      <c r="L1372" s="12">
        <f t="shared" si="266"/>
        <v>102.4354521397275</v>
      </c>
      <c r="M1372" s="12">
        <f t="shared" si="267"/>
        <v>97.22561728977999</v>
      </c>
      <c r="N1372" s="12">
        <f t="shared" si="268"/>
        <v>104.20708258204279</v>
      </c>
      <c r="O1372" s="12">
        <f t="shared" si="269"/>
        <v>107.6704274649463</v>
      </c>
      <c r="P1372" s="12">
        <f t="shared" si="270"/>
        <v>106.05714031781213</v>
      </c>
      <c r="Q1372">
        <v>0.61</v>
      </c>
      <c r="R1372" s="12"/>
      <c r="S1372" s="12"/>
      <c r="Z1372" s="12"/>
      <c r="AA1372" s="12"/>
      <c r="AB1372" s="12"/>
      <c r="AC1372" s="12"/>
      <c r="AF1372">
        <v>0.44014401440144002</v>
      </c>
      <c r="AG1372" s="12"/>
      <c r="AH1372" s="12"/>
      <c r="BI1372" t="str">
        <v>19/07/2019</v>
      </c>
      <c r="BJ1372">
        <v>54.2</v>
      </c>
      <c r="BK1372">
        <v>16.8</v>
      </c>
    </row>
    <row r="1373" spans="1:63" x14ac:dyDescent="0.3">
      <c r="A1373" s="11">
        <v>43595</v>
      </c>
      <c r="B1373">
        <v>0.60691144708423295</v>
      </c>
      <c r="C1373">
        <v>2870.72</v>
      </c>
      <c r="D1373">
        <v>184.77</v>
      </c>
      <c r="E1373">
        <v>124.92</v>
      </c>
      <c r="F1373">
        <v>1284.1300000000001</v>
      </c>
      <c r="G1373">
        <v>84</v>
      </c>
      <c r="H1373">
        <v>45.95</v>
      </c>
      <c r="I1373" s="12">
        <f t="shared" si="263"/>
        <v>93.794151104799525</v>
      </c>
      <c r="J1373" s="12">
        <f t="shared" si="264"/>
        <v>100.71938413741864</v>
      </c>
      <c r="K1373" s="12">
        <f t="shared" si="265"/>
        <v>103.96097466600436</v>
      </c>
      <c r="L1373" s="12">
        <f t="shared" si="266"/>
        <v>102.79125360255671</v>
      </c>
      <c r="M1373" s="12">
        <f t="shared" si="267"/>
        <v>96.972938610101281</v>
      </c>
      <c r="N1373" s="12">
        <f t="shared" si="268"/>
        <v>104.22912162482304</v>
      </c>
      <c r="O1373" s="12">
        <f t="shared" si="269"/>
        <v>107.56214512855539</v>
      </c>
      <c r="P1373" s="12">
        <f t="shared" si="270"/>
        <v>106.69055450503046</v>
      </c>
      <c r="Q1373">
        <v>0.61224489795918402</v>
      </c>
      <c r="R1373" s="12"/>
      <c r="S1373" s="12"/>
      <c r="Z1373" s="12"/>
      <c r="AA1373" s="12"/>
      <c r="AB1373" s="12"/>
      <c r="AC1373" s="12"/>
      <c r="AF1373">
        <v>0.43981900452488698</v>
      </c>
      <c r="AG1373" s="12"/>
      <c r="AH1373" s="12"/>
      <c r="BI1373" t="str">
        <v>18/07/2019</v>
      </c>
      <c r="BJ1373">
        <v>54.2</v>
      </c>
      <c r="BK1373">
        <v>16.8</v>
      </c>
    </row>
    <row r="1374" spans="1:63" x14ac:dyDescent="0.3">
      <c r="A1374" s="11">
        <v>43594</v>
      </c>
      <c r="B1374">
        <v>0.61655773420479298</v>
      </c>
      <c r="C1374">
        <v>2879.42</v>
      </c>
      <c r="D1374">
        <v>185.77</v>
      </c>
      <c r="E1374">
        <v>124.41</v>
      </c>
      <c r="F1374">
        <v>1280.8800000000001</v>
      </c>
      <c r="G1374">
        <v>83.95</v>
      </c>
      <c r="H1374">
        <v>46.33</v>
      </c>
      <c r="I1374" s="12">
        <f t="shared" si="263"/>
        <v>94.466829630952589</v>
      </c>
      <c r="J1374" s="12">
        <f t="shared" si="264"/>
        <v>101.28238861906127</v>
      </c>
      <c r="K1374" s="12">
        <f t="shared" si="265"/>
        <v>104.33837014347507</v>
      </c>
      <c r="L1374" s="12">
        <f t="shared" si="266"/>
        <v>102.26147910259999</v>
      </c>
      <c r="M1374" s="12">
        <f t="shared" si="267"/>
        <v>97.901272685526706</v>
      </c>
      <c r="N1374" s="12">
        <f t="shared" si="268"/>
        <v>105.06124011677713</v>
      </c>
      <c r="O1374" s="12">
        <f t="shared" si="269"/>
        <v>108.20908320667709</v>
      </c>
      <c r="P1374" s="12">
        <f t="shared" si="270"/>
        <v>106.3906362757817</v>
      </c>
      <c r="Q1374">
        <v>0.62244897959183698</v>
      </c>
      <c r="R1374" s="12"/>
      <c r="S1374" s="12"/>
      <c r="Z1374" s="12"/>
      <c r="AA1374" s="12"/>
      <c r="AB1374" s="12"/>
      <c r="AC1374" s="12"/>
      <c r="AF1374">
        <v>0.44183949504057701</v>
      </c>
      <c r="AG1374" s="12"/>
      <c r="AH1374" s="12"/>
      <c r="BI1374" t="str">
        <v>17/07/2019</v>
      </c>
      <c r="BJ1374">
        <v>54.2</v>
      </c>
      <c r="BK1374">
        <v>16.8</v>
      </c>
    </row>
    <row r="1375" spans="1:63" x14ac:dyDescent="0.3">
      <c r="A1375" s="11">
        <v>43593</v>
      </c>
      <c r="B1375">
        <v>0.61605206073752705</v>
      </c>
      <c r="C1375">
        <v>2884.05</v>
      </c>
      <c r="D1375">
        <v>186.24</v>
      </c>
      <c r="E1375">
        <v>124.95</v>
      </c>
      <c r="F1375">
        <v>1285.8499999999999</v>
      </c>
      <c r="G1375">
        <v>83.96</v>
      </c>
      <c r="H1375">
        <v>46.29</v>
      </c>
      <c r="I1375" s="12">
        <f t="shared" si="263"/>
        <v>94.210920046053531</v>
      </c>
      <c r="J1375" s="12">
        <f t="shared" si="264"/>
        <v>101.05403013270966</v>
      </c>
      <c r="K1375" s="12">
        <f t="shared" si="265"/>
        <v>104.49367669032327</v>
      </c>
      <c r="L1375" s="12">
        <f t="shared" si="266"/>
        <v>102.51463888455073</v>
      </c>
      <c r="M1375" s="12">
        <f t="shared" si="267"/>
        <v>97.725552051609441</v>
      </c>
      <c r="N1375" s="12">
        <f t="shared" si="268"/>
        <v>104.92048696076817</v>
      </c>
      <c r="O1375" s="12">
        <f t="shared" si="269"/>
        <v>108.4699013726085</v>
      </c>
      <c r="P1375" s="12">
        <f t="shared" si="270"/>
        <v>106.75228557859744</v>
      </c>
      <c r="Q1375">
        <v>0.62244897959183698</v>
      </c>
      <c r="R1375" s="12"/>
      <c r="S1375" s="12"/>
      <c r="Z1375" s="12"/>
      <c r="AA1375" s="12"/>
      <c r="AB1375" s="12"/>
      <c r="AC1375" s="12"/>
      <c r="AF1375">
        <v>0.438580527752502</v>
      </c>
      <c r="AG1375" s="12"/>
      <c r="AH1375" s="12"/>
      <c r="BI1375" t="str">
        <v>16/07/2019</v>
      </c>
      <c r="BJ1375">
        <v>54.2</v>
      </c>
      <c r="BK1375">
        <v>16.8</v>
      </c>
    </row>
    <row r="1376" spans="1:63" x14ac:dyDescent="0.3">
      <c r="A1376" s="11">
        <v>43592</v>
      </c>
      <c r="B1376">
        <v>0.61403508771929804</v>
      </c>
      <c r="C1376">
        <v>2932.47</v>
      </c>
      <c r="D1376">
        <v>189.94</v>
      </c>
      <c r="E1376">
        <v>124</v>
      </c>
      <c r="F1376">
        <v>1280.33</v>
      </c>
      <c r="G1376">
        <v>83.92</v>
      </c>
      <c r="H1376">
        <v>47.11</v>
      </c>
      <c r="I1376" s="12">
        <f t="shared" si="263"/>
        <v>96.544691810231512</v>
      </c>
      <c r="J1376" s="12">
        <f t="shared" si="264"/>
        <v>103.20303375088915</v>
      </c>
      <c r="K1376" s="12">
        <f t="shared" si="265"/>
        <v>106.2995273199308</v>
      </c>
      <c r="L1376" s="12">
        <f t="shared" si="266"/>
        <v>102.42303243832154</v>
      </c>
      <c r="M1376" s="12">
        <f t="shared" si="267"/>
        <v>100.45193056198079</v>
      </c>
      <c r="N1376" s="12">
        <f t="shared" si="268"/>
        <v>107.47750846187623</v>
      </c>
      <c r="O1376" s="12">
        <f t="shared" si="269"/>
        <v>110.67865781145356</v>
      </c>
      <c r="P1376" s="12">
        <f t="shared" si="270"/>
        <v>106.97412475727704</v>
      </c>
      <c r="Q1376">
        <v>0.63541666666666696</v>
      </c>
      <c r="R1376" s="12"/>
      <c r="S1376" s="12"/>
      <c r="Z1376" s="12"/>
      <c r="AA1376" s="12"/>
      <c r="AB1376" s="12"/>
      <c r="AC1376" s="12"/>
      <c r="AF1376">
        <v>0.42988084326306097</v>
      </c>
      <c r="AG1376" s="12"/>
      <c r="AH1376" s="12"/>
      <c r="BI1376" t="str">
        <v>15/07/2019</v>
      </c>
      <c r="BJ1376">
        <v>54.2</v>
      </c>
      <c r="BK1376">
        <v>16.8</v>
      </c>
    </row>
    <row r="1377" spans="1:63" x14ac:dyDescent="0.3">
      <c r="A1377" s="11">
        <v>43589</v>
      </c>
      <c r="B1377">
        <v>0.60480349344978201</v>
      </c>
      <c r="C1377">
        <v>2945.64</v>
      </c>
      <c r="D1377">
        <v>191.11</v>
      </c>
      <c r="E1377">
        <v>123.66</v>
      </c>
      <c r="F1377">
        <v>1276.6500000000001</v>
      </c>
      <c r="G1377">
        <v>83.87</v>
      </c>
      <c r="H1377">
        <v>47.73</v>
      </c>
      <c r="I1377" s="12">
        <f t="shared" si="263"/>
        <v>97.246861720462263</v>
      </c>
      <c r="J1377" s="12">
        <f t="shared" si="264"/>
        <v>103.96756537137138</v>
      </c>
      <c r="K1377" s="12">
        <f t="shared" si="265"/>
        <v>106.84090895757546</v>
      </c>
      <c r="L1377" s="12">
        <f t="shared" si="266"/>
        <v>101.55788930370366</v>
      </c>
      <c r="M1377" s="12">
        <f t="shared" si="267"/>
        <v>101.35107707965203</v>
      </c>
      <c r="N1377" s="12">
        <f t="shared" si="268"/>
        <v>108.45410216302213</v>
      </c>
      <c r="O1377" s="12">
        <f t="shared" si="269"/>
        <v>111.42725837378983</v>
      </c>
      <c r="P1377" s="12">
        <f t="shared" si="270"/>
        <v>106.24447960572869</v>
      </c>
      <c r="Q1377">
        <v>0.60416666666666696</v>
      </c>
      <c r="R1377" s="12"/>
      <c r="S1377" s="12"/>
      <c r="Z1377" s="12"/>
      <c r="AA1377" s="12"/>
      <c r="AB1377" s="12"/>
      <c r="AC1377" s="12"/>
      <c r="AF1377">
        <v>0.43339416058394198</v>
      </c>
      <c r="AG1377" s="12"/>
      <c r="AH1377" s="12"/>
      <c r="BI1377" t="str">
        <v>12/07/2019</v>
      </c>
      <c r="BJ1377">
        <v>58</v>
      </c>
      <c r="BK1377">
        <v>16.8</v>
      </c>
    </row>
    <row r="1378" spans="1:63" x14ac:dyDescent="0.3">
      <c r="A1378" s="11">
        <v>43588</v>
      </c>
      <c r="B1378">
        <v>0.59070796460177</v>
      </c>
      <c r="C1378">
        <v>2917.52</v>
      </c>
      <c r="D1378">
        <v>188.11</v>
      </c>
      <c r="E1378">
        <v>123.31</v>
      </c>
      <c r="F1378">
        <v>1270.54</v>
      </c>
      <c r="G1378">
        <v>83.84</v>
      </c>
      <c r="H1378">
        <v>47.2</v>
      </c>
      <c r="I1378" s="12">
        <f t="shared" si="263"/>
        <v>96.590054360784805</v>
      </c>
      <c r="J1378" s="12">
        <f t="shared" si="264"/>
        <v>103.46788335934669</v>
      </c>
      <c r="K1378" s="12">
        <f t="shared" si="265"/>
        <v>105.8584894021065</v>
      </c>
      <c r="L1378" s="12">
        <f t="shared" si="266"/>
        <v>101.71967348823156</v>
      </c>
      <c r="M1378" s="12">
        <f t="shared" si="267"/>
        <v>100.03958407897476</v>
      </c>
      <c r="N1378" s="12">
        <f t="shared" si="268"/>
        <v>107.25932587988872</v>
      </c>
      <c r="O1378" s="12">
        <f t="shared" si="269"/>
        <v>109.71674242772376</v>
      </c>
      <c r="P1378" s="12">
        <f t="shared" si="270"/>
        <v>105.7454349730119</v>
      </c>
      <c r="Q1378">
        <v>0.58333333333333304</v>
      </c>
      <c r="R1378" s="12"/>
      <c r="S1378" s="12"/>
      <c r="Z1378" s="12"/>
      <c r="AA1378" s="12"/>
      <c r="AB1378" s="12"/>
      <c r="AC1378" s="12"/>
      <c r="AF1378">
        <v>0.42607897153351698</v>
      </c>
      <c r="AG1378" s="12"/>
      <c r="AH1378" s="12"/>
      <c r="BI1378" t="str">
        <v>11/07/2019</v>
      </c>
      <c r="BJ1378">
        <v>58</v>
      </c>
      <c r="BK1378">
        <v>16.8</v>
      </c>
    </row>
    <row r="1379" spans="1:63" x14ac:dyDescent="0.3">
      <c r="A1379" s="11">
        <v>43587</v>
      </c>
      <c r="B1379">
        <v>0.56375838926174504</v>
      </c>
      <c r="C1379">
        <v>2923.73</v>
      </c>
      <c r="D1379">
        <v>188.93</v>
      </c>
      <c r="E1379">
        <v>123.9</v>
      </c>
      <c r="F1379">
        <v>1276.6099999999999</v>
      </c>
      <c r="G1379">
        <v>83.88</v>
      </c>
      <c r="H1379">
        <v>47.3</v>
      </c>
      <c r="I1379" s="12">
        <f t="shared" si="263"/>
        <v>96.335929271184682</v>
      </c>
      <c r="J1379" s="12">
        <f t="shared" si="264"/>
        <v>103.19639623053465</v>
      </c>
      <c r="K1379" s="12">
        <f t="shared" si="265"/>
        <v>106.03313949323191</v>
      </c>
      <c r="L1379" s="12">
        <f t="shared" si="266"/>
        <v>101.72067383306182</v>
      </c>
      <c r="M1379" s="12">
        <f t="shared" si="267"/>
        <v>99.997417874786137</v>
      </c>
      <c r="N1379" s="12">
        <f t="shared" si="268"/>
        <v>107.21488012219255</v>
      </c>
      <c r="O1379" s="12">
        <f t="shared" si="269"/>
        <v>110.14226164784201</v>
      </c>
      <c r="P1379" s="12">
        <f t="shared" si="270"/>
        <v>105.98135656574497</v>
      </c>
      <c r="Q1379">
        <v>0.56701030927835006</v>
      </c>
      <c r="R1379" s="12"/>
      <c r="S1379" s="12"/>
      <c r="Z1379" s="12"/>
      <c r="AA1379" s="12"/>
      <c r="AB1379" s="12"/>
      <c r="AC1379" s="12"/>
      <c r="AF1379">
        <v>0.42896678966789697</v>
      </c>
      <c r="AG1379" s="12"/>
      <c r="AH1379" s="12"/>
      <c r="BI1379" t="str">
        <v>10/07/2019</v>
      </c>
      <c r="BJ1379">
        <v>58</v>
      </c>
      <c r="BK1379">
        <v>16.8</v>
      </c>
    </row>
    <row r="1380" spans="1:63" x14ac:dyDescent="0.3">
      <c r="A1380" s="11">
        <v>43585</v>
      </c>
      <c r="B1380">
        <v>0.54729729729729704</v>
      </c>
      <c r="C1380">
        <v>2945.83</v>
      </c>
      <c r="D1380">
        <v>189.54</v>
      </c>
      <c r="E1380">
        <v>123.65</v>
      </c>
      <c r="F1380">
        <v>1283.5999999999999</v>
      </c>
      <c r="G1380">
        <v>84.11</v>
      </c>
      <c r="H1380">
        <v>47.57</v>
      </c>
      <c r="I1380" s="12">
        <f t="shared" si="263"/>
        <v>97.262251644715064</v>
      </c>
      <c r="J1380" s="12">
        <f t="shared" si="264"/>
        <v>103.40905783080949</v>
      </c>
      <c r="K1380" s="12">
        <f t="shared" si="265"/>
        <v>106.54108646073557</v>
      </c>
      <c r="L1380" s="12">
        <f t="shared" si="266"/>
        <v>101.90678456403857</v>
      </c>
      <c r="M1380" s="12">
        <f t="shared" si="267"/>
        <v>100.52418004487804</v>
      </c>
      <c r="N1380" s="12">
        <f t="shared" si="268"/>
        <v>106.97661072603022</v>
      </c>
      <c r="O1380" s="12">
        <f t="shared" si="269"/>
        <v>110.19557467532695</v>
      </c>
      <c r="P1380" s="12">
        <f t="shared" si="270"/>
        <v>105.72154290451108</v>
      </c>
      <c r="Q1380">
        <v>0.57731958762886604</v>
      </c>
      <c r="R1380" s="12"/>
      <c r="S1380" s="12"/>
      <c r="Z1380" s="12"/>
      <c r="AA1380" s="12"/>
      <c r="AB1380" s="12"/>
      <c r="AC1380" s="12"/>
      <c r="AF1380">
        <v>0.43169398907103801</v>
      </c>
      <c r="AG1380" s="12"/>
      <c r="AH1380" s="12"/>
      <c r="BI1380" t="str">
        <v>09/07/2019</v>
      </c>
      <c r="BJ1380">
        <v>58</v>
      </c>
      <c r="BK1380">
        <v>16.8</v>
      </c>
    </row>
    <row r="1381" spans="1:63" x14ac:dyDescent="0.3">
      <c r="A1381" s="11">
        <v>43585</v>
      </c>
      <c r="B1381">
        <v>0.53440366972477105</v>
      </c>
      <c r="C1381">
        <v>2943.03</v>
      </c>
      <c r="D1381">
        <v>191.02</v>
      </c>
      <c r="E1381">
        <v>123.02</v>
      </c>
      <c r="F1381">
        <v>1279.8</v>
      </c>
      <c r="G1381">
        <v>84.05</v>
      </c>
      <c r="H1381">
        <v>47.52</v>
      </c>
      <c r="I1381" s="12">
        <f t="shared" si="263"/>
        <v>97.669505950504956</v>
      </c>
      <c r="J1381" s="12">
        <f t="shared" si="264"/>
        <v>103.61813991363911</v>
      </c>
      <c r="K1381" s="12">
        <f t="shared" si="265"/>
        <v>106.51578474060655</v>
      </c>
      <c r="L1381" s="12">
        <f t="shared" si="266"/>
        <v>101.91705659305141</v>
      </c>
      <c r="M1381" s="12">
        <f t="shared" si="267"/>
        <v>101.83469050596554</v>
      </c>
      <c r="N1381" s="12">
        <f t="shared" si="268"/>
        <v>108.13550911413614</v>
      </c>
      <c r="O1381" s="12">
        <f t="shared" si="269"/>
        <v>111.13597849672752</v>
      </c>
      <c r="P1381" s="12">
        <f t="shared" si="270"/>
        <v>106.66015959978176</v>
      </c>
      <c r="Q1381">
        <v>0.57291666666666696</v>
      </c>
      <c r="R1381" s="12"/>
      <c r="S1381" s="12"/>
      <c r="Z1381" s="12"/>
      <c r="AA1381" s="12"/>
      <c r="AB1381" s="12"/>
      <c r="AC1381" s="12"/>
      <c r="AF1381">
        <v>0.42124542124542103</v>
      </c>
      <c r="AG1381" s="12"/>
      <c r="AH1381" s="12"/>
      <c r="BI1381" t="str">
        <v>08/07/2019</v>
      </c>
      <c r="BJ1381">
        <v>58</v>
      </c>
      <c r="BK1381">
        <v>16.8</v>
      </c>
    </row>
    <row r="1382" spans="1:63" x14ac:dyDescent="0.3">
      <c r="A1382" s="11">
        <v>43582</v>
      </c>
      <c r="B1382">
        <v>0.52752293577981602</v>
      </c>
      <c r="C1382">
        <v>2939.88</v>
      </c>
      <c r="D1382">
        <v>190.65</v>
      </c>
      <c r="E1382">
        <v>123.81</v>
      </c>
      <c r="F1382">
        <v>1286.25</v>
      </c>
      <c r="G1382">
        <v>84.08</v>
      </c>
      <c r="H1382">
        <v>47.4</v>
      </c>
      <c r="I1382" s="12">
        <f t="shared" si="263"/>
        <v>96.947035604215074</v>
      </c>
      <c r="J1382" s="12">
        <f t="shared" si="264"/>
        <v>102.99132957712234</v>
      </c>
      <c r="K1382" s="12">
        <f t="shared" si="265"/>
        <v>106.36386785005637</v>
      </c>
      <c r="L1382" s="12">
        <f t="shared" si="266"/>
        <v>102.06609077001892</v>
      </c>
      <c r="M1382" s="12">
        <f t="shared" si="267"/>
        <v>100.99426934229382</v>
      </c>
      <c r="N1382" s="12">
        <f t="shared" si="268"/>
        <v>107.38858858267393</v>
      </c>
      <c r="O1382" s="12">
        <f t="shared" si="269"/>
        <v>110.8812253190066</v>
      </c>
      <c r="P1382" s="12">
        <f t="shared" si="270"/>
        <v>106.72322411223243</v>
      </c>
      <c r="Q1382">
        <v>0.59782608695652195</v>
      </c>
      <c r="R1382" s="12"/>
      <c r="S1382" s="12"/>
      <c r="Z1382" s="12"/>
      <c r="AA1382" s="12"/>
      <c r="AB1382" s="12"/>
      <c r="AC1382" s="12"/>
      <c r="AF1382">
        <v>0.42424242424242398</v>
      </c>
      <c r="AG1382" s="12"/>
      <c r="AH1382" s="12"/>
      <c r="BI1382" t="str">
        <v>05/07/2019</v>
      </c>
      <c r="BJ1382">
        <v>56.7</v>
      </c>
      <c r="BK1382">
        <v>18.3</v>
      </c>
    </row>
    <row r="1383" spans="1:63" x14ac:dyDescent="0.3">
      <c r="A1383" s="11">
        <v>43581</v>
      </c>
      <c r="B1383">
        <v>0.52424942263279495</v>
      </c>
      <c r="C1383">
        <v>2926.17</v>
      </c>
      <c r="D1383">
        <v>190.48</v>
      </c>
      <c r="E1383">
        <v>123.39</v>
      </c>
      <c r="F1383">
        <v>1277.21</v>
      </c>
      <c r="G1383">
        <v>83.99</v>
      </c>
      <c r="H1383">
        <v>47.18</v>
      </c>
      <c r="I1383" s="12">
        <f t="shared" si="263"/>
        <v>96.822960476951408</v>
      </c>
      <c r="J1383" s="12">
        <f t="shared" si="264"/>
        <v>103.23833993201984</v>
      </c>
      <c r="K1383" s="12">
        <f t="shared" si="265"/>
        <v>105.98087952854114</v>
      </c>
      <c r="L1383" s="12">
        <f t="shared" si="266"/>
        <v>102.06381346388579</v>
      </c>
      <c r="M1383" s="12">
        <f t="shared" si="267"/>
        <v>101.24854080969075</v>
      </c>
      <c r="N1383" s="12">
        <f t="shared" si="268"/>
        <v>108.05696907797417</v>
      </c>
      <c r="O1383" s="12">
        <f t="shared" si="269"/>
        <v>110.90108481845856</v>
      </c>
      <c r="P1383" s="12">
        <f t="shared" si="270"/>
        <v>107.12714816456253</v>
      </c>
      <c r="Q1383">
        <v>0.58241758241758201</v>
      </c>
      <c r="R1383" s="12"/>
      <c r="S1383" s="12"/>
      <c r="Z1383" s="12"/>
      <c r="AA1383" s="12"/>
      <c r="AB1383" s="12"/>
      <c r="AC1383" s="12"/>
      <c r="AF1383">
        <v>0.42022263450834901</v>
      </c>
      <c r="AG1383" s="12"/>
      <c r="AH1383" s="12"/>
      <c r="BI1383" t="str">
        <v>04/07/2019</v>
      </c>
      <c r="BJ1383">
        <v>56.7</v>
      </c>
      <c r="BK1383">
        <v>18.3</v>
      </c>
    </row>
    <row r="1384" spans="1:63" x14ac:dyDescent="0.3">
      <c r="A1384" s="11">
        <v>43580</v>
      </c>
      <c r="B1384">
        <v>0.52</v>
      </c>
      <c r="C1384">
        <v>2927.25</v>
      </c>
      <c r="D1384">
        <v>189.71</v>
      </c>
      <c r="E1384">
        <v>123.57</v>
      </c>
      <c r="F1384">
        <v>1275.5</v>
      </c>
      <c r="G1384">
        <v>83.99</v>
      </c>
      <c r="H1384">
        <v>47.22</v>
      </c>
      <c r="I1384" s="12">
        <f t="shared" si="263"/>
        <v>96.717758899794973</v>
      </c>
      <c r="J1384" s="12">
        <f t="shared" si="264"/>
        <v>103.41513821332521</v>
      </c>
      <c r="K1384" s="12">
        <f t="shared" si="265"/>
        <v>106.01999528391106</v>
      </c>
      <c r="L1384" s="12">
        <f t="shared" si="266"/>
        <v>102.01503479921209</v>
      </c>
      <c r="M1384" s="12">
        <f t="shared" si="267"/>
        <v>100.69316855793751</v>
      </c>
      <c r="N1384" s="12">
        <f t="shared" si="268"/>
        <v>107.7640474408046</v>
      </c>
      <c r="O1384" s="12">
        <f t="shared" si="269"/>
        <v>110.45277614925332</v>
      </c>
      <c r="P1384" s="12">
        <f t="shared" si="270"/>
        <v>106.60415613606474</v>
      </c>
      <c r="Q1384">
        <v>0.60674157303370801</v>
      </c>
      <c r="R1384" s="12"/>
      <c r="S1384" s="12"/>
      <c r="Z1384" s="12"/>
      <c r="AA1384" s="12"/>
      <c r="AB1384" s="12"/>
      <c r="AC1384" s="12"/>
      <c r="AF1384">
        <v>0.41651205936920199</v>
      </c>
      <c r="AG1384" s="12"/>
      <c r="AH1384" s="12"/>
      <c r="BI1384" t="str">
        <v>03/07/2019</v>
      </c>
      <c r="BJ1384">
        <v>56.7</v>
      </c>
      <c r="BK1384">
        <v>18.3</v>
      </c>
    </row>
    <row r="1385" spans="1:63" x14ac:dyDescent="0.3">
      <c r="A1385" s="11">
        <v>43579</v>
      </c>
      <c r="B1385">
        <v>0.50602409638554202</v>
      </c>
      <c r="C1385">
        <v>2933.68</v>
      </c>
      <c r="D1385">
        <v>190.31</v>
      </c>
      <c r="E1385">
        <v>122.57</v>
      </c>
      <c r="F1385">
        <v>1272.4000000000001</v>
      </c>
      <c r="G1385">
        <v>83.94</v>
      </c>
      <c r="H1385">
        <v>47.664999999999999</v>
      </c>
      <c r="I1385" s="12">
        <f t="shared" si="263"/>
        <v>97.729295187390022</v>
      </c>
      <c r="J1385" s="12">
        <f t="shared" si="264"/>
        <v>103.89598203359832</v>
      </c>
      <c r="K1385" s="12">
        <f t="shared" si="265"/>
        <v>106.31634678416525</v>
      </c>
      <c r="L1385" s="12">
        <f t="shared" si="266"/>
        <v>101.29138842207104</v>
      </c>
      <c r="M1385" s="12">
        <f t="shared" si="267"/>
        <v>101.84517539224979</v>
      </c>
      <c r="N1385" s="12">
        <f t="shared" si="268"/>
        <v>108.36973581535175</v>
      </c>
      <c r="O1385" s="12">
        <f t="shared" si="269"/>
        <v>110.86835668778717</v>
      </c>
      <c r="P1385" s="12">
        <f t="shared" si="270"/>
        <v>105.94904774672614</v>
      </c>
      <c r="Q1385">
        <v>0.57647058823529396</v>
      </c>
      <c r="R1385" s="12"/>
      <c r="S1385" s="12"/>
      <c r="Z1385" s="12"/>
      <c r="AA1385" s="12"/>
      <c r="AB1385" s="12"/>
      <c r="AC1385" s="12"/>
      <c r="AF1385">
        <v>0.41682419659735298</v>
      </c>
      <c r="AG1385" s="12"/>
      <c r="AH1385" s="12"/>
      <c r="BI1385" t="str">
        <v>02/07/2019</v>
      </c>
      <c r="BJ1385">
        <v>56.7</v>
      </c>
      <c r="BK1385">
        <v>18.3</v>
      </c>
    </row>
    <row r="1386" spans="1:63" x14ac:dyDescent="0.3">
      <c r="A1386" s="11">
        <v>43578</v>
      </c>
      <c r="B1386">
        <v>0.49877750611246902</v>
      </c>
      <c r="C1386">
        <v>2907.97</v>
      </c>
      <c r="D1386">
        <v>187.92</v>
      </c>
      <c r="E1386">
        <v>122.31</v>
      </c>
      <c r="F1386">
        <v>1273.25</v>
      </c>
      <c r="G1386">
        <v>83.9</v>
      </c>
      <c r="H1386">
        <v>47.56</v>
      </c>
      <c r="I1386" s="12">
        <f t="shared" si="263"/>
        <v>97.077374691251393</v>
      </c>
      <c r="J1386" s="12">
        <f t="shared" si="264"/>
        <v>102.91736121426436</v>
      </c>
      <c r="K1386" s="12">
        <f t="shared" si="265"/>
        <v>105.43444447612004</v>
      </c>
      <c r="L1386" s="12">
        <f t="shared" si="266"/>
        <v>100.62390162837495</v>
      </c>
      <c r="M1386" s="12">
        <f t="shared" si="267"/>
        <v>100.77769452664702</v>
      </c>
      <c r="N1386" s="12">
        <f t="shared" si="268"/>
        <v>106.93828549412996</v>
      </c>
      <c r="O1386" s="12">
        <f t="shared" si="269"/>
        <v>109.5275835466567</v>
      </c>
      <c r="P1386" s="12">
        <f t="shared" si="270"/>
        <v>104.84705898700895</v>
      </c>
      <c r="Q1386">
        <v>0.56626506024096401</v>
      </c>
      <c r="R1386" s="12"/>
      <c r="S1386" s="12"/>
      <c r="Z1386" s="12"/>
      <c r="AA1386" s="12"/>
      <c r="AB1386" s="12"/>
      <c r="AC1386" s="12"/>
      <c r="AF1386">
        <v>0.417867435158501</v>
      </c>
      <c r="AG1386" s="12"/>
      <c r="AH1386" s="12"/>
      <c r="BI1386" t="str">
        <v>01/07/2019</v>
      </c>
      <c r="BJ1386">
        <v>56.7</v>
      </c>
      <c r="BK1386">
        <v>18.3</v>
      </c>
    </row>
    <row r="1387" spans="1:63" x14ac:dyDescent="0.3">
      <c r="A1387" s="11">
        <v>43574</v>
      </c>
      <c r="B1387">
        <v>0.49257425742574301</v>
      </c>
      <c r="C1387">
        <v>2905.03</v>
      </c>
      <c r="D1387">
        <v>187.39</v>
      </c>
      <c r="E1387">
        <v>122.9</v>
      </c>
      <c r="F1387">
        <v>1275.4000000000001</v>
      </c>
      <c r="G1387">
        <v>83.89</v>
      </c>
      <c r="H1387">
        <v>47.67</v>
      </c>
      <c r="I1387" s="12">
        <f t="shared" si="263"/>
        <v>96.516355166415323</v>
      </c>
      <c r="J1387" s="12">
        <f t="shared" si="264"/>
        <v>102.64045948753143</v>
      </c>
      <c r="K1387" s="12">
        <f t="shared" si="265"/>
        <v>105.34039298933897</v>
      </c>
      <c r="L1387" s="12">
        <f t="shared" si="266"/>
        <v>100.29097883581139</v>
      </c>
      <c r="M1387" s="12">
        <f t="shared" si="267"/>
        <v>100.01468480789254</v>
      </c>
      <c r="N1387" s="12">
        <f t="shared" si="268"/>
        <v>106.45772768900588</v>
      </c>
      <c r="O1387" s="12">
        <f t="shared" si="269"/>
        <v>109.23166162370613</v>
      </c>
      <c r="P1387" s="12">
        <f t="shared" si="270"/>
        <v>104.31133091907799</v>
      </c>
      <c r="Q1387">
        <v>0.6</v>
      </c>
      <c r="R1387" s="12"/>
      <c r="S1387" s="12"/>
      <c r="Z1387" s="12"/>
      <c r="AA1387" s="12"/>
      <c r="AB1387" s="12"/>
      <c r="AC1387" s="12"/>
      <c r="AF1387">
        <v>0.416745061147695</v>
      </c>
      <c r="AG1387" s="12"/>
      <c r="AH1387" s="12"/>
      <c r="BI1387" t="str">
        <v>28/06/2019</v>
      </c>
      <c r="BJ1387">
        <v>55.2</v>
      </c>
      <c r="BK1387">
        <v>18.100000000000001</v>
      </c>
    </row>
    <row r="1388" spans="1:63" x14ac:dyDescent="0.3">
      <c r="A1388" s="11">
        <v>43573</v>
      </c>
      <c r="B1388">
        <v>0.487309644670051</v>
      </c>
      <c r="C1388">
        <v>2900.45</v>
      </c>
      <c r="D1388">
        <v>187.15</v>
      </c>
      <c r="E1388">
        <v>122.26</v>
      </c>
      <c r="F1388">
        <v>1274.03</v>
      </c>
      <c r="G1388">
        <v>83.87</v>
      </c>
      <c r="H1388">
        <v>47.73</v>
      </c>
      <c r="I1388" s="12">
        <f t="shared" si="263"/>
        <v>96.870482682250469</v>
      </c>
      <c r="J1388" s="12">
        <f t="shared" si="264"/>
        <v>102.58878167923164</v>
      </c>
      <c r="K1388" s="12">
        <f t="shared" si="265"/>
        <v>105.19936261572626</v>
      </c>
      <c r="L1388" s="12">
        <f t="shared" si="266"/>
        <v>100.00734437197477</v>
      </c>
      <c r="M1388" s="12">
        <f t="shared" si="267"/>
        <v>100.41154656694803</v>
      </c>
      <c r="N1388" s="12">
        <f t="shared" si="268"/>
        <v>106.4356884868189</v>
      </c>
      <c r="O1388" s="12">
        <f t="shared" si="269"/>
        <v>109.11775038382024</v>
      </c>
      <c r="P1388" s="12">
        <f t="shared" si="270"/>
        <v>104.04710695070091</v>
      </c>
      <c r="Q1388">
        <v>0.58823529411764697</v>
      </c>
      <c r="R1388" s="12"/>
      <c r="S1388" s="12"/>
      <c r="Z1388" s="12"/>
      <c r="AA1388" s="12"/>
      <c r="AB1388" s="12"/>
      <c r="AC1388" s="12"/>
      <c r="AF1388">
        <v>0.41415094339622599</v>
      </c>
      <c r="AG1388" s="12"/>
      <c r="AH1388" s="12"/>
      <c r="BI1388" t="str">
        <v>27/06/2019</v>
      </c>
      <c r="BJ1388">
        <v>55.2</v>
      </c>
      <c r="BK1388">
        <v>18.100000000000001</v>
      </c>
    </row>
    <row r="1389" spans="1:63" x14ac:dyDescent="0.3">
      <c r="A1389" s="11">
        <v>43572</v>
      </c>
      <c r="B1389">
        <v>0.484375</v>
      </c>
      <c r="C1389">
        <v>2907.06</v>
      </c>
      <c r="D1389">
        <v>186.5</v>
      </c>
      <c r="E1389">
        <v>122.21</v>
      </c>
      <c r="F1389">
        <v>1276.9000000000001</v>
      </c>
      <c r="G1389">
        <v>83.84</v>
      </c>
      <c r="H1389">
        <v>47.63</v>
      </c>
      <c r="I1389" s="12">
        <f t="shared" si="263"/>
        <v>97.131076297760103</v>
      </c>
      <c r="J1389" s="12">
        <f t="shared" si="264"/>
        <v>102.59146381997738</v>
      </c>
      <c r="K1389" s="12">
        <f t="shared" si="265"/>
        <v>105.47693564643237</v>
      </c>
      <c r="L1389" s="12">
        <f t="shared" si="266"/>
        <v>100.44662680039872</v>
      </c>
      <c r="M1389" s="12">
        <f t="shared" si="267"/>
        <v>100.10361554585621</v>
      </c>
      <c r="N1389" s="12">
        <f t="shared" si="268"/>
        <v>105.82898302624257</v>
      </c>
      <c r="O1389" s="12">
        <f t="shared" si="269"/>
        <v>108.77755616261069</v>
      </c>
      <c r="P1389" s="12">
        <f t="shared" si="270"/>
        <v>103.90312448635584</v>
      </c>
      <c r="Q1389">
        <v>0.55555555555555602</v>
      </c>
      <c r="R1389" s="12"/>
      <c r="S1389" s="12"/>
      <c r="Z1389" s="12"/>
      <c r="AA1389" s="12"/>
      <c r="AB1389" s="12"/>
      <c r="AC1389" s="12"/>
      <c r="AF1389">
        <v>0.40645773979107302</v>
      </c>
      <c r="AG1389" s="12"/>
      <c r="AH1389" s="12"/>
      <c r="BI1389" t="str">
        <v>26/06/2019</v>
      </c>
      <c r="BJ1389">
        <v>55.2</v>
      </c>
      <c r="BK1389">
        <v>18.100000000000001</v>
      </c>
    </row>
    <row r="1390" spans="1:63" x14ac:dyDescent="0.3">
      <c r="A1390" s="11">
        <v>43571</v>
      </c>
      <c r="B1390">
        <v>0.47027027027027002</v>
      </c>
      <c r="C1390">
        <v>2905.58</v>
      </c>
      <c r="D1390">
        <v>185.86</v>
      </c>
      <c r="E1390">
        <v>122.98</v>
      </c>
      <c r="F1390">
        <v>1287.8900000000001</v>
      </c>
      <c r="G1390">
        <v>83.85</v>
      </c>
      <c r="H1390">
        <v>47.44</v>
      </c>
      <c r="I1390" s="12">
        <f t="shared" si="263"/>
        <v>96.477868507070383</v>
      </c>
      <c r="J1390" s="12">
        <f t="shared" si="264"/>
        <v>101.67207353551139</v>
      </c>
      <c r="K1390" s="12">
        <f t="shared" si="265"/>
        <v>105.41067182870661</v>
      </c>
      <c r="L1390" s="12">
        <f t="shared" si="266"/>
        <v>100.79898925078962</v>
      </c>
      <c r="M1390" s="12">
        <f t="shared" si="267"/>
        <v>99.141483855690893</v>
      </c>
      <c r="N1390" s="12">
        <f t="shared" si="268"/>
        <v>104.5764923866025</v>
      </c>
      <c r="O1390" s="12">
        <f t="shared" si="269"/>
        <v>108.39138879114805</v>
      </c>
      <c r="P1390" s="12">
        <f t="shared" si="270"/>
        <v>103.96150999406866</v>
      </c>
      <c r="Q1390">
        <v>0.55555555555555602</v>
      </c>
      <c r="R1390" s="12"/>
      <c r="S1390" s="12"/>
      <c r="Z1390" s="12"/>
      <c r="AA1390" s="12"/>
      <c r="AB1390" s="12"/>
      <c r="AC1390" s="12"/>
      <c r="AF1390">
        <v>0.39770554493307803</v>
      </c>
      <c r="AG1390" s="12"/>
      <c r="AH1390" s="12"/>
      <c r="BI1390" t="str">
        <v>25/06/2019</v>
      </c>
      <c r="BJ1390">
        <v>55.2</v>
      </c>
      <c r="BK1390">
        <v>18.100000000000001</v>
      </c>
    </row>
    <row r="1391" spans="1:63" x14ac:dyDescent="0.3">
      <c r="A1391" s="11">
        <v>43568</v>
      </c>
      <c r="B1391">
        <v>0.44474393530997303</v>
      </c>
      <c r="C1391">
        <v>2907.41</v>
      </c>
      <c r="D1391">
        <v>185.83</v>
      </c>
      <c r="E1391">
        <v>122.67</v>
      </c>
      <c r="F1391">
        <v>1290.4000000000001</v>
      </c>
      <c r="G1391">
        <v>83.84</v>
      </c>
      <c r="H1391">
        <v>47.52</v>
      </c>
      <c r="I1391" s="12">
        <f t="shared" si="263"/>
        <v>96.783368251052167</v>
      </c>
      <c r="J1391" s="12">
        <f t="shared" si="264"/>
        <v>101.53847863807329</v>
      </c>
      <c r="K1391" s="12">
        <f t="shared" si="265"/>
        <v>105.48965203662132</v>
      </c>
      <c r="L1391" s="12">
        <f t="shared" si="266"/>
        <v>100.69285138380739</v>
      </c>
      <c r="M1391" s="12">
        <f t="shared" si="267"/>
        <v>99.376575778190727</v>
      </c>
      <c r="N1391" s="12">
        <f t="shared" si="268"/>
        <v>104.3566576606646</v>
      </c>
      <c r="O1391" s="12">
        <f t="shared" si="269"/>
        <v>108.38681887074939</v>
      </c>
      <c r="P1391" s="12">
        <f t="shared" si="270"/>
        <v>103.77006050462937</v>
      </c>
      <c r="Q1391">
        <v>0.531645569620253</v>
      </c>
      <c r="R1391" s="12"/>
      <c r="S1391" s="12"/>
      <c r="Z1391" s="12"/>
      <c r="AA1391" s="12"/>
      <c r="AB1391" s="12"/>
      <c r="AC1391" s="12"/>
      <c r="AF1391">
        <v>0.391223155929038</v>
      </c>
      <c r="AG1391" s="12"/>
      <c r="AH1391" s="12"/>
      <c r="BI1391" t="str">
        <v>24/06/2019</v>
      </c>
      <c r="BJ1391">
        <v>55.2</v>
      </c>
      <c r="BK1391">
        <v>18.100000000000001</v>
      </c>
    </row>
    <row r="1392" spans="1:63" x14ac:dyDescent="0.3">
      <c r="A1392" s="11">
        <v>43567</v>
      </c>
      <c r="B1392">
        <v>0.44324324324324299</v>
      </c>
      <c r="C1392">
        <v>2888.32</v>
      </c>
      <c r="D1392">
        <v>185.03</v>
      </c>
      <c r="E1392">
        <v>123.55</v>
      </c>
      <c r="F1392">
        <v>1292.5999999999999</v>
      </c>
      <c r="G1392">
        <v>83.89</v>
      </c>
      <c r="H1392">
        <v>47.15</v>
      </c>
      <c r="I1392" s="12">
        <f t="shared" si="263"/>
        <v>95.472341966927743</v>
      </c>
      <c r="J1392" s="12">
        <f t="shared" si="264"/>
        <v>100.70151067623786</v>
      </c>
      <c r="K1392" s="12">
        <f t="shared" si="265"/>
        <v>104.73499481312517</v>
      </c>
      <c r="L1392" s="12">
        <f t="shared" si="266"/>
        <v>100.81765531375345</v>
      </c>
      <c r="M1392" s="12">
        <f t="shared" si="267"/>
        <v>98.251959715008823</v>
      </c>
      <c r="N1392" s="12">
        <f t="shared" si="268"/>
        <v>103.73161047967695</v>
      </c>
      <c r="O1392" s="12">
        <f t="shared" si="269"/>
        <v>107.85620497721494</v>
      </c>
      <c r="P1392" s="12">
        <f t="shared" si="270"/>
        <v>104.13700522366594</v>
      </c>
      <c r="Q1392">
        <v>0.54666666666666697</v>
      </c>
      <c r="R1392" s="12"/>
      <c r="S1392" s="12"/>
      <c r="Z1392" s="12"/>
      <c r="AA1392" s="12"/>
      <c r="AB1392" s="12"/>
      <c r="AC1392" s="12"/>
      <c r="AF1392">
        <v>0.39040451552210698</v>
      </c>
      <c r="AG1392" s="12"/>
      <c r="AH1392" s="12"/>
      <c r="BI1392" t="str">
        <v>21/06/2019</v>
      </c>
      <c r="BJ1392">
        <v>53.3</v>
      </c>
      <c r="BK1392">
        <v>18.100000000000001</v>
      </c>
    </row>
    <row r="1393" spans="1:63" x14ac:dyDescent="0.3">
      <c r="A1393" s="11">
        <v>43566</v>
      </c>
      <c r="B1393">
        <v>0.43296089385474901</v>
      </c>
      <c r="C1393">
        <v>2888.21</v>
      </c>
      <c r="D1393">
        <v>185.47</v>
      </c>
      <c r="E1393">
        <v>124.28</v>
      </c>
      <c r="F1393">
        <v>1308.05</v>
      </c>
      <c r="G1393">
        <v>83.94</v>
      </c>
      <c r="H1393">
        <v>47.37</v>
      </c>
      <c r="I1393" s="12">
        <f t="shared" si="263"/>
        <v>94.911234422316497</v>
      </c>
      <c r="J1393" s="12">
        <f t="shared" si="264"/>
        <v>99.522216108611758</v>
      </c>
      <c r="K1393" s="12">
        <f t="shared" si="265"/>
        <v>104.66866110750388</v>
      </c>
      <c r="L1393" s="12">
        <f t="shared" si="266"/>
        <v>100.34778928292839</v>
      </c>
      <c r="M1393" s="12">
        <f t="shared" si="267"/>
        <v>97.909132653691685</v>
      </c>
      <c r="N1393" s="12">
        <f t="shared" si="268"/>
        <v>102.76163072813382</v>
      </c>
      <c r="O1393" s="12">
        <f t="shared" si="269"/>
        <v>108.04817284279524</v>
      </c>
      <c r="P1393" s="12">
        <f t="shared" si="270"/>
        <v>103.90094867780255</v>
      </c>
      <c r="Q1393">
        <v>0.57534246575342496</v>
      </c>
      <c r="R1393" s="12"/>
      <c r="S1393" s="12"/>
      <c r="Z1393" s="12"/>
      <c r="AA1393" s="12"/>
      <c r="AB1393" s="12"/>
      <c r="AC1393" s="12"/>
      <c r="AF1393">
        <v>0.397759103641457</v>
      </c>
      <c r="AG1393" s="12"/>
      <c r="AH1393" s="12"/>
      <c r="BI1393" t="str">
        <v>20/06/2019</v>
      </c>
      <c r="BJ1393">
        <v>53.3</v>
      </c>
      <c r="BK1393">
        <v>18.100000000000001</v>
      </c>
    </row>
    <row r="1394" spans="1:63" x14ac:dyDescent="0.3">
      <c r="A1394" s="11">
        <v>43565</v>
      </c>
      <c r="B1394">
        <v>0.43943661971831</v>
      </c>
      <c r="C1394">
        <v>2878.2</v>
      </c>
      <c r="D1394">
        <v>184.48</v>
      </c>
      <c r="E1394">
        <v>123.98</v>
      </c>
      <c r="F1394">
        <v>1304.1400000000001</v>
      </c>
      <c r="G1394">
        <v>83.87</v>
      </c>
      <c r="H1394">
        <v>47.24</v>
      </c>
      <c r="I1394" s="12">
        <f t="shared" si="263"/>
        <v>94.810912815589575</v>
      </c>
      <c r="J1394" s="12">
        <f t="shared" si="264"/>
        <v>99.474495831336327</v>
      </c>
      <c r="K1394" s="12">
        <f t="shared" si="265"/>
        <v>104.3927257557614</v>
      </c>
      <c r="L1394" s="12">
        <f t="shared" si="266"/>
        <v>100.27499335325325</v>
      </c>
      <c r="M1394" s="12">
        <f t="shared" si="267"/>
        <v>97.621472411207534</v>
      </c>
      <c r="N1394" s="12">
        <f t="shared" si="268"/>
        <v>102.51883628928711</v>
      </c>
      <c r="O1394" s="12">
        <f t="shared" si="269"/>
        <v>107.56072802003679</v>
      </c>
      <c r="P1394" s="12">
        <f t="shared" si="270"/>
        <v>103.63000489821084</v>
      </c>
      <c r="Q1394">
        <v>0.6</v>
      </c>
      <c r="R1394" s="12"/>
      <c r="S1394" s="12"/>
      <c r="Z1394" s="12"/>
      <c r="AA1394" s="12"/>
      <c r="AB1394" s="12"/>
      <c r="AC1394" s="12"/>
      <c r="AF1394">
        <v>0.39601139601139601</v>
      </c>
      <c r="AG1394" s="12"/>
      <c r="AH1394" s="12"/>
      <c r="BI1394" t="str">
        <v>19/06/2019</v>
      </c>
      <c r="BJ1394">
        <v>53.3</v>
      </c>
      <c r="BK1394">
        <v>18.100000000000001</v>
      </c>
    </row>
    <row r="1395" spans="1:63" x14ac:dyDescent="0.3">
      <c r="A1395" s="11">
        <v>43564</v>
      </c>
      <c r="B1395">
        <v>0.42816091954023</v>
      </c>
      <c r="C1395">
        <v>2895.77</v>
      </c>
      <c r="D1395">
        <v>185.13</v>
      </c>
      <c r="E1395">
        <v>123.59</v>
      </c>
      <c r="F1395">
        <v>1297.42</v>
      </c>
      <c r="G1395">
        <v>83.86</v>
      </c>
      <c r="H1395">
        <v>47.4</v>
      </c>
      <c r="I1395" s="12">
        <f t="shared" si="263"/>
        <v>95.693500278787113</v>
      </c>
      <c r="J1395" s="12">
        <f t="shared" si="264"/>
        <v>100.60600970420545</v>
      </c>
      <c r="K1395" s="12">
        <f t="shared" si="265"/>
        <v>105.0425945814589</v>
      </c>
      <c r="L1395" s="12">
        <f t="shared" si="266"/>
        <v>100.54565657005463</v>
      </c>
      <c r="M1395" s="12">
        <f t="shared" si="267"/>
        <v>98.276647579070143</v>
      </c>
      <c r="N1395" s="12">
        <f t="shared" si="268"/>
        <v>103.41759271112974</v>
      </c>
      <c r="O1395" s="12">
        <f t="shared" si="269"/>
        <v>107.95262765126348</v>
      </c>
      <c r="P1395" s="12">
        <f t="shared" si="270"/>
        <v>103.64405062238097</v>
      </c>
      <c r="Q1395">
        <v>0.55405405405405395</v>
      </c>
      <c r="R1395" s="12"/>
      <c r="S1395" s="12"/>
      <c r="Z1395" s="12"/>
      <c r="AA1395" s="12"/>
      <c r="AB1395" s="12"/>
      <c r="AC1395" s="12"/>
      <c r="AF1395">
        <v>0.40019193857965502</v>
      </c>
      <c r="AG1395" s="12"/>
      <c r="AH1395" s="12"/>
      <c r="BI1395" t="str">
        <v>18/06/2019</v>
      </c>
      <c r="BJ1395">
        <v>53.3</v>
      </c>
      <c r="BK1395">
        <v>18.100000000000001</v>
      </c>
    </row>
    <row r="1396" spans="1:63" x14ac:dyDescent="0.3">
      <c r="A1396" s="11">
        <v>43561</v>
      </c>
      <c r="B1396">
        <v>0.43490304709141298</v>
      </c>
      <c r="C1396">
        <v>2892.74</v>
      </c>
      <c r="D1396">
        <v>184.66</v>
      </c>
      <c r="E1396">
        <v>124.03</v>
      </c>
      <c r="F1396">
        <v>1290.1500000000001</v>
      </c>
      <c r="G1396">
        <v>83.88</v>
      </c>
      <c r="H1396">
        <v>47.38</v>
      </c>
      <c r="I1396" s="12">
        <f t="shared" si="263"/>
        <v>95.25580190310319</v>
      </c>
      <c r="J1396" s="12">
        <f t="shared" si="264"/>
        <v>101.06967226926054</v>
      </c>
      <c r="K1396" s="12">
        <f t="shared" si="265"/>
        <v>104.90769527802104</v>
      </c>
      <c r="L1396" s="12">
        <f t="shared" si="266"/>
        <v>100.48282156835513</v>
      </c>
      <c r="M1396" s="12">
        <f t="shared" si="267"/>
        <v>97.681498913494849</v>
      </c>
      <c r="N1396" s="12">
        <f t="shared" si="268"/>
        <v>103.73812124802707</v>
      </c>
      <c r="O1396" s="12">
        <f t="shared" si="269"/>
        <v>107.65295905046008</v>
      </c>
      <c r="P1396" s="12">
        <f t="shared" si="270"/>
        <v>103.42447021227252</v>
      </c>
      <c r="Q1396">
        <v>0.52777777777777801</v>
      </c>
      <c r="R1396" s="12"/>
      <c r="S1396" s="12"/>
      <c r="Z1396" s="12"/>
      <c r="AA1396" s="12"/>
      <c r="AB1396" s="12"/>
      <c r="AC1396" s="12"/>
      <c r="AF1396">
        <v>0.39309056956115801</v>
      </c>
      <c r="AG1396" s="12"/>
      <c r="AH1396" s="12"/>
      <c r="BI1396" t="str">
        <v>17/06/2019</v>
      </c>
      <c r="BJ1396">
        <v>53.3</v>
      </c>
      <c r="BK1396">
        <v>18.100000000000001</v>
      </c>
    </row>
    <row r="1397" spans="1:63" x14ac:dyDescent="0.3">
      <c r="A1397" s="11">
        <v>43560</v>
      </c>
      <c r="B1397">
        <v>0.44915254237288099</v>
      </c>
      <c r="C1397">
        <v>2879.39</v>
      </c>
      <c r="D1397">
        <v>183.71</v>
      </c>
      <c r="E1397">
        <v>123.87</v>
      </c>
      <c r="F1397">
        <v>1292.3800000000001</v>
      </c>
      <c r="G1397">
        <v>83.89</v>
      </c>
      <c r="H1397">
        <v>47.25</v>
      </c>
      <c r="I1397" s="12">
        <f t="shared" si="263"/>
        <v>94.938259824064701</v>
      </c>
      <c r="J1397" s="12">
        <f t="shared" si="264"/>
        <v>100.43074219422621</v>
      </c>
      <c r="K1397" s="12">
        <f t="shared" si="265"/>
        <v>104.41115732756158</v>
      </c>
      <c r="L1397" s="12">
        <f t="shared" si="266"/>
        <v>100.29376021501029</v>
      </c>
      <c r="M1397" s="12">
        <f t="shared" si="267"/>
        <v>97.304006369403822</v>
      </c>
      <c r="N1397" s="12">
        <f t="shared" si="268"/>
        <v>103.02757177455548</v>
      </c>
      <c r="O1397" s="12">
        <f t="shared" si="269"/>
        <v>107.08642927824785</v>
      </c>
      <c r="P1397" s="12">
        <f t="shared" si="270"/>
        <v>103.1748005068728</v>
      </c>
      <c r="Q1397">
        <v>0.52857142857142903</v>
      </c>
      <c r="R1397" s="12"/>
      <c r="S1397" s="12"/>
      <c r="Z1397" s="12"/>
      <c r="AA1397" s="12"/>
      <c r="AB1397" s="12"/>
      <c r="AC1397" s="12"/>
      <c r="AF1397">
        <v>0.39044943820224698</v>
      </c>
      <c r="AG1397" s="12"/>
      <c r="AH1397" s="12"/>
      <c r="BI1397" t="str">
        <v>14/06/2019</v>
      </c>
      <c r="BJ1397">
        <v>50.5</v>
      </c>
      <c r="BK1397">
        <v>18.399999999999999</v>
      </c>
    </row>
    <row r="1398" spans="1:63" x14ac:dyDescent="0.3">
      <c r="A1398" s="11">
        <v>43559</v>
      </c>
      <c r="B1398">
        <v>0.450867052023121</v>
      </c>
      <c r="C1398">
        <v>2873.4</v>
      </c>
      <c r="D1398">
        <v>183.78</v>
      </c>
      <c r="E1398">
        <v>123.52</v>
      </c>
      <c r="F1398">
        <v>1289.9100000000001</v>
      </c>
      <c r="G1398">
        <v>83.87</v>
      </c>
      <c r="H1398">
        <v>47.21</v>
      </c>
      <c r="I1398" s="12">
        <f t="shared" si="263"/>
        <v>95.009413401319719</v>
      </c>
      <c r="J1398" s="12">
        <f t="shared" si="264"/>
        <v>100.41369434577625</v>
      </c>
      <c r="K1398" s="12">
        <f t="shared" si="265"/>
        <v>104.21875136623221</v>
      </c>
      <c r="L1398" s="12">
        <f t="shared" si="266"/>
        <v>100.16981406498796</v>
      </c>
      <c r="M1398" s="12">
        <f t="shared" si="267"/>
        <v>97.617792850601532</v>
      </c>
      <c r="N1398" s="12">
        <f t="shared" si="268"/>
        <v>103.26464183131108</v>
      </c>
      <c r="O1398" s="12">
        <f t="shared" si="269"/>
        <v>107.15279484228913</v>
      </c>
      <c r="P1398" s="12">
        <f t="shared" si="270"/>
        <v>103.30167234761689</v>
      </c>
      <c r="Q1398">
        <v>0.54411764705882304</v>
      </c>
      <c r="R1398" s="12"/>
      <c r="S1398" s="12"/>
      <c r="Z1398" s="12"/>
      <c r="AA1398" s="12"/>
      <c r="AB1398" s="12"/>
      <c r="AC1398" s="12"/>
      <c r="AF1398">
        <v>0.39215686274509798</v>
      </c>
      <c r="AG1398" s="12"/>
      <c r="AH1398" s="12"/>
      <c r="BI1398" t="str">
        <v>13/06/2019</v>
      </c>
      <c r="BJ1398">
        <v>50.5</v>
      </c>
      <c r="BK1398">
        <v>18.399999999999999</v>
      </c>
    </row>
    <row r="1399" spans="1:63" x14ac:dyDescent="0.3">
      <c r="A1399" s="11">
        <v>43558</v>
      </c>
      <c r="B1399">
        <v>0.46290801186943598</v>
      </c>
      <c r="C1399">
        <v>2867.24</v>
      </c>
      <c r="D1399">
        <v>182.73</v>
      </c>
      <c r="E1399">
        <v>124.6</v>
      </c>
      <c r="F1399">
        <v>1293.1500000000001</v>
      </c>
      <c r="G1399">
        <v>83.91</v>
      </c>
      <c r="H1399">
        <v>46.88</v>
      </c>
      <c r="I1399" s="12">
        <f t="shared" si="263"/>
        <v>93.992773995992096</v>
      </c>
      <c r="J1399" s="12">
        <f t="shared" si="264"/>
        <v>99.948542093673836</v>
      </c>
      <c r="K1399" s="12">
        <f t="shared" si="265"/>
        <v>103.94588212099875</v>
      </c>
      <c r="L1399" s="12">
        <f t="shared" si="266"/>
        <v>100.66213663228265</v>
      </c>
      <c r="M1399" s="12">
        <f t="shared" si="267"/>
        <v>96.230730828538086</v>
      </c>
      <c r="N1399" s="12">
        <f t="shared" si="268"/>
        <v>102.41950752926373</v>
      </c>
      <c r="O1399" s="12">
        <f t="shared" si="269"/>
        <v>106.4901191707329</v>
      </c>
      <c r="P1399" s="12">
        <f t="shared" si="270"/>
        <v>103.43542120023557</v>
      </c>
      <c r="Q1399">
        <v>0.53125</v>
      </c>
      <c r="R1399" s="12"/>
      <c r="S1399" s="12"/>
      <c r="Z1399" s="12"/>
      <c r="AA1399" s="12"/>
      <c r="AB1399" s="12"/>
      <c r="AC1399" s="12"/>
      <c r="AF1399">
        <v>0.39130434782608697</v>
      </c>
      <c r="AG1399" s="12"/>
      <c r="AH1399" s="12"/>
      <c r="BI1399" t="str">
        <v>12/06/2019</v>
      </c>
      <c r="BJ1399">
        <v>50.5</v>
      </c>
      <c r="BK1399">
        <v>18.399999999999999</v>
      </c>
    </row>
    <row r="1400" spans="1:63" x14ac:dyDescent="0.3">
      <c r="A1400" s="11">
        <v>43557</v>
      </c>
      <c r="B1400">
        <v>0.46483180428134602</v>
      </c>
      <c r="C1400">
        <v>2867.19</v>
      </c>
      <c r="D1400">
        <v>182.04</v>
      </c>
      <c r="E1400">
        <v>124.37</v>
      </c>
      <c r="F1400">
        <v>1287.67</v>
      </c>
      <c r="G1400">
        <v>83.87</v>
      </c>
      <c r="H1400">
        <v>46.88</v>
      </c>
      <c r="I1400" s="12">
        <f t="shared" si="263"/>
        <v>94.165273656299462</v>
      </c>
      <c r="J1400" s="12">
        <f t="shared" si="264"/>
        <v>100.37395805171457</v>
      </c>
      <c r="K1400" s="12">
        <f t="shared" si="265"/>
        <v>103.99366616058096</v>
      </c>
      <c r="L1400" s="12">
        <f t="shared" si="266"/>
        <v>100.66038124841819</v>
      </c>
      <c r="M1400" s="12">
        <f t="shared" si="267"/>
        <v>96.044303537002932</v>
      </c>
      <c r="N1400" s="12">
        <f t="shared" si="268"/>
        <v>102.46719299569493</v>
      </c>
      <c r="O1400" s="12">
        <f t="shared" si="269"/>
        <v>106.13843507429399</v>
      </c>
      <c r="P1400" s="12">
        <f t="shared" si="270"/>
        <v>103.04484252881784</v>
      </c>
      <c r="Q1400">
        <v>0.56451612903225801</v>
      </c>
      <c r="R1400" s="12"/>
      <c r="S1400" s="12"/>
      <c r="Z1400" s="12"/>
      <c r="AA1400" s="12"/>
      <c r="AB1400" s="12"/>
      <c r="AC1400" s="12"/>
      <c r="AF1400">
        <v>0.39541547277937</v>
      </c>
      <c r="AG1400" s="12"/>
      <c r="AH1400" s="12"/>
      <c r="BI1400" t="str">
        <v>11/06/2019</v>
      </c>
      <c r="BJ1400">
        <v>50.5</v>
      </c>
      <c r="BK1400">
        <v>18.399999999999999</v>
      </c>
    </row>
    <row r="1401" spans="1:63" x14ac:dyDescent="0.3">
      <c r="A1401" s="11">
        <v>43554</v>
      </c>
      <c r="B1401">
        <v>0.443768996960486</v>
      </c>
      <c r="C1401">
        <v>2834.4</v>
      </c>
      <c r="D1401">
        <v>179.66</v>
      </c>
      <c r="E1401">
        <v>126.44</v>
      </c>
      <c r="F1401">
        <v>1292.1500000000001</v>
      </c>
      <c r="G1401">
        <v>84.12</v>
      </c>
      <c r="H1401">
        <v>46.27</v>
      </c>
      <c r="I1401" s="12">
        <f t="shared" si="263"/>
        <v>91.605808520528541</v>
      </c>
      <c r="J1401" s="12">
        <f t="shared" si="264"/>
        <v>98.887123336469415</v>
      </c>
      <c r="K1401" s="12">
        <f t="shared" si="265"/>
        <v>102.50321500722548</v>
      </c>
      <c r="L1401" s="12">
        <f t="shared" si="266"/>
        <v>100.82320086508926</v>
      </c>
      <c r="M1401" s="12">
        <f t="shared" si="267"/>
        <v>93.281433749008599</v>
      </c>
      <c r="N1401" s="12">
        <f t="shared" si="268"/>
        <v>100.78267760734774</v>
      </c>
      <c r="O1401" s="12">
        <f t="shared" si="269"/>
        <v>104.44443104077475</v>
      </c>
      <c r="P1401" s="12">
        <f t="shared" si="270"/>
        <v>103.03827316148738</v>
      </c>
      <c r="Q1401">
        <v>0.565217391304348</v>
      </c>
      <c r="R1401" s="12"/>
      <c r="S1401" s="12"/>
      <c r="Z1401" s="12"/>
      <c r="AA1401" s="12"/>
      <c r="AB1401" s="12"/>
      <c r="AC1401" s="12"/>
      <c r="AF1401">
        <v>0.39364773820981702</v>
      </c>
      <c r="AG1401" s="12"/>
      <c r="AH1401" s="12"/>
      <c r="BI1401" t="str">
        <v>10/06/2019</v>
      </c>
      <c r="BJ1401">
        <v>50.5</v>
      </c>
      <c r="BK1401">
        <v>18.399999999999999</v>
      </c>
    </row>
    <row r="1402" spans="1:63" x14ac:dyDescent="0.3">
      <c r="A1402" s="11">
        <v>43553</v>
      </c>
      <c r="B1402">
        <v>0.43130990415335502</v>
      </c>
      <c r="C1402">
        <v>2815.44</v>
      </c>
      <c r="D1402">
        <v>178.31</v>
      </c>
      <c r="E1402">
        <v>126.56</v>
      </c>
      <c r="F1402">
        <v>1290.5</v>
      </c>
      <c r="G1402">
        <v>84.17</v>
      </c>
      <c r="H1402">
        <v>46</v>
      </c>
      <c r="I1402" s="12">
        <f t="shared" si="263"/>
        <v>90.907415877170891</v>
      </c>
      <c r="J1402" s="12">
        <f t="shared" si="264"/>
        <v>98.350550315812313</v>
      </c>
      <c r="K1402" s="12">
        <f t="shared" si="265"/>
        <v>101.75750248653962</v>
      </c>
      <c r="L1402" s="12">
        <f t="shared" si="266"/>
        <v>100.73609149235135</v>
      </c>
      <c r="M1402" s="12">
        <f t="shared" si="267"/>
        <v>92.493458763086238</v>
      </c>
      <c r="N1402" s="12">
        <f t="shared" si="268"/>
        <v>100.15246721876603</v>
      </c>
      <c r="O1402" s="12">
        <f t="shared" si="269"/>
        <v>103.59853656341721</v>
      </c>
      <c r="P1402" s="12">
        <f t="shared" si="270"/>
        <v>102.86324940368739</v>
      </c>
      <c r="Q1402">
        <v>0.53030303030303005</v>
      </c>
      <c r="R1402" s="12"/>
      <c r="S1402" s="12"/>
      <c r="Z1402" s="12"/>
      <c r="AA1402" s="12"/>
      <c r="AB1402" s="12"/>
      <c r="AC1402" s="12"/>
      <c r="AF1402">
        <v>0.39229249011857698</v>
      </c>
      <c r="AG1402" s="12"/>
      <c r="AH1402" s="12"/>
      <c r="BI1402" t="str">
        <v>07/06/2019</v>
      </c>
      <c r="BJ1402">
        <v>48.1</v>
      </c>
      <c r="BK1402">
        <v>18.3</v>
      </c>
    </row>
    <row r="1403" spans="1:63" x14ac:dyDescent="0.3">
      <c r="A1403" s="11">
        <v>43552</v>
      </c>
      <c r="B1403">
        <v>0.44230769230769201</v>
      </c>
      <c r="C1403">
        <v>2805.37</v>
      </c>
      <c r="D1403">
        <v>177.9</v>
      </c>
      <c r="E1403">
        <v>126.12</v>
      </c>
      <c r="F1403">
        <v>1309.78</v>
      </c>
      <c r="G1403">
        <v>84.18</v>
      </c>
      <c r="H1403">
        <v>45.96</v>
      </c>
      <c r="I1403" s="12">
        <f t="shared" si="263"/>
        <v>90.898253019078552</v>
      </c>
      <c r="J1403" s="12">
        <f t="shared" si="264"/>
        <v>96.582171925085703</v>
      </c>
      <c r="K1403" s="12">
        <f t="shared" si="265"/>
        <v>101.38154550958917</v>
      </c>
      <c r="L1403" s="12">
        <f t="shared" si="266"/>
        <v>100.46291050387418</v>
      </c>
      <c r="M1403" s="12">
        <f t="shared" si="267"/>
        <v>92.603107819394054</v>
      </c>
      <c r="N1403" s="12">
        <f t="shared" si="268"/>
        <v>98.475944315707281</v>
      </c>
      <c r="O1403" s="12">
        <f t="shared" si="269"/>
        <v>103.3480767774485</v>
      </c>
      <c r="P1403" s="12">
        <f t="shared" si="270"/>
        <v>102.71591948982812</v>
      </c>
      <c r="Q1403">
        <v>0.48484848484848497</v>
      </c>
      <c r="R1403" s="12"/>
      <c r="S1403" s="12"/>
      <c r="Z1403" s="12"/>
      <c r="AA1403" s="12"/>
      <c r="AB1403" s="12"/>
      <c r="AC1403" s="12"/>
      <c r="AF1403">
        <v>0.39405940594059402</v>
      </c>
      <c r="AG1403" s="12"/>
      <c r="AH1403" s="12"/>
      <c r="BI1403" t="str">
        <v>06/06/2019</v>
      </c>
      <c r="BJ1403">
        <v>48.1</v>
      </c>
      <c r="BK1403">
        <v>18.3</v>
      </c>
    </row>
    <row r="1404" spans="1:63" x14ac:dyDescent="0.3">
      <c r="A1404" s="11">
        <v>43551</v>
      </c>
      <c r="B1404">
        <v>0.437106918238994</v>
      </c>
      <c r="C1404">
        <v>2818.46</v>
      </c>
      <c r="D1404">
        <v>179.05</v>
      </c>
      <c r="E1404">
        <v>124.97</v>
      </c>
      <c r="F1404">
        <v>1315.51</v>
      </c>
      <c r="G1404">
        <v>84.11</v>
      </c>
      <c r="H1404">
        <v>46.12</v>
      </c>
      <c r="I1404" s="12">
        <f t="shared" si="263"/>
        <v>92.174556196035695</v>
      </c>
      <c r="J1404" s="12">
        <f t="shared" si="264"/>
        <v>96.610058912111256</v>
      </c>
      <c r="K1404" s="12">
        <f t="shared" si="265"/>
        <v>101.93983161298839</v>
      </c>
      <c r="L1404" s="12">
        <f t="shared" si="266"/>
        <v>100.58111035803344</v>
      </c>
      <c r="M1404" s="12">
        <f t="shared" si="267"/>
        <v>94.072997985933711</v>
      </c>
      <c r="N1404" s="12">
        <f t="shared" si="268"/>
        <v>98.67992181004098</v>
      </c>
      <c r="O1404" s="12">
        <f t="shared" si="269"/>
        <v>104.10334974686204</v>
      </c>
      <c r="P1404" s="12">
        <f t="shared" si="270"/>
        <v>103.02019749083244</v>
      </c>
      <c r="Q1404">
        <v>0.42424242424242398</v>
      </c>
      <c r="R1404" s="12"/>
      <c r="S1404" s="12"/>
      <c r="Z1404" s="12"/>
      <c r="AA1404" s="12"/>
      <c r="AB1404" s="12"/>
      <c r="AC1404" s="12"/>
      <c r="AF1404">
        <v>0.39177277179235998</v>
      </c>
      <c r="AG1404" s="12"/>
      <c r="AH1404" s="12"/>
      <c r="BI1404" t="str">
        <v>05/06/2019</v>
      </c>
      <c r="BJ1404">
        <v>48.1</v>
      </c>
      <c r="BK1404">
        <v>18.3</v>
      </c>
    </row>
    <row r="1405" spans="1:63" x14ac:dyDescent="0.3">
      <c r="A1405" s="11">
        <v>43550</v>
      </c>
      <c r="B1405">
        <v>0.437106918238994</v>
      </c>
      <c r="C1405">
        <v>2798.36</v>
      </c>
      <c r="D1405">
        <v>178.22</v>
      </c>
      <c r="E1405">
        <v>125.06</v>
      </c>
      <c r="F1405">
        <v>1321.9</v>
      </c>
      <c r="G1405">
        <v>84.12</v>
      </c>
      <c r="H1405">
        <v>45.9</v>
      </c>
      <c r="I1405" s="12">
        <f t="shared" si="263"/>
        <v>91.451863963732634</v>
      </c>
      <c r="J1405" s="12">
        <f t="shared" si="264"/>
        <v>95.462906970735361</v>
      </c>
      <c r="K1405" s="12">
        <f t="shared" si="265"/>
        <v>101.20089744480418</v>
      </c>
      <c r="L1405" s="12">
        <f t="shared" si="266"/>
        <v>100.34131967307928</v>
      </c>
      <c r="M1405" s="12">
        <f t="shared" si="267"/>
        <v>93.569889544864537</v>
      </c>
      <c r="N1405" s="12">
        <f t="shared" si="268"/>
        <v>97.752144822031852</v>
      </c>
      <c r="O1405" s="12">
        <f t="shared" si="269"/>
        <v>103.60851103316496</v>
      </c>
      <c r="P1405" s="12">
        <f t="shared" si="270"/>
        <v>103.03419602798419</v>
      </c>
      <c r="Q1405">
        <v>0.439393939393939</v>
      </c>
      <c r="R1405" s="12"/>
      <c r="S1405" s="12"/>
      <c r="Z1405" s="12"/>
      <c r="AA1405" s="12"/>
      <c r="AB1405" s="12"/>
      <c r="AC1405" s="12"/>
      <c r="AF1405">
        <v>0.38856015779092701</v>
      </c>
      <c r="AG1405" s="12"/>
      <c r="AH1405" s="12"/>
      <c r="BI1405" t="str">
        <v>04/06/2019</v>
      </c>
      <c r="BJ1405">
        <v>48.1</v>
      </c>
      <c r="BK1405">
        <v>18.3</v>
      </c>
    </row>
    <row r="1406" spans="1:63" x14ac:dyDescent="0.3">
      <c r="A1406" s="11">
        <v>43547</v>
      </c>
      <c r="B1406">
        <v>0.44904458598726099</v>
      </c>
      <c r="C1406">
        <v>2800.71</v>
      </c>
      <c r="D1406">
        <v>178.56</v>
      </c>
      <c r="E1406">
        <v>124.86</v>
      </c>
      <c r="F1406">
        <v>1313.38</v>
      </c>
      <c r="G1406">
        <v>84.03</v>
      </c>
      <c r="H1406">
        <v>45.83</v>
      </c>
      <c r="I1406" s="12">
        <f t="shared" si="263"/>
        <v>91.675631984757558</v>
      </c>
      <c r="J1406" s="12">
        <f t="shared" si="264"/>
        <v>96.167444293609933</v>
      </c>
      <c r="K1406" s="12">
        <f t="shared" si="265"/>
        <v>101.39457314590707</v>
      </c>
      <c r="L1406" s="12">
        <f t="shared" si="266"/>
        <v>100.57933632334654</v>
      </c>
      <c r="M1406" s="12">
        <f t="shared" si="267"/>
        <v>93.899091861490447</v>
      </c>
      <c r="N1406" s="12">
        <f t="shared" si="268"/>
        <v>98.579343911549273</v>
      </c>
      <c r="O1406" s="12">
        <f t="shared" si="269"/>
        <v>103.91768359158051</v>
      </c>
      <c r="P1406" s="12">
        <f t="shared" si="270"/>
        <v>103.3889758853152</v>
      </c>
      <c r="Q1406">
        <v>0.44776119402985098</v>
      </c>
      <c r="R1406" s="12"/>
      <c r="S1406" s="12"/>
      <c r="Z1406" s="12"/>
      <c r="AA1406" s="12"/>
      <c r="AB1406" s="12"/>
      <c r="AC1406" s="12"/>
      <c r="AF1406">
        <v>0.39002932551319602</v>
      </c>
      <c r="AG1406" s="12"/>
      <c r="AH1406" s="12"/>
      <c r="BI1406" t="str">
        <v>03/06/2019</v>
      </c>
      <c r="BJ1406">
        <v>48.1</v>
      </c>
      <c r="BK1406">
        <v>18.3</v>
      </c>
    </row>
    <row r="1407" spans="1:63" x14ac:dyDescent="0.3">
      <c r="A1407" s="11">
        <v>43546</v>
      </c>
      <c r="B1407">
        <v>0.45396825396825402</v>
      </c>
      <c r="C1407">
        <v>2854.88</v>
      </c>
      <c r="D1407">
        <v>182.57</v>
      </c>
      <c r="E1407">
        <v>122.95</v>
      </c>
      <c r="F1407">
        <v>1309.3900000000001</v>
      </c>
      <c r="G1407">
        <v>83.89</v>
      </c>
      <c r="H1407">
        <v>46.87</v>
      </c>
      <c r="I1407" s="12">
        <f t="shared" si="263"/>
        <v>94.952371680374398</v>
      </c>
      <c r="J1407" s="12">
        <f t="shared" si="264"/>
        <v>98.332906815885039</v>
      </c>
      <c r="K1407" s="12">
        <f t="shared" si="265"/>
        <v>103.53181983387805</v>
      </c>
      <c r="L1407" s="12">
        <f t="shared" si="266"/>
        <v>100.25705943724097</v>
      </c>
      <c r="M1407" s="12">
        <f t="shared" si="267"/>
        <v>97.557391444958952</v>
      </c>
      <c r="N1407" s="12">
        <f t="shared" si="268"/>
        <v>101.10820143791489</v>
      </c>
      <c r="O1407" s="12">
        <f t="shared" si="269"/>
        <v>106.43301832709247</v>
      </c>
      <c r="P1407" s="12">
        <f t="shared" si="270"/>
        <v>103.36573354469739</v>
      </c>
      <c r="Q1407">
        <v>0.46153846153846201</v>
      </c>
      <c r="R1407" s="12"/>
      <c r="S1407" s="12"/>
      <c r="Z1407" s="12"/>
      <c r="AA1407" s="12"/>
      <c r="AB1407" s="12"/>
      <c r="AC1407" s="12"/>
      <c r="AF1407">
        <v>0.377268385864374</v>
      </c>
      <c r="AG1407" s="12"/>
      <c r="AH1407" s="12"/>
      <c r="BI1407" t="str">
        <v>31/05/2019</v>
      </c>
      <c r="BJ1407">
        <v>42.7</v>
      </c>
      <c r="BK1407">
        <v>18.5</v>
      </c>
    </row>
    <row r="1408" spans="1:63" x14ac:dyDescent="0.3">
      <c r="A1408" s="11">
        <v>43545</v>
      </c>
      <c r="B1408">
        <v>0.43260188087774298</v>
      </c>
      <c r="C1408">
        <v>2824.23</v>
      </c>
      <c r="D1408">
        <v>179.76</v>
      </c>
      <c r="E1408">
        <v>122.68</v>
      </c>
      <c r="F1408">
        <v>1312.49</v>
      </c>
      <c r="G1408">
        <v>83.89</v>
      </c>
      <c r="H1408">
        <v>46.84</v>
      </c>
      <c r="I1408" s="12">
        <f t="shared" si="263"/>
        <v>94.137921653063884</v>
      </c>
      <c r="J1408" s="12">
        <f t="shared" si="264"/>
        <v>97.050439766590443</v>
      </c>
      <c r="K1408" s="12">
        <f t="shared" si="265"/>
        <v>102.42030191441791</v>
      </c>
      <c r="L1408" s="12">
        <f t="shared" si="266"/>
        <v>99.243580290632408</v>
      </c>
      <c r="M1408" s="12">
        <f t="shared" si="267"/>
        <v>96.264453369442734</v>
      </c>
      <c r="N1408" s="12">
        <f t="shared" si="268"/>
        <v>99.321031073549577</v>
      </c>
      <c r="O1408" s="12">
        <f t="shared" si="269"/>
        <v>104.79486977311794</v>
      </c>
      <c r="P1408" s="12">
        <f t="shared" si="270"/>
        <v>101.83901642578766</v>
      </c>
      <c r="Q1408">
        <v>0.45588235294117602</v>
      </c>
      <c r="R1408" s="12"/>
      <c r="S1408" s="12"/>
      <c r="Z1408" s="12"/>
      <c r="AA1408" s="12"/>
      <c r="AB1408" s="12"/>
      <c r="AC1408" s="12"/>
      <c r="AF1408">
        <v>0.37082936129647298</v>
      </c>
      <c r="AG1408" s="12"/>
      <c r="AH1408" s="12"/>
      <c r="BI1408" t="str">
        <v>30/05/2019</v>
      </c>
      <c r="BJ1408">
        <v>42.7</v>
      </c>
      <c r="BK1408">
        <v>18.5</v>
      </c>
    </row>
    <row r="1409" spans="1:63" x14ac:dyDescent="0.3">
      <c r="A1409" s="11">
        <v>43544</v>
      </c>
      <c r="B1409">
        <v>0.438271604938272</v>
      </c>
      <c r="C1409">
        <v>2832.57</v>
      </c>
      <c r="D1409">
        <v>179.05</v>
      </c>
      <c r="E1409">
        <v>121.41</v>
      </c>
      <c r="F1409">
        <v>1306.55</v>
      </c>
      <c r="G1409">
        <v>83.77</v>
      </c>
      <c r="H1409">
        <v>46.82</v>
      </c>
      <c r="I1409" s="12">
        <f t="shared" si="263"/>
        <v>95.416961790510001</v>
      </c>
      <c r="J1409" s="12">
        <f t="shared" si="264"/>
        <v>97.782896923834329</v>
      </c>
      <c r="K1409" s="12">
        <f t="shared" si="265"/>
        <v>102.87054741132317</v>
      </c>
      <c r="L1409" s="12">
        <f t="shared" si="266"/>
        <v>99.579310994025306</v>
      </c>
      <c r="M1409" s="12">
        <f t="shared" si="267"/>
        <v>96.893783391322685</v>
      </c>
      <c r="N1409" s="12">
        <f t="shared" si="268"/>
        <v>99.378765315161374</v>
      </c>
      <c r="O1409" s="12">
        <f t="shared" si="269"/>
        <v>104.53010765146617</v>
      </c>
      <c r="P1409" s="12">
        <f t="shared" si="270"/>
        <v>101.479959533288</v>
      </c>
      <c r="Q1409">
        <v>0.46052631578947401</v>
      </c>
      <c r="R1409" s="12"/>
      <c r="S1409" s="12"/>
      <c r="Z1409" s="12"/>
      <c r="AA1409" s="12"/>
      <c r="AB1409" s="12"/>
      <c r="AC1409" s="12"/>
      <c r="AF1409">
        <v>0.382436260623229</v>
      </c>
      <c r="AG1409" s="12"/>
      <c r="AH1409" s="12"/>
      <c r="BI1409" t="str">
        <v>29/05/2019</v>
      </c>
      <c r="BJ1409">
        <v>42.7</v>
      </c>
      <c r="BK1409">
        <v>18.5</v>
      </c>
    </row>
    <row r="1410" spans="1:63" x14ac:dyDescent="0.3">
      <c r="A1410" s="11">
        <v>43543</v>
      </c>
      <c r="B1410">
        <v>0.42942942942942902</v>
      </c>
      <c r="C1410">
        <v>2832.94</v>
      </c>
      <c r="D1410">
        <v>178.45</v>
      </c>
      <c r="E1410">
        <v>121.68</v>
      </c>
      <c r="F1410">
        <v>1303.68</v>
      </c>
      <c r="G1410">
        <v>83.78</v>
      </c>
      <c r="H1410">
        <v>46.78</v>
      </c>
      <c r="I1410" s="12">
        <f t="shared" ref="I1410:I1473" si="271">I1411*(1+((C1410/C1411)-(E1410/E1411)))</f>
        <v>95.218115082808907</v>
      </c>
      <c r="J1410" s="12">
        <f t="shared" ref="J1410:J1473" si="272">J1411*(1+((C1410/C1411)-(F1410/F1411)))</f>
        <v>98.011466214881708</v>
      </c>
      <c r="K1410" s="12">
        <f t="shared" si="265"/>
        <v>102.87170432064033</v>
      </c>
      <c r="L1410" s="12">
        <f t="shared" si="266"/>
        <v>99.677560437589108</v>
      </c>
      <c r="M1410" s="12">
        <f t="shared" si="267"/>
        <v>96.355999239265287</v>
      </c>
      <c r="N1410" s="12">
        <f t="shared" si="268"/>
        <v>99.263537632370486</v>
      </c>
      <c r="O1410" s="12">
        <f t="shared" si="269"/>
        <v>104.16743346259821</v>
      </c>
      <c r="P1410" s="12">
        <f t="shared" si="270"/>
        <v>101.22616326341534</v>
      </c>
      <c r="Q1410">
        <v>0.40540540540540498</v>
      </c>
      <c r="R1410" s="12"/>
      <c r="S1410" s="12"/>
      <c r="Z1410" s="12"/>
      <c r="AA1410" s="12"/>
      <c r="AB1410" s="12"/>
      <c r="AC1410" s="12"/>
      <c r="AF1410">
        <v>0.38099717779868297</v>
      </c>
      <c r="AG1410" s="12"/>
      <c r="AH1410" s="12"/>
      <c r="BI1410" t="str">
        <v>28/05/2019</v>
      </c>
      <c r="BJ1410">
        <v>42.7</v>
      </c>
      <c r="BK1410">
        <v>18.5</v>
      </c>
    </row>
    <row r="1411" spans="1:63" x14ac:dyDescent="0.3">
      <c r="A1411" s="11">
        <v>43540</v>
      </c>
      <c r="B1411">
        <v>0.43786982248520701</v>
      </c>
      <c r="C1411">
        <v>2822.48</v>
      </c>
      <c r="D1411">
        <v>178.35</v>
      </c>
      <c r="E1411">
        <v>121.75</v>
      </c>
      <c r="F1411">
        <v>1301.3800000000001</v>
      </c>
      <c r="G1411">
        <v>83.8</v>
      </c>
      <c r="H1411">
        <v>46.47</v>
      </c>
      <c r="I1411" s="12">
        <f t="shared" si="271"/>
        <v>94.81223250726373</v>
      </c>
      <c r="J1411" s="12">
        <f t="shared" si="272"/>
        <v>97.821828225774425</v>
      </c>
      <c r="K1411" s="12">
        <f t="shared" ref="K1411:K1474" si="273">K1412*(1+((C1411/C1412)-(G1411/G1412)))</f>
        <v>102.46750850688204</v>
      </c>
      <c r="L1411" s="12">
        <f t="shared" ref="L1411:L1474" si="274">L1412*(1+((C1411/C1412)-(H1411/H1412)))</f>
        <v>99.973984281048885</v>
      </c>
      <c r="M1411" s="12">
        <f t="shared" ref="M1411:M1474" si="275">M1412*(1+((D1411/D1412)-(E1411/E1412)))</f>
        <v>96.246697261985204</v>
      </c>
      <c r="N1411" s="12">
        <f t="shared" ref="N1411:N1474" si="276">N1412*(1+((D1411/D1412)-(F1411/F1412)))</f>
        <v>99.38345961734359</v>
      </c>
      <c r="O1411" s="12">
        <f t="shared" ref="O1411:O1474" si="277">O1412*(1+((D1411/D1412)-(G1411/G1412)))</f>
        <v>104.08423282070858</v>
      </c>
      <c r="P1411" s="12">
        <f t="shared" ref="P1411:P1474" si="278">P1412*(1+((D1411/D1412)-(H1411/H1412)))</f>
        <v>101.84848554454911</v>
      </c>
      <c r="Q1411">
        <v>0.42857142857142899</v>
      </c>
      <c r="R1411" s="12"/>
      <c r="S1411" s="12"/>
      <c r="Z1411" s="12"/>
      <c r="AA1411" s="12"/>
      <c r="AB1411" s="12"/>
      <c r="AC1411" s="12"/>
      <c r="AF1411">
        <v>0.38108614232209698</v>
      </c>
      <c r="AG1411" s="12"/>
      <c r="AH1411" s="12"/>
      <c r="BI1411" t="str">
        <v>27/05/2019</v>
      </c>
      <c r="BJ1411">
        <v>42.7</v>
      </c>
      <c r="BK1411">
        <v>18.5</v>
      </c>
    </row>
    <row r="1412" spans="1:63" x14ac:dyDescent="0.3">
      <c r="A1412" s="11">
        <v>43539</v>
      </c>
      <c r="B1412">
        <v>0.41964285714285698</v>
      </c>
      <c r="C1412">
        <v>2808.48</v>
      </c>
      <c r="D1412">
        <v>176.71</v>
      </c>
      <c r="E1412">
        <v>120.95</v>
      </c>
      <c r="F1412">
        <v>1296.28</v>
      </c>
      <c r="G1412">
        <v>83.77</v>
      </c>
      <c r="H1412">
        <v>45.96</v>
      </c>
      <c r="I1412" s="12">
        <f t="shared" si="271"/>
        <v>94.966971744734394</v>
      </c>
      <c r="J1412" s="12">
        <f t="shared" si="272"/>
        <v>97.719167625465175</v>
      </c>
      <c r="K1412" s="12">
        <f t="shared" si="273"/>
        <v>101.99559737475347</v>
      </c>
      <c r="L1412" s="12">
        <f t="shared" si="274"/>
        <v>100.58875285139733</v>
      </c>
      <c r="M1412" s="12">
        <f t="shared" si="275"/>
        <v>95.990743796378027</v>
      </c>
      <c r="N1412" s="12">
        <f t="shared" si="276"/>
        <v>98.854940841480612</v>
      </c>
      <c r="O1412" s="12">
        <f t="shared" si="277"/>
        <v>103.1637420530534</v>
      </c>
      <c r="P1412" s="12">
        <f t="shared" si="278"/>
        <v>102.03376491205555</v>
      </c>
      <c r="Q1412">
        <v>0.39743589743589702</v>
      </c>
      <c r="R1412" s="12"/>
      <c r="S1412" s="12"/>
      <c r="Z1412" s="12"/>
      <c r="AA1412" s="12"/>
      <c r="AB1412" s="12"/>
      <c r="AC1412" s="12"/>
      <c r="AF1412">
        <v>0.37023255813953498</v>
      </c>
      <c r="AG1412" s="12"/>
      <c r="AH1412" s="12"/>
      <c r="BI1412" t="str">
        <v>24/05/2019</v>
      </c>
      <c r="BJ1412">
        <v>49</v>
      </c>
      <c r="BK1412">
        <v>17.3</v>
      </c>
    </row>
    <row r="1413" spans="1:63" x14ac:dyDescent="0.3">
      <c r="A1413" s="11">
        <v>43538</v>
      </c>
      <c r="B1413">
        <v>0.42642642642642598</v>
      </c>
      <c r="C1413">
        <v>2810.92</v>
      </c>
      <c r="D1413">
        <v>177.01</v>
      </c>
      <c r="E1413">
        <v>121.83</v>
      </c>
      <c r="F1413">
        <v>1309.18</v>
      </c>
      <c r="G1413">
        <v>83.75</v>
      </c>
      <c r="H1413">
        <v>46.05</v>
      </c>
      <c r="I1413" s="12">
        <f t="shared" si="271"/>
        <v>94.367254945419816</v>
      </c>
      <c r="J1413" s="12">
        <f t="shared" si="272"/>
        <v>96.8489360740314</v>
      </c>
      <c r="K1413" s="12">
        <f t="shared" si="273"/>
        <v>102.1086162121729</v>
      </c>
      <c r="L1413" s="12">
        <f t="shared" si="274"/>
        <v>100.47959642069566</v>
      </c>
      <c r="M1413" s="12">
        <f t="shared" si="275"/>
        <v>95.462989988678572</v>
      </c>
      <c r="N1413" s="12">
        <f t="shared" si="276"/>
        <v>98.054942280364756</v>
      </c>
      <c r="O1413" s="12">
        <f t="shared" si="277"/>
        <v>103.36360855942854</v>
      </c>
      <c r="P1413" s="12">
        <f t="shared" si="278"/>
        <v>102.00728607572516</v>
      </c>
      <c r="Q1413">
        <v>0.40259740259740301</v>
      </c>
      <c r="R1413" s="12"/>
      <c r="S1413" s="12"/>
      <c r="Z1413" s="12"/>
      <c r="AA1413" s="12"/>
      <c r="AB1413" s="12"/>
      <c r="AC1413" s="12"/>
      <c r="AF1413">
        <v>0.37430167597765401</v>
      </c>
      <c r="AG1413" s="12"/>
      <c r="AH1413" s="12"/>
      <c r="BI1413" t="str">
        <v>23/05/2019</v>
      </c>
      <c r="BJ1413">
        <v>49</v>
      </c>
      <c r="BK1413">
        <v>17.3</v>
      </c>
    </row>
    <row r="1414" spans="1:63" x14ac:dyDescent="0.3">
      <c r="A1414" s="11">
        <v>43537</v>
      </c>
      <c r="B1414">
        <v>0.42363112391930802</v>
      </c>
      <c r="C1414">
        <v>2791.52</v>
      </c>
      <c r="D1414">
        <v>175.69</v>
      </c>
      <c r="E1414">
        <v>122.06</v>
      </c>
      <c r="F1414">
        <v>1301.5999999999999</v>
      </c>
      <c r="G1414">
        <v>83.74</v>
      </c>
      <c r="H1414">
        <v>45.795000000000002</v>
      </c>
      <c r="I1414" s="12">
        <f t="shared" si="271"/>
        <v>93.540920252366988</v>
      </c>
      <c r="J1414" s="12">
        <f t="shared" si="272"/>
        <v>96.740005171565826</v>
      </c>
      <c r="K1414" s="12">
        <f t="shared" si="273"/>
        <v>101.41592499879842</v>
      </c>
      <c r="L1414" s="12">
        <f t="shared" si="274"/>
        <v>100.34099286222362</v>
      </c>
      <c r="M1414" s="12">
        <f t="shared" si="275"/>
        <v>94.574223734834348</v>
      </c>
      <c r="N1414" s="12">
        <f t="shared" si="276"/>
        <v>97.88954499075497</v>
      </c>
      <c r="O1414" s="12">
        <f t="shared" si="277"/>
        <v>102.60496628799773</v>
      </c>
      <c r="P1414" s="12">
        <f t="shared" si="278"/>
        <v>101.80927314246868</v>
      </c>
      <c r="Q1414">
        <v>0.415584415584416</v>
      </c>
      <c r="R1414" s="12"/>
      <c r="S1414" s="12"/>
      <c r="Z1414" s="12"/>
      <c r="AA1414" s="12"/>
      <c r="AB1414" s="12"/>
      <c r="AC1414" s="12"/>
      <c r="AF1414">
        <v>0.36558139534883699</v>
      </c>
      <c r="AG1414" s="12"/>
      <c r="AH1414" s="12"/>
      <c r="BI1414" t="str">
        <v>22/05/2019</v>
      </c>
      <c r="BJ1414">
        <v>49</v>
      </c>
      <c r="BK1414">
        <v>17.3</v>
      </c>
    </row>
    <row r="1415" spans="1:63" x14ac:dyDescent="0.3">
      <c r="A1415" s="11">
        <v>43536</v>
      </c>
      <c r="B1415">
        <v>0.41971830985915498</v>
      </c>
      <c r="C1415">
        <v>2783.3</v>
      </c>
      <c r="D1415">
        <v>174.73</v>
      </c>
      <c r="E1415">
        <v>121.21</v>
      </c>
      <c r="F1415">
        <v>1293.6099999999999</v>
      </c>
      <c r="G1415">
        <v>83.71</v>
      </c>
      <c r="H1415">
        <v>45.73</v>
      </c>
      <c r="I1415" s="12">
        <f t="shared" si="271"/>
        <v>93.922177980134066</v>
      </c>
      <c r="J1415" s="12">
        <f t="shared" si="272"/>
        <v>97.052824379762555</v>
      </c>
      <c r="K1415" s="12">
        <f t="shared" si="273"/>
        <v>101.15343702288772</v>
      </c>
      <c r="L1415" s="12">
        <f t="shared" si="274"/>
        <v>100.1875113672172</v>
      </c>
      <c r="M1415" s="12">
        <f t="shared" si="275"/>
        <v>94.718046617798791</v>
      </c>
      <c r="N1415" s="12">
        <f t="shared" si="276"/>
        <v>97.956382859228583</v>
      </c>
      <c r="O1415" s="12">
        <f t="shared" si="277"/>
        <v>102.0806991191739</v>
      </c>
      <c r="P1415" s="12">
        <f t="shared" si="278"/>
        <v>101.39630579782008</v>
      </c>
      <c r="Q1415">
        <v>0.40259740259740301</v>
      </c>
      <c r="R1415" s="12"/>
      <c r="S1415" s="12"/>
      <c r="Z1415" s="12"/>
      <c r="AA1415" s="12"/>
      <c r="AB1415" s="12"/>
      <c r="AC1415" s="12"/>
      <c r="AF1415">
        <v>0.37095282146161002</v>
      </c>
      <c r="AG1415" s="12"/>
      <c r="AH1415" s="12"/>
      <c r="BI1415" t="str">
        <v>21/05/2019</v>
      </c>
      <c r="BJ1415">
        <v>49</v>
      </c>
      <c r="BK1415">
        <v>17.3</v>
      </c>
    </row>
    <row r="1416" spans="1:63" x14ac:dyDescent="0.3">
      <c r="A1416" s="11">
        <v>43533</v>
      </c>
      <c r="B1416">
        <v>0.41620111731843601</v>
      </c>
      <c r="C1416">
        <v>2743.07</v>
      </c>
      <c r="D1416">
        <v>171.17</v>
      </c>
      <c r="E1416">
        <v>121.57</v>
      </c>
      <c r="F1416">
        <v>1299.2750000000001</v>
      </c>
      <c r="G1416">
        <v>83.73</v>
      </c>
      <c r="H1416">
        <v>45.19</v>
      </c>
      <c r="I1416" s="12">
        <f t="shared" si="271"/>
        <v>92.295261147161838</v>
      </c>
      <c r="J1416" s="12">
        <f t="shared" si="272"/>
        <v>95.240757230451663</v>
      </c>
      <c r="K1416" s="12">
        <f t="shared" si="273"/>
        <v>99.667895770768212</v>
      </c>
      <c r="L1416" s="12">
        <f t="shared" si="274"/>
        <v>99.916089012301725</v>
      </c>
      <c r="M1416" s="12">
        <f t="shared" si="275"/>
        <v>92.51984053239606</v>
      </c>
      <c r="N1416" s="12">
        <f t="shared" si="276"/>
        <v>95.552458723078828</v>
      </c>
      <c r="O1416" s="12">
        <f t="shared" si="277"/>
        <v>99.977482806007004</v>
      </c>
      <c r="P1416" s="12">
        <f t="shared" si="278"/>
        <v>100.50697080345232</v>
      </c>
      <c r="Q1416">
        <v>0.417721518987342</v>
      </c>
      <c r="R1416" s="12"/>
      <c r="S1416" s="12"/>
      <c r="Z1416" s="12"/>
      <c r="AA1416" s="12"/>
      <c r="AB1416" s="12"/>
      <c r="AC1416" s="12"/>
      <c r="AF1416">
        <v>0.36861652739090101</v>
      </c>
      <c r="AG1416" s="12"/>
      <c r="AH1416" s="12"/>
      <c r="BI1416" t="str">
        <v>20/05/2019</v>
      </c>
      <c r="BJ1416">
        <v>49</v>
      </c>
      <c r="BK1416">
        <v>17.3</v>
      </c>
    </row>
    <row r="1417" spans="1:63" x14ac:dyDescent="0.3">
      <c r="A1417" s="11">
        <v>43532</v>
      </c>
      <c r="B1417">
        <v>0.41144414168937299</v>
      </c>
      <c r="C1417">
        <v>2748.93</v>
      </c>
      <c r="D1417">
        <v>171.43</v>
      </c>
      <c r="E1417">
        <v>121.06</v>
      </c>
      <c r="F1417">
        <v>1285.78</v>
      </c>
      <c r="G1417">
        <v>83.7</v>
      </c>
      <c r="H1417">
        <v>45.27</v>
      </c>
      <c r="I1417" s="12">
        <f t="shared" si="271"/>
        <v>92.884569675336977</v>
      </c>
      <c r="J1417" s="12">
        <f t="shared" si="272"/>
        <v>96.458772360086243</v>
      </c>
      <c r="K1417" s="12">
        <f t="shared" si="273"/>
        <v>99.916704498525803</v>
      </c>
      <c r="L1417" s="12">
        <f t="shared" si="274"/>
        <v>99.952528085919297</v>
      </c>
      <c r="M1417" s="12">
        <f t="shared" si="275"/>
        <v>93.052982110308548</v>
      </c>
      <c r="N1417" s="12">
        <f t="shared" si="276"/>
        <v>96.714211955484416</v>
      </c>
      <c r="O1417" s="12">
        <f t="shared" si="277"/>
        <v>100.16530045377564</v>
      </c>
      <c r="P1417" s="12">
        <f t="shared" si="278"/>
        <v>100.4817980329193</v>
      </c>
      <c r="Q1417">
        <v>0.41463414634146301</v>
      </c>
      <c r="R1417" s="12"/>
      <c r="S1417" s="12"/>
      <c r="Z1417" s="12"/>
      <c r="AA1417" s="12"/>
      <c r="AB1417" s="12"/>
      <c r="AC1417" s="12"/>
      <c r="AF1417">
        <v>0.37395348837209302</v>
      </c>
      <c r="AG1417" s="12"/>
      <c r="AH1417" s="12"/>
      <c r="BI1417" t="str">
        <v>17/05/2019</v>
      </c>
      <c r="BJ1417">
        <v>49.5</v>
      </c>
      <c r="BK1417">
        <v>17.2</v>
      </c>
    </row>
    <row r="1418" spans="1:63" x14ac:dyDescent="0.3">
      <c r="A1418" s="11">
        <v>43531</v>
      </c>
      <c r="B1418">
        <v>0.41755319148936199</v>
      </c>
      <c r="C1418">
        <v>2771.45</v>
      </c>
      <c r="D1418">
        <v>173.56</v>
      </c>
      <c r="E1418">
        <v>120.28</v>
      </c>
      <c r="F1418">
        <v>1286.3900000000001</v>
      </c>
      <c r="G1418">
        <v>83.63</v>
      </c>
      <c r="H1418">
        <v>45.96</v>
      </c>
      <c r="I1418" s="12">
        <f t="shared" si="271"/>
        <v>94.261788990828478</v>
      </c>
      <c r="J1418" s="12">
        <f t="shared" si="272"/>
        <v>97.202518905106714</v>
      </c>
      <c r="K1418" s="12">
        <f t="shared" si="273"/>
        <v>100.82032995250154</v>
      </c>
      <c r="L1418" s="12">
        <f t="shared" si="274"/>
        <v>99.268829463060868</v>
      </c>
      <c r="M1418" s="12">
        <f t="shared" si="275"/>
        <v>94.831768296497032</v>
      </c>
      <c r="N1418" s="12">
        <f t="shared" si="276"/>
        <v>97.868890437765586</v>
      </c>
      <c r="O1418" s="12">
        <f t="shared" si="277"/>
        <v>101.49585356684138</v>
      </c>
      <c r="P1418" s="12">
        <f t="shared" si="278"/>
        <v>100.2071660816996</v>
      </c>
      <c r="Q1418">
        <v>0.41463414634146301</v>
      </c>
      <c r="R1418" s="12"/>
      <c r="S1418" s="12"/>
      <c r="Z1418" s="12"/>
      <c r="AA1418" s="12"/>
      <c r="AB1418" s="12"/>
      <c r="AC1418" s="12"/>
      <c r="AF1418">
        <v>0.36363636363636398</v>
      </c>
      <c r="AG1418" s="12"/>
      <c r="AH1418" s="12"/>
      <c r="BI1418" t="str">
        <v>16/05/2019</v>
      </c>
      <c r="BJ1418">
        <v>49.5</v>
      </c>
      <c r="BK1418">
        <v>17.2</v>
      </c>
    </row>
    <row r="1419" spans="1:63" x14ac:dyDescent="0.3">
      <c r="A1419" s="11">
        <v>43530</v>
      </c>
      <c r="B1419">
        <v>0.41191709844559599</v>
      </c>
      <c r="C1419">
        <v>2789.65</v>
      </c>
      <c r="D1419">
        <v>174.55</v>
      </c>
      <c r="E1419">
        <v>119.84</v>
      </c>
      <c r="F1419">
        <v>1287.83</v>
      </c>
      <c r="G1419">
        <v>83.57</v>
      </c>
      <c r="H1419">
        <v>46.13</v>
      </c>
      <c r="I1419" s="12">
        <f t="shared" si="271"/>
        <v>95.232751460853365</v>
      </c>
      <c r="J1419" s="12">
        <f t="shared" si="272"/>
        <v>97.730847559323109</v>
      </c>
      <c r="K1419" s="12">
        <f t="shared" si="273"/>
        <v>101.55580490321282</v>
      </c>
      <c r="L1419" s="12">
        <f t="shared" si="274"/>
        <v>99.551443922419026</v>
      </c>
      <c r="M1419" s="12">
        <f t="shared" si="275"/>
        <v>95.726165562735375</v>
      </c>
      <c r="N1419" s="12">
        <f t="shared" si="276"/>
        <v>98.316581608153513</v>
      </c>
      <c r="O1419" s="12">
        <f t="shared" si="277"/>
        <v>102.14855096674856</v>
      </c>
      <c r="P1419" s="12">
        <f t="shared" si="278"/>
        <v>100.40662282646066</v>
      </c>
      <c r="Q1419">
        <v>0.40697674418604701</v>
      </c>
      <c r="R1419" s="12"/>
      <c r="S1419" s="12"/>
      <c r="Z1419" s="12"/>
      <c r="AA1419" s="12"/>
      <c r="AB1419" s="12"/>
      <c r="AC1419" s="12"/>
      <c r="AF1419">
        <v>0.36421435059037199</v>
      </c>
      <c r="AG1419" s="12"/>
      <c r="AH1419" s="12"/>
      <c r="BI1419" t="str">
        <v>15/05/2019</v>
      </c>
      <c r="BJ1419">
        <v>49.5</v>
      </c>
      <c r="BK1419">
        <v>17.2</v>
      </c>
    </row>
    <row r="1420" spans="1:63" x14ac:dyDescent="0.3">
      <c r="A1420" s="11">
        <v>43529</v>
      </c>
      <c r="B1420">
        <v>0.406649616368286</v>
      </c>
      <c r="C1420">
        <v>2792.81</v>
      </c>
      <c r="D1420">
        <v>174.42</v>
      </c>
      <c r="E1420">
        <v>119.59</v>
      </c>
      <c r="F1420">
        <v>1286.8399999999999</v>
      </c>
      <c r="G1420">
        <v>83.56</v>
      </c>
      <c r="H1420">
        <v>45.98</v>
      </c>
      <c r="I1420" s="12">
        <f t="shared" si="271"/>
        <v>95.540578685534939</v>
      </c>
      <c r="J1420" s="12">
        <f t="shared" si="272"/>
        <v>97.916968457228037</v>
      </c>
      <c r="K1420" s="12">
        <f t="shared" si="273"/>
        <v>101.68302576172655</v>
      </c>
      <c r="L1420" s="12">
        <f t="shared" si="274"/>
        <v>99.990779896541866</v>
      </c>
      <c r="M1420" s="12">
        <f t="shared" si="275"/>
        <v>95.855104905799394</v>
      </c>
      <c r="N1420" s="12">
        <f t="shared" si="276"/>
        <v>98.318941168480379</v>
      </c>
      <c r="O1420" s="12">
        <f t="shared" si="277"/>
        <v>102.08468139128964</v>
      </c>
      <c r="P1420" s="12">
        <f t="shared" si="278"/>
        <v>100.65998002823257</v>
      </c>
      <c r="Q1420">
        <v>0.37078651685393299</v>
      </c>
      <c r="R1420" s="12"/>
      <c r="S1420" s="12"/>
      <c r="Z1420" s="12"/>
      <c r="AA1420" s="12"/>
      <c r="AB1420" s="12"/>
      <c r="AC1420" s="12"/>
      <c r="AF1420">
        <v>0.35727272727272702</v>
      </c>
      <c r="AG1420" s="12"/>
      <c r="AH1420" s="12"/>
      <c r="BI1420" t="str">
        <v>14/05/2019</v>
      </c>
      <c r="BJ1420">
        <v>49.5</v>
      </c>
      <c r="BK1420">
        <v>17.2</v>
      </c>
    </row>
    <row r="1421" spans="1:63" x14ac:dyDescent="0.3">
      <c r="A1421" s="11">
        <v>43526</v>
      </c>
      <c r="B1421">
        <v>0.39746835443037998</v>
      </c>
      <c r="C1421">
        <v>2803.69</v>
      </c>
      <c r="D1421">
        <v>174.39</v>
      </c>
      <c r="E1421">
        <v>118.66</v>
      </c>
      <c r="F1421">
        <v>1292.7650000000001</v>
      </c>
      <c r="G1421">
        <v>83.54</v>
      </c>
      <c r="H1421">
        <v>46.07</v>
      </c>
      <c r="I1421" s="12">
        <f t="shared" si="271"/>
        <v>96.673409215363222</v>
      </c>
      <c r="J1421" s="12">
        <f t="shared" si="272"/>
        <v>97.84822035953232</v>
      </c>
      <c r="K1421" s="12">
        <f t="shared" si="273"/>
        <v>102.10369364130919</v>
      </c>
      <c r="L1421" s="12">
        <f t="shared" si="274"/>
        <v>100.18383929045409</v>
      </c>
      <c r="M1421" s="12">
        <f t="shared" si="275"/>
        <v>96.595557256353331</v>
      </c>
      <c r="N1421" s="12">
        <f t="shared" si="276"/>
        <v>97.853624892165243</v>
      </c>
      <c r="O1421" s="12">
        <f t="shared" si="277"/>
        <v>102.0915601225344</v>
      </c>
      <c r="P1421" s="12">
        <f t="shared" si="278"/>
        <v>100.44647329879803</v>
      </c>
      <c r="Q1421">
        <v>0.37078651685393299</v>
      </c>
      <c r="R1421" s="12"/>
      <c r="S1421" s="12"/>
      <c r="Z1421" s="12"/>
      <c r="AA1421" s="12"/>
      <c r="AB1421" s="12"/>
      <c r="AC1421" s="12"/>
      <c r="AF1421">
        <v>0.356498194945848</v>
      </c>
      <c r="AG1421" s="12"/>
      <c r="AH1421" s="12"/>
      <c r="BI1421" t="str">
        <v>13/05/2019</v>
      </c>
      <c r="BJ1421">
        <v>49.5</v>
      </c>
      <c r="BK1421">
        <v>17.2</v>
      </c>
    </row>
    <row r="1422" spans="1:63" x14ac:dyDescent="0.3">
      <c r="A1422" s="11">
        <v>43524</v>
      </c>
      <c r="B1422">
        <v>0.67021276595744705</v>
      </c>
      <c r="C1422">
        <v>2784.49</v>
      </c>
      <c r="D1422">
        <v>173.19</v>
      </c>
      <c r="E1422">
        <v>120.02</v>
      </c>
      <c r="F1422">
        <v>1313.57</v>
      </c>
      <c r="G1422">
        <v>83.75</v>
      </c>
      <c r="H1422">
        <v>45.83</v>
      </c>
      <c r="I1422" s="12">
        <f t="shared" si="271"/>
        <v>94.94290549245504</v>
      </c>
      <c r="J1422" s="12">
        <f t="shared" si="272"/>
        <v>95.673199755358951</v>
      </c>
      <c r="K1422" s="12">
        <f t="shared" si="273"/>
        <v>101.15257611851267</v>
      </c>
      <c r="L1422" s="12">
        <f t="shared" si="274"/>
        <v>100.01795015698885</v>
      </c>
      <c r="M1422" s="12">
        <f t="shared" si="275"/>
        <v>94.863329031708886</v>
      </c>
      <c r="N1422" s="12">
        <f t="shared" si="276"/>
        <v>95.675353229460356</v>
      </c>
      <c r="O1422" s="12">
        <f t="shared" si="277"/>
        <v>101.13720225594831</v>
      </c>
      <c r="P1422" s="12">
        <f t="shared" si="278"/>
        <v>100.27679873591211</v>
      </c>
      <c r="Q1422">
        <v>0.57377049180327899</v>
      </c>
      <c r="R1422" s="12"/>
      <c r="S1422" s="12"/>
      <c r="Z1422" s="12"/>
      <c r="AA1422" s="12"/>
      <c r="AB1422" s="12"/>
      <c r="AC1422" s="12"/>
      <c r="AF1422">
        <v>0.45301681503461899</v>
      </c>
      <c r="AG1422" s="12"/>
      <c r="AH1422" s="12"/>
      <c r="BI1422" t="str">
        <v>10/05/2019</v>
      </c>
      <c r="BJ1422">
        <v>51.4</v>
      </c>
      <c r="BK1422">
        <v>17.5</v>
      </c>
    </row>
    <row r="1423" spans="1:63" x14ac:dyDescent="0.3">
      <c r="A1423" s="11">
        <v>43524</v>
      </c>
      <c r="B1423">
        <v>0.66091954022988497</v>
      </c>
      <c r="C1423">
        <v>2792.38</v>
      </c>
      <c r="D1423">
        <v>173.59</v>
      </c>
      <c r="E1423">
        <v>120.43</v>
      </c>
      <c r="F1423">
        <v>1319.85</v>
      </c>
      <c r="G1423">
        <v>83.77</v>
      </c>
      <c r="H1423">
        <v>46.1</v>
      </c>
      <c r="I1423" s="12">
        <f t="shared" si="271"/>
        <v>94.887972884648917</v>
      </c>
      <c r="J1423" s="12">
        <f t="shared" si="272"/>
        <v>95.488661253681798</v>
      </c>
      <c r="K1423" s="12">
        <f t="shared" si="273"/>
        <v>101.41491599104043</v>
      </c>
      <c r="L1423" s="12">
        <f t="shared" si="274"/>
        <v>99.715683371539555</v>
      </c>
      <c r="M1423" s="12">
        <f t="shared" si="275"/>
        <v>94.759076315974369</v>
      </c>
      <c r="N1423" s="12">
        <f t="shared" si="276"/>
        <v>95.441156260281318</v>
      </c>
      <c r="O1423" s="12">
        <f t="shared" si="277"/>
        <v>101.34653669406235</v>
      </c>
      <c r="P1423" s="12">
        <f t="shared" si="278"/>
        <v>99.921821193116358</v>
      </c>
      <c r="Q1423">
        <v>0.55128205128205099</v>
      </c>
      <c r="R1423" s="12"/>
      <c r="S1423" s="12"/>
      <c r="Z1423" s="12"/>
      <c r="AA1423" s="12"/>
      <c r="AB1423" s="12"/>
      <c r="AC1423" s="12"/>
      <c r="AF1423">
        <v>0.43055555555555602</v>
      </c>
      <c r="AG1423" s="12"/>
      <c r="AH1423" s="12"/>
      <c r="BI1423" t="str">
        <v>09/05/2019</v>
      </c>
      <c r="BJ1423">
        <v>51.4</v>
      </c>
      <c r="BK1423">
        <v>17.5</v>
      </c>
    </row>
    <row r="1424" spans="1:63" x14ac:dyDescent="0.3">
      <c r="A1424" s="11">
        <v>43523</v>
      </c>
      <c r="B1424">
        <v>0.65373134328358196</v>
      </c>
      <c r="C1424">
        <v>2793.9</v>
      </c>
      <c r="D1424">
        <v>173.7</v>
      </c>
      <c r="E1424">
        <v>121.81</v>
      </c>
      <c r="F1424">
        <v>1329.05</v>
      </c>
      <c r="G1424">
        <v>83.79</v>
      </c>
      <c r="H1424">
        <v>46.28</v>
      </c>
      <c r="I1424" s="12">
        <f t="shared" si="271"/>
        <v>93.875518216498079</v>
      </c>
      <c r="J1424" s="12">
        <f t="shared" si="272"/>
        <v>94.883475912568812</v>
      </c>
      <c r="K1424" s="12">
        <f t="shared" si="273"/>
        <v>101.44589253592137</v>
      </c>
      <c r="L1424" s="12">
        <f t="shared" si="274"/>
        <v>99.383214054033303</v>
      </c>
      <c r="M1424" s="12">
        <f t="shared" si="275"/>
        <v>93.756273896627732</v>
      </c>
      <c r="N1424" s="12">
        <f t="shared" si="276"/>
        <v>94.844681668407375</v>
      </c>
      <c r="O1424" s="12">
        <f t="shared" si="277"/>
        <v>101.38654218061701</v>
      </c>
      <c r="P1424" s="12">
        <f t="shared" si="278"/>
        <v>99.597522368324377</v>
      </c>
      <c r="Q1424">
        <v>0.53246753246753198</v>
      </c>
      <c r="R1424" s="12"/>
      <c r="S1424" s="12"/>
      <c r="Z1424" s="12"/>
      <c r="AA1424" s="12"/>
      <c r="AB1424" s="12"/>
      <c r="AC1424" s="12"/>
      <c r="AF1424">
        <v>0.43767572633551999</v>
      </c>
      <c r="AG1424" s="12"/>
      <c r="AH1424" s="12"/>
      <c r="BI1424" t="str">
        <v>08/05/2019</v>
      </c>
      <c r="BJ1424">
        <v>51.4</v>
      </c>
      <c r="BK1424">
        <v>17.5</v>
      </c>
    </row>
    <row r="1425" spans="1:63" x14ac:dyDescent="0.3">
      <c r="A1425" s="11">
        <v>43522</v>
      </c>
      <c r="B1425">
        <v>0.64970059880239495</v>
      </c>
      <c r="C1425">
        <v>2796.11</v>
      </c>
      <c r="D1425">
        <v>173.52</v>
      </c>
      <c r="E1425">
        <v>121.21</v>
      </c>
      <c r="F1425">
        <v>1327.44</v>
      </c>
      <c r="G1425">
        <v>83.75</v>
      </c>
      <c r="H1425">
        <v>46.15</v>
      </c>
      <c r="I1425" s="12">
        <f t="shared" si="271"/>
        <v>94.417519191574641</v>
      </c>
      <c r="J1425" s="12">
        <f t="shared" si="272"/>
        <v>95.07393225663607</v>
      </c>
      <c r="K1425" s="12">
        <f t="shared" si="273"/>
        <v>101.57468880694269</v>
      </c>
      <c r="L1425" s="12">
        <f t="shared" si="274"/>
        <v>99.743015557021181</v>
      </c>
      <c r="M1425" s="12">
        <f t="shared" si="275"/>
        <v>94.124559033466412</v>
      </c>
      <c r="N1425" s="12">
        <f t="shared" si="276"/>
        <v>94.861331392212549</v>
      </c>
      <c r="O1425" s="12">
        <f t="shared" si="277"/>
        <v>101.32982458882699</v>
      </c>
      <c r="P1425" s="12">
        <f t="shared" si="278"/>
        <v>99.775077807471007</v>
      </c>
      <c r="Q1425">
        <v>0.53246753246753198</v>
      </c>
      <c r="R1425" s="12"/>
      <c r="S1425" s="12"/>
      <c r="Z1425" s="12"/>
      <c r="AA1425" s="12"/>
      <c r="AB1425" s="12"/>
      <c r="AC1425" s="12"/>
      <c r="AF1425">
        <v>0.43909348441926299</v>
      </c>
      <c r="AG1425" s="12"/>
      <c r="AH1425" s="12"/>
      <c r="BI1425" t="str">
        <v>07/05/2019</v>
      </c>
      <c r="BJ1425">
        <v>51.4</v>
      </c>
      <c r="BK1425">
        <v>17.5</v>
      </c>
    </row>
    <row r="1426" spans="1:63" x14ac:dyDescent="0.3">
      <c r="A1426" s="11">
        <v>43519</v>
      </c>
      <c r="B1426">
        <v>0.63852242744063303</v>
      </c>
      <c r="C1426">
        <v>2792.67</v>
      </c>
      <c r="D1426">
        <v>172.89</v>
      </c>
      <c r="E1426">
        <v>121.57</v>
      </c>
      <c r="F1426">
        <v>1327.625</v>
      </c>
      <c r="G1426">
        <v>83.76</v>
      </c>
      <c r="H1426">
        <v>45.95</v>
      </c>
      <c r="I1426" s="12">
        <f t="shared" si="271"/>
        <v>94.023274619384068</v>
      </c>
      <c r="J1426" s="12">
        <f t="shared" si="272"/>
        <v>94.943750828405911</v>
      </c>
      <c r="K1426" s="12">
        <f t="shared" si="273"/>
        <v>101.43762782359612</v>
      </c>
      <c r="L1426" s="12">
        <f t="shared" si="274"/>
        <v>100.05526412640691</v>
      </c>
      <c r="M1426" s="12">
        <f t="shared" si="275"/>
        <v>93.50692779035208</v>
      </c>
      <c r="N1426" s="12">
        <f t="shared" si="276"/>
        <v>94.503796875930959</v>
      </c>
      <c r="O1426" s="12">
        <f t="shared" si="277"/>
        <v>100.94991732399357</v>
      </c>
      <c r="P1426" s="12">
        <f t="shared" si="278"/>
        <v>99.845830727485151</v>
      </c>
      <c r="Q1426">
        <v>0.55294117647058805</v>
      </c>
      <c r="R1426" s="12"/>
      <c r="S1426" s="12"/>
      <c r="Z1426" s="12"/>
      <c r="AA1426" s="12"/>
      <c r="AB1426" s="12"/>
      <c r="AC1426" s="12"/>
      <c r="AF1426">
        <v>0.431963470319635</v>
      </c>
      <c r="AG1426" s="12"/>
      <c r="AH1426" s="12"/>
      <c r="BI1426" t="str">
        <v>06/05/2019</v>
      </c>
      <c r="BJ1426">
        <v>51.4</v>
      </c>
      <c r="BK1426">
        <v>17.5</v>
      </c>
    </row>
    <row r="1427" spans="1:63" x14ac:dyDescent="0.3">
      <c r="A1427" s="11">
        <v>43518</v>
      </c>
      <c r="B1427">
        <v>0.63395225464190996</v>
      </c>
      <c r="C1427">
        <v>2774.88</v>
      </c>
      <c r="D1427">
        <v>171.62</v>
      </c>
      <c r="E1427">
        <v>120.85</v>
      </c>
      <c r="F1427">
        <v>1323.4</v>
      </c>
      <c r="G1427">
        <v>83.7</v>
      </c>
      <c r="H1427">
        <v>45.67</v>
      </c>
      <c r="I1427" s="12">
        <f t="shared" si="271"/>
        <v>93.980674202018221</v>
      </c>
      <c r="J1427" s="12">
        <f t="shared" si="272"/>
        <v>94.639149646372857</v>
      </c>
      <c r="K1427" s="12">
        <f t="shared" si="273"/>
        <v>100.86328783670101</v>
      </c>
      <c r="L1427" s="12">
        <f t="shared" si="274"/>
        <v>100.02724162474539</v>
      </c>
      <c r="M1427" s="12">
        <f t="shared" si="275"/>
        <v>93.372259688220211</v>
      </c>
      <c r="N1427" s="12">
        <f t="shared" si="276"/>
        <v>94.107834816275542</v>
      </c>
      <c r="O1427" s="12">
        <f t="shared" si="277"/>
        <v>100.27972545175037</v>
      </c>
      <c r="P1427" s="12">
        <f t="shared" si="278"/>
        <v>99.71927394805796</v>
      </c>
      <c r="Q1427">
        <v>0.53658536585365901</v>
      </c>
      <c r="R1427" s="12"/>
      <c r="S1427" s="12"/>
      <c r="Z1427" s="12"/>
      <c r="AA1427" s="12"/>
      <c r="AB1427" s="12"/>
      <c r="AC1427" s="12"/>
      <c r="AF1427">
        <v>0.41965105601469199</v>
      </c>
      <c r="AG1427" s="12"/>
      <c r="AH1427" s="12"/>
      <c r="BI1427" t="str">
        <v>03/05/2019</v>
      </c>
      <c r="BJ1427">
        <v>55.5</v>
      </c>
      <c r="BK1427">
        <v>17.8</v>
      </c>
    </row>
    <row r="1428" spans="1:63" x14ac:dyDescent="0.3">
      <c r="A1428" s="11">
        <v>43517</v>
      </c>
      <c r="B1428">
        <v>0.63215258855585799</v>
      </c>
      <c r="C1428">
        <v>2784.7</v>
      </c>
      <c r="D1428">
        <v>172.25</v>
      </c>
      <c r="E1428">
        <v>121.94</v>
      </c>
      <c r="F1428">
        <v>1338.52</v>
      </c>
      <c r="G1428">
        <v>83.724999999999994</v>
      </c>
      <c r="H1428">
        <v>45.83</v>
      </c>
      <c r="I1428" s="12">
        <f t="shared" si="271"/>
        <v>93.474750509775404</v>
      </c>
      <c r="J1428" s="12">
        <f t="shared" si="272"/>
        <v>93.909506014310111</v>
      </c>
      <c r="K1428" s="12">
        <f t="shared" si="273"/>
        <v>101.1899102058928</v>
      </c>
      <c r="L1428" s="12">
        <f t="shared" si="274"/>
        <v>100.03076762799657</v>
      </c>
      <c r="M1428" s="12">
        <f t="shared" si="275"/>
        <v>92.881719028482237</v>
      </c>
      <c r="N1428" s="12">
        <f t="shared" si="276"/>
        <v>93.394433614984848</v>
      </c>
      <c r="O1428" s="12">
        <f t="shared" si="277"/>
        <v>100.61768799084389</v>
      </c>
      <c r="P1428" s="12">
        <f t="shared" si="278"/>
        <v>99.735861179426053</v>
      </c>
      <c r="Q1428">
        <v>0.51219512195121997</v>
      </c>
      <c r="R1428" s="12"/>
      <c r="S1428" s="12"/>
      <c r="Z1428" s="12"/>
      <c r="AA1428" s="12"/>
      <c r="AB1428" s="12"/>
      <c r="AC1428" s="12"/>
      <c r="AF1428">
        <v>0.41458910433979701</v>
      </c>
      <c r="AG1428" s="12"/>
      <c r="AH1428" s="12"/>
      <c r="BI1428" t="str">
        <v>02/05/2019</v>
      </c>
      <c r="BJ1428">
        <v>55.5</v>
      </c>
      <c r="BK1428">
        <v>17.8</v>
      </c>
    </row>
    <row r="1429" spans="1:63" x14ac:dyDescent="0.3">
      <c r="A1429" s="11">
        <v>43516</v>
      </c>
      <c r="B1429">
        <v>0.62326869806094198</v>
      </c>
      <c r="C1429">
        <v>2779.76</v>
      </c>
      <c r="D1429">
        <v>172.28</v>
      </c>
      <c r="E1429">
        <v>122.29</v>
      </c>
      <c r="F1429">
        <v>1341.55</v>
      </c>
      <c r="G1429">
        <v>83.74</v>
      </c>
      <c r="H1429">
        <v>45.61</v>
      </c>
      <c r="I1429" s="12">
        <f t="shared" si="271"/>
        <v>93.043106690896323</v>
      </c>
      <c r="J1429" s="12">
        <f t="shared" si="272"/>
        <v>93.532037523667782</v>
      </c>
      <c r="K1429" s="12">
        <f t="shared" si="273"/>
        <v>100.99234315649792</v>
      </c>
      <c r="L1429" s="12">
        <f t="shared" si="274"/>
        <v>100.3364296958183</v>
      </c>
      <c r="M1429" s="12">
        <f t="shared" si="275"/>
        <v>92.632730206986835</v>
      </c>
      <c r="N1429" s="12">
        <f t="shared" si="276"/>
        <v>93.200162874478252</v>
      </c>
      <c r="O1429" s="12">
        <f t="shared" si="277"/>
        <v>100.61718583694024</v>
      </c>
      <c r="P1429" s="12">
        <f t="shared" si="278"/>
        <v>100.23680853759781</v>
      </c>
      <c r="Q1429">
        <v>0.50617283950617298</v>
      </c>
      <c r="R1429" s="12"/>
      <c r="S1429" s="12"/>
      <c r="Z1429" s="12"/>
      <c r="AA1429" s="12"/>
      <c r="AB1429" s="12"/>
      <c r="AC1429" s="12"/>
      <c r="AF1429">
        <v>0.40774907749077499</v>
      </c>
      <c r="AG1429" s="12"/>
      <c r="AH1429" s="12"/>
      <c r="BI1429" t="str">
        <v>01/05/2019</v>
      </c>
      <c r="BJ1429">
        <v>55.5</v>
      </c>
      <c r="BK1429">
        <v>17.8</v>
      </c>
    </row>
    <row r="1430" spans="1:63" x14ac:dyDescent="0.3">
      <c r="A1430" s="11">
        <v>43512</v>
      </c>
      <c r="B1430">
        <v>0.60158311345646398</v>
      </c>
      <c r="C1430">
        <v>2775.6</v>
      </c>
      <c r="D1430">
        <v>171.94</v>
      </c>
      <c r="E1430">
        <v>121.98</v>
      </c>
      <c r="F1430">
        <v>1323.375</v>
      </c>
      <c r="G1430">
        <v>83.68</v>
      </c>
      <c r="H1430">
        <v>45.41</v>
      </c>
      <c r="I1430" s="12">
        <f t="shared" si="271"/>
        <v>93.140217027363178</v>
      </c>
      <c r="J1430" s="12">
        <f t="shared" si="272"/>
        <v>94.690581471568976</v>
      </c>
      <c r="K1430" s="12">
        <f t="shared" si="273"/>
        <v>100.91345327412559</v>
      </c>
      <c r="L1430" s="12">
        <f t="shared" si="274"/>
        <v>100.62881085067325</v>
      </c>
      <c r="M1430" s="12">
        <f t="shared" si="275"/>
        <v>92.685001418829003</v>
      </c>
      <c r="N1430" s="12">
        <f t="shared" si="276"/>
        <v>94.308895073829561</v>
      </c>
      <c r="O1430" s="12">
        <f t="shared" si="277"/>
        <v>100.49052589185622</v>
      </c>
      <c r="P1430" s="12">
        <f t="shared" si="278"/>
        <v>100.48066327489417</v>
      </c>
      <c r="Q1430">
        <v>0.53409090909090895</v>
      </c>
      <c r="R1430" s="12"/>
      <c r="S1430" s="12"/>
      <c r="Z1430" s="12"/>
      <c r="AA1430" s="12"/>
      <c r="AB1430" s="12"/>
      <c r="AC1430" s="12"/>
      <c r="AF1430">
        <v>0.39633027522935799</v>
      </c>
      <c r="AG1430" s="12"/>
      <c r="AH1430" s="12"/>
      <c r="BI1430" t="str">
        <v>30/04/2019</v>
      </c>
      <c r="BJ1430">
        <v>55.5</v>
      </c>
      <c r="BK1430">
        <v>17.8</v>
      </c>
    </row>
    <row r="1431" spans="1:63" x14ac:dyDescent="0.3">
      <c r="A1431" s="11">
        <v>43511</v>
      </c>
      <c r="B1431">
        <v>0.60158311345646398</v>
      </c>
      <c r="C1431">
        <v>2745.73</v>
      </c>
      <c r="D1431">
        <v>171.22</v>
      </c>
      <c r="E1431">
        <v>121.79</v>
      </c>
      <c r="F1431">
        <v>1312.49</v>
      </c>
      <c r="G1431">
        <v>83.72</v>
      </c>
      <c r="H1431">
        <v>44.94</v>
      </c>
      <c r="I1431" s="12">
        <f t="shared" si="271"/>
        <v>92.28028954264208</v>
      </c>
      <c r="J1431" s="12">
        <f t="shared" si="272"/>
        <v>94.446407914200762</v>
      </c>
      <c r="K1431" s="12">
        <f t="shared" si="273"/>
        <v>99.780299013054758</v>
      </c>
      <c r="L1431" s="12">
        <f t="shared" si="274"/>
        <v>100.58653223010187</v>
      </c>
      <c r="M1431" s="12">
        <f t="shared" si="275"/>
        <v>92.44049134386978</v>
      </c>
      <c r="N1431" s="12">
        <f t="shared" si="276"/>
        <v>94.696039024317557</v>
      </c>
      <c r="O1431" s="12">
        <f t="shared" si="277"/>
        <v>100.02213231732081</v>
      </c>
      <c r="P1431" s="12">
        <f t="shared" si="278"/>
        <v>101.11295012942982</v>
      </c>
      <c r="Q1431">
        <v>0.54022988505747105</v>
      </c>
      <c r="R1431" s="12"/>
      <c r="S1431" s="12"/>
      <c r="Z1431" s="12"/>
      <c r="AA1431" s="12"/>
      <c r="AB1431" s="12"/>
      <c r="AC1431" s="12"/>
      <c r="AF1431">
        <v>0.38688827331486603</v>
      </c>
      <c r="AG1431" s="12"/>
      <c r="AH1431" s="12"/>
      <c r="BI1431" t="str">
        <v>29/04/2019</v>
      </c>
      <c r="BJ1431">
        <v>55.5</v>
      </c>
      <c r="BK1431">
        <v>17.8</v>
      </c>
    </row>
    <row r="1432" spans="1:63" x14ac:dyDescent="0.3">
      <c r="A1432" s="11">
        <v>43510</v>
      </c>
      <c r="B1432">
        <v>0.58108108108108103</v>
      </c>
      <c r="C1432">
        <v>2753.03</v>
      </c>
      <c r="D1432">
        <v>171.01</v>
      </c>
      <c r="E1432">
        <v>121.1</v>
      </c>
      <c r="F1432">
        <v>1306.18</v>
      </c>
      <c r="G1432">
        <v>83.61</v>
      </c>
      <c r="H1432">
        <v>44.89</v>
      </c>
      <c r="I1432" s="12">
        <f t="shared" si="271"/>
        <v>93.057261308372532</v>
      </c>
      <c r="J1432" s="12">
        <f t="shared" si="272"/>
        <v>95.158431327324422</v>
      </c>
      <c r="K1432" s="12">
        <f t="shared" si="273"/>
        <v>100.17772970715295</v>
      </c>
      <c r="L1432" s="12">
        <f t="shared" si="274"/>
        <v>100.96671813261986</v>
      </c>
      <c r="M1432" s="12">
        <f t="shared" si="275"/>
        <v>92.855534418622042</v>
      </c>
      <c r="N1432" s="12">
        <f t="shared" si="276"/>
        <v>95.038451400226535</v>
      </c>
      <c r="O1432" s="12">
        <f t="shared" si="277"/>
        <v>100.03089839893846</v>
      </c>
      <c r="P1432" s="12">
        <f t="shared" si="278"/>
        <v>101.10140793302502</v>
      </c>
      <c r="Q1432">
        <v>0.52941176470588203</v>
      </c>
      <c r="R1432" s="12"/>
      <c r="S1432" s="12"/>
      <c r="Z1432" s="12"/>
      <c r="AA1432" s="12"/>
      <c r="AB1432" s="12"/>
      <c r="AC1432" s="12"/>
      <c r="AF1432">
        <v>0.37908496732026098</v>
      </c>
      <c r="AG1432" s="12"/>
      <c r="AH1432" s="12"/>
      <c r="BI1432" t="str">
        <v>26/04/2019</v>
      </c>
      <c r="BJ1432">
        <v>56.4</v>
      </c>
      <c r="BK1432">
        <v>17.8</v>
      </c>
    </row>
    <row r="1433" spans="1:63" x14ac:dyDescent="0.3">
      <c r="A1433" s="11">
        <v>43509</v>
      </c>
      <c r="B1433">
        <v>0.55801104972375704</v>
      </c>
      <c r="C1433">
        <v>2744.73</v>
      </c>
      <c r="D1433">
        <v>170.89</v>
      </c>
      <c r="E1433">
        <v>121.55500000000001</v>
      </c>
      <c r="F1433">
        <v>1310.8</v>
      </c>
      <c r="G1433">
        <v>83.67</v>
      </c>
      <c r="H1433">
        <v>44.95</v>
      </c>
      <c r="I1433" s="12">
        <f t="shared" si="271"/>
        <v>92.431762778087574</v>
      </c>
      <c r="J1433" s="12">
        <f t="shared" si="272"/>
        <v>94.539336510726187</v>
      </c>
      <c r="K1433" s="12">
        <f t="shared" si="273"/>
        <v>99.804353659544148</v>
      </c>
      <c r="L1433" s="12">
        <f t="shared" si="274"/>
        <v>100.52853502566001</v>
      </c>
      <c r="M1433" s="12">
        <f t="shared" si="275"/>
        <v>92.444584256264534</v>
      </c>
      <c r="N1433" s="12">
        <f t="shared" si="276"/>
        <v>94.63843637833557</v>
      </c>
      <c r="O1433" s="12">
        <f t="shared" si="277"/>
        <v>99.889124864840213</v>
      </c>
      <c r="P1433" s="12">
        <f t="shared" si="278"/>
        <v>100.89588074770805</v>
      </c>
      <c r="Q1433">
        <v>0.54651162790697705</v>
      </c>
      <c r="R1433" s="12"/>
      <c r="S1433" s="12"/>
      <c r="Z1433" s="12"/>
      <c r="AA1433" s="12"/>
      <c r="AB1433" s="12"/>
      <c r="AC1433" s="12"/>
      <c r="AF1433">
        <v>0.37441204139228601</v>
      </c>
      <c r="AG1433" s="12"/>
      <c r="AH1433" s="12"/>
      <c r="BI1433" t="str">
        <v>25/04/2019</v>
      </c>
      <c r="BJ1433">
        <v>56.4</v>
      </c>
      <c r="BK1433">
        <v>17.8</v>
      </c>
    </row>
    <row r="1434" spans="1:63" x14ac:dyDescent="0.3">
      <c r="A1434" s="11">
        <v>43508</v>
      </c>
      <c r="B1434">
        <v>0.55000000000000004</v>
      </c>
      <c r="C1434">
        <v>2709.8</v>
      </c>
      <c r="D1434">
        <v>168.4</v>
      </c>
      <c r="E1434">
        <v>121.87</v>
      </c>
      <c r="F1434">
        <v>1308.17</v>
      </c>
      <c r="G1434">
        <v>83.68</v>
      </c>
      <c r="H1434">
        <v>44.47</v>
      </c>
      <c r="I1434" s="12">
        <f t="shared" si="271"/>
        <v>91.023181625001754</v>
      </c>
      <c r="J1434" s="12">
        <f t="shared" si="272"/>
        <v>93.521836869153276</v>
      </c>
      <c r="K1434" s="12">
        <f t="shared" si="273"/>
        <v>98.522598974963188</v>
      </c>
      <c r="L1434" s="12">
        <f t="shared" si="274"/>
        <v>100.31822222314226</v>
      </c>
      <c r="M1434" s="12">
        <f t="shared" si="275"/>
        <v>90.866153331426503</v>
      </c>
      <c r="N1434" s="12">
        <f t="shared" si="276"/>
        <v>93.44460850482541</v>
      </c>
      <c r="O1434" s="12">
        <f t="shared" si="277"/>
        <v>98.422072406824412</v>
      </c>
      <c r="P1434" s="12">
        <f t="shared" si="278"/>
        <v>100.49466287004847</v>
      </c>
      <c r="Q1434">
        <v>0.54651162790697705</v>
      </c>
      <c r="R1434" s="12"/>
      <c r="S1434" s="12"/>
      <c r="Z1434" s="12"/>
      <c r="AA1434" s="12"/>
      <c r="AB1434" s="12"/>
      <c r="AC1434" s="12"/>
      <c r="AF1434">
        <v>0.36847103513770202</v>
      </c>
      <c r="AG1434" s="12"/>
      <c r="AH1434" s="12"/>
      <c r="BI1434" t="str">
        <v>24/04/2019</v>
      </c>
      <c r="BJ1434">
        <v>56.4</v>
      </c>
      <c r="BK1434">
        <v>17.8</v>
      </c>
    </row>
    <row r="1435" spans="1:63" x14ac:dyDescent="0.3">
      <c r="A1435" s="11">
        <v>43505</v>
      </c>
      <c r="B1435">
        <v>0.55040871934604896</v>
      </c>
      <c r="C1435">
        <v>2707.88</v>
      </c>
      <c r="D1435">
        <v>168.56</v>
      </c>
      <c r="E1435">
        <v>122.35</v>
      </c>
      <c r="F1435">
        <v>1314.93</v>
      </c>
      <c r="G1435">
        <v>83.71</v>
      </c>
      <c r="H1435">
        <v>44.59</v>
      </c>
      <c r="I1435" s="12">
        <f t="shared" si="271"/>
        <v>90.603486975722248</v>
      </c>
      <c r="J1435" s="12">
        <f t="shared" si="272"/>
        <v>92.977916075599353</v>
      </c>
      <c r="K1435" s="12">
        <f t="shared" si="273"/>
        <v>98.417545932915331</v>
      </c>
      <c r="L1435" s="12">
        <f t="shared" si="274"/>
        <v>99.978273286498421</v>
      </c>
      <c r="M1435" s="12">
        <f t="shared" si="275"/>
        <v>90.596722814963229</v>
      </c>
      <c r="N1435" s="12">
        <f t="shared" si="276"/>
        <v>93.054547924513045</v>
      </c>
      <c r="O1435" s="12">
        <f t="shared" si="277"/>
        <v>98.480258164882088</v>
      </c>
      <c r="P1435" s="12">
        <f t="shared" si="278"/>
        <v>100.31990865208428</v>
      </c>
      <c r="Q1435">
        <v>0.54651162790697705</v>
      </c>
      <c r="R1435" s="12"/>
      <c r="S1435" s="12"/>
      <c r="Z1435" s="12"/>
      <c r="AA1435" s="12"/>
      <c r="AB1435" s="12"/>
      <c r="AC1435" s="12"/>
      <c r="AF1435">
        <v>0.37804878048780499</v>
      </c>
      <c r="AG1435" s="12"/>
      <c r="AH1435" s="12"/>
      <c r="BI1435" t="str">
        <v>23/04/2019</v>
      </c>
      <c r="BJ1435">
        <v>56.4</v>
      </c>
      <c r="BK1435">
        <v>17.8</v>
      </c>
    </row>
    <row r="1436" spans="1:63" x14ac:dyDescent="0.3">
      <c r="A1436" s="11">
        <v>43504</v>
      </c>
      <c r="B1436">
        <v>0.53591160220994505</v>
      </c>
      <c r="C1436">
        <v>2706.05</v>
      </c>
      <c r="D1436">
        <v>168.23</v>
      </c>
      <c r="E1436">
        <v>121.83</v>
      </c>
      <c r="F1436">
        <v>1310.2</v>
      </c>
      <c r="G1436">
        <v>83.68</v>
      </c>
      <c r="H1436">
        <v>44.76</v>
      </c>
      <c r="I1436" s="12">
        <f t="shared" si="271"/>
        <v>90.930106115036509</v>
      </c>
      <c r="J1436" s="12">
        <f t="shared" si="272"/>
        <v>93.251504183996076</v>
      </c>
      <c r="K1436" s="12">
        <f t="shared" si="273"/>
        <v>98.386283313121879</v>
      </c>
      <c r="L1436" s="12">
        <f t="shared" si="274"/>
        <v>99.532933439945438</v>
      </c>
      <c r="M1436" s="12">
        <f t="shared" si="275"/>
        <v>90.80618020430569</v>
      </c>
      <c r="N1436" s="12">
        <f t="shared" si="276"/>
        <v>93.208204974862312</v>
      </c>
      <c r="O1436" s="12">
        <f t="shared" si="277"/>
        <v>98.322637971236148</v>
      </c>
      <c r="P1436" s="12">
        <f t="shared" si="278"/>
        <v>99.745411573369495</v>
      </c>
      <c r="Q1436">
        <v>0.51162790697674398</v>
      </c>
      <c r="R1436" s="12"/>
      <c r="S1436" s="12"/>
      <c r="Z1436" s="12"/>
      <c r="AA1436" s="12"/>
      <c r="AB1436" s="12"/>
      <c r="AC1436" s="12"/>
      <c r="AF1436">
        <v>0.38634237605238497</v>
      </c>
      <c r="AG1436" s="12"/>
      <c r="AH1436" s="12"/>
      <c r="BI1436" t="str">
        <v>22/04/2019</v>
      </c>
      <c r="BJ1436">
        <v>56.4</v>
      </c>
      <c r="BK1436">
        <v>17.8</v>
      </c>
    </row>
    <row r="1437" spans="1:63" x14ac:dyDescent="0.3">
      <c r="A1437" s="11">
        <v>43503</v>
      </c>
      <c r="B1437">
        <v>0.51412429378531099</v>
      </c>
      <c r="C1437">
        <v>2731.61</v>
      </c>
      <c r="D1437">
        <v>170.52</v>
      </c>
      <c r="E1437">
        <v>121.03</v>
      </c>
      <c r="F1437">
        <v>1306.5</v>
      </c>
      <c r="G1437">
        <v>83.62</v>
      </c>
      <c r="H1437">
        <v>45.28</v>
      </c>
      <c r="I1437" s="12">
        <f t="shared" si="271"/>
        <v>92.405550200046747</v>
      </c>
      <c r="J1437" s="12">
        <f t="shared" si="272"/>
        <v>94.402183054885697</v>
      </c>
      <c r="K1437" s="12">
        <f t="shared" si="273"/>
        <v>99.387578455208242</v>
      </c>
      <c r="L1437" s="12">
        <f t="shared" si="274"/>
        <v>99.321678228875896</v>
      </c>
      <c r="M1437" s="12">
        <f t="shared" si="275"/>
        <v>92.663096881681341</v>
      </c>
      <c r="N1437" s="12">
        <f t="shared" si="276"/>
        <v>94.748965621521393</v>
      </c>
      <c r="O1437" s="12">
        <f t="shared" si="277"/>
        <v>99.733572959447642</v>
      </c>
      <c r="P1437" s="12">
        <f t="shared" si="278"/>
        <v>99.939835608412551</v>
      </c>
      <c r="Q1437">
        <v>0.48809523809523803</v>
      </c>
      <c r="R1437" s="12"/>
      <c r="S1437" s="12"/>
      <c r="Z1437" s="12"/>
      <c r="AA1437" s="12"/>
      <c r="AB1437" s="12"/>
      <c r="AC1437" s="12"/>
      <c r="AF1437">
        <v>0.37204910292728999</v>
      </c>
      <c r="AG1437" s="12"/>
      <c r="AH1437" s="12"/>
      <c r="BI1437" t="str">
        <v>19/04/2019</v>
      </c>
      <c r="BJ1437">
        <v>53.4</v>
      </c>
      <c r="BK1437">
        <v>18.399999999999999</v>
      </c>
    </row>
    <row r="1438" spans="1:63" x14ac:dyDescent="0.3">
      <c r="A1438" s="11">
        <v>43502</v>
      </c>
      <c r="B1438">
        <v>0.51311953352769701</v>
      </c>
      <c r="C1438">
        <v>2737.7</v>
      </c>
      <c r="D1438">
        <v>171.03</v>
      </c>
      <c r="E1438">
        <v>120.97</v>
      </c>
      <c r="F1438">
        <v>1315.27</v>
      </c>
      <c r="G1438">
        <v>83.58</v>
      </c>
      <c r="H1438">
        <v>45.6</v>
      </c>
      <c r="I1438" s="12">
        <f t="shared" si="271"/>
        <v>92.657623946137065</v>
      </c>
      <c r="J1438" s="12">
        <f t="shared" si="272"/>
        <v>93.984577860712591</v>
      </c>
      <c r="K1438" s="12">
        <f t="shared" si="273"/>
        <v>99.656959029289439</v>
      </c>
      <c r="L1438" s="12">
        <f t="shared" si="274"/>
        <v>98.847895437759291</v>
      </c>
      <c r="M1438" s="12">
        <f t="shared" si="275"/>
        <v>92.98649682609404</v>
      </c>
      <c r="N1438" s="12">
        <f t="shared" si="276"/>
        <v>94.40101297819109</v>
      </c>
      <c r="O1438" s="12">
        <f t="shared" si="277"/>
        <v>100.07990109724081</v>
      </c>
      <c r="P1438" s="12">
        <f t="shared" si="278"/>
        <v>99.538138415497514</v>
      </c>
      <c r="Q1438">
        <v>0.48148148148148101</v>
      </c>
      <c r="R1438" s="12"/>
      <c r="S1438" s="12"/>
      <c r="Z1438" s="12"/>
      <c r="AA1438" s="12"/>
      <c r="AB1438" s="12"/>
      <c r="AC1438" s="12"/>
      <c r="AF1438">
        <v>0.36796949475691099</v>
      </c>
      <c r="AG1438" s="12"/>
      <c r="AH1438" s="12"/>
      <c r="BI1438" t="str">
        <v>18/04/2019</v>
      </c>
      <c r="BJ1438">
        <v>53.4</v>
      </c>
      <c r="BK1438">
        <v>18.399999999999999</v>
      </c>
    </row>
    <row r="1439" spans="1:63" x14ac:dyDescent="0.3">
      <c r="A1439" s="11">
        <v>43501</v>
      </c>
      <c r="B1439">
        <v>0.50591715976331397</v>
      </c>
      <c r="C1439">
        <v>2724.87</v>
      </c>
      <c r="D1439">
        <v>169.53</v>
      </c>
      <c r="E1439">
        <v>120.42</v>
      </c>
      <c r="F1439">
        <v>1312.15</v>
      </c>
      <c r="G1439">
        <v>83.58</v>
      </c>
      <c r="H1439">
        <v>45.2</v>
      </c>
      <c r="I1439" s="12">
        <f t="shared" si="271"/>
        <v>92.644548660702469</v>
      </c>
      <c r="J1439" s="12">
        <f t="shared" si="272"/>
        <v>93.766036929503699</v>
      </c>
      <c r="K1439" s="12">
        <f t="shared" si="273"/>
        <v>99.189925101413579</v>
      </c>
      <c r="L1439" s="12">
        <f t="shared" si="274"/>
        <v>99.258934229729746</v>
      </c>
      <c r="M1439" s="12">
        <f t="shared" si="275"/>
        <v>92.590151360467829</v>
      </c>
      <c r="N1439" s="12">
        <f t="shared" si="276"/>
        <v>93.794144735877254</v>
      </c>
      <c r="O1439" s="12">
        <f t="shared" si="277"/>
        <v>99.202161217419373</v>
      </c>
      <c r="P1439" s="12">
        <f t="shared" si="278"/>
        <v>99.538294294078483</v>
      </c>
      <c r="Q1439">
        <v>0.469135802469136</v>
      </c>
      <c r="R1439" s="12"/>
      <c r="S1439" s="12"/>
      <c r="Z1439" s="12"/>
      <c r="AA1439" s="12"/>
      <c r="AB1439" s="12"/>
      <c r="AC1439" s="12"/>
      <c r="AF1439">
        <v>0.36389684813753598</v>
      </c>
      <c r="AG1439" s="12"/>
      <c r="AH1439" s="12"/>
      <c r="BI1439" t="str">
        <v>17/04/2019</v>
      </c>
      <c r="BJ1439">
        <v>53.4</v>
      </c>
      <c r="BK1439">
        <v>18.399999999999999</v>
      </c>
    </row>
    <row r="1440" spans="1:63" x14ac:dyDescent="0.3">
      <c r="A1440" s="11">
        <v>43498</v>
      </c>
      <c r="B1440">
        <v>0.495821727019499</v>
      </c>
      <c r="C1440">
        <v>2706.53</v>
      </c>
      <c r="D1440">
        <v>167.45</v>
      </c>
      <c r="E1440">
        <v>120.96</v>
      </c>
      <c r="F1440">
        <v>1318.625</v>
      </c>
      <c r="G1440">
        <v>83.58</v>
      </c>
      <c r="H1440">
        <v>45.03</v>
      </c>
      <c r="I1440" s="12">
        <f t="shared" si="271"/>
        <v>91.614753941447375</v>
      </c>
      <c r="J1440" s="12">
        <f t="shared" si="272"/>
        <v>92.682887038137721</v>
      </c>
      <c r="K1440" s="12">
        <f t="shared" si="273"/>
        <v>98.522317756343938</v>
      </c>
      <c r="L1440" s="12">
        <f t="shared" si="274"/>
        <v>98.961955015843856</v>
      </c>
      <c r="M1440" s="12">
        <f t="shared" si="275"/>
        <v>91.052645126103627</v>
      </c>
      <c r="N1440" s="12">
        <f t="shared" si="276"/>
        <v>92.196196891479985</v>
      </c>
      <c r="O1440" s="12">
        <f t="shared" si="277"/>
        <v>97.985028584066967</v>
      </c>
      <c r="P1440" s="12">
        <f t="shared" si="278"/>
        <v>98.68502826411229</v>
      </c>
      <c r="Q1440">
        <v>0.49411764705882399</v>
      </c>
      <c r="R1440" s="12"/>
      <c r="S1440" s="12"/>
      <c r="Z1440" s="12"/>
      <c r="AA1440" s="12"/>
      <c r="AB1440" s="12"/>
      <c r="AC1440" s="12"/>
      <c r="AF1440">
        <v>0.341626794258373</v>
      </c>
      <c r="AG1440" s="12"/>
      <c r="AH1440" s="12"/>
      <c r="BI1440" t="str">
        <v>16/04/2019</v>
      </c>
      <c r="BJ1440">
        <v>53.4</v>
      </c>
      <c r="BK1440">
        <v>18.399999999999999</v>
      </c>
    </row>
    <row r="1441" spans="1:63" x14ac:dyDescent="0.3">
      <c r="A1441" s="11">
        <v>43496</v>
      </c>
      <c r="B1441">
        <v>0.46910112359550599</v>
      </c>
      <c r="C1441">
        <v>2704.1</v>
      </c>
      <c r="D1441">
        <v>168.16</v>
      </c>
      <c r="E1441">
        <v>121.97</v>
      </c>
      <c r="F1441">
        <v>1322.08</v>
      </c>
      <c r="G1441">
        <v>83.83</v>
      </c>
      <c r="H1441">
        <v>45.12</v>
      </c>
      <c r="I1441" s="12">
        <f t="shared" si="271"/>
        <v>90.781438421077311</v>
      </c>
      <c r="J1441" s="12">
        <f t="shared" si="272"/>
        <v>92.358529266865474</v>
      </c>
      <c r="K1441" s="12">
        <f t="shared" si="273"/>
        <v>98.14144441895148</v>
      </c>
      <c r="L1441" s="12">
        <f t="shared" si="274"/>
        <v>98.676452830729104</v>
      </c>
      <c r="M1441" s="12">
        <f t="shared" si="275"/>
        <v>90.684596666075038</v>
      </c>
      <c r="N1441" s="12">
        <f t="shared" si="276"/>
        <v>92.344766975601644</v>
      </c>
      <c r="O1441" s="12">
        <f t="shared" si="277"/>
        <v>98.106675311467839</v>
      </c>
      <c r="P1441" s="12">
        <f t="shared" si="278"/>
        <v>98.905338769943228</v>
      </c>
      <c r="Q1441">
        <v>0.51219512195121997</v>
      </c>
      <c r="R1441" s="12"/>
      <c r="S1441" s="12"/>
      <c r="Z1441" s="12"/>
      <c r="AA1441" s="12"/>
      <c r="AB1441" s="12"/>
      <c r="AC1441" s="12"/>
      <c r="AF1441">
        <v>0.34110787172011697</v>
      </c>
      <c r="AG1441" s="12"/>
      <c r="AH1441" s="12"/>
      <c r="BI1441" t="str">
        <v>15/04/2019</v>
      </c>
      <c r="BJ1441">
        <v>53.4</v>
      </c>
      <c r="BK1441">
        <v>18.399999999999999</v>
      </c>
    </row>
    <row r="1442" spans="1:63" x14ac:dyDescent="0.3">
      <c r="A1442" s="11">
        <v>43496</v>
      </c>
      <c r="B1442">
        <v>0.45170454545454503</v>
      </c>
      <c r="C1442">
        <v>2681.05</v>
      </c>
      <c r="D1442">
        <v>165.68</v>
      </c>
      <c r="E1442">
        <v>120.93</v>
      </c>
      <c r="F1442">
        <v>1319.71</v>
      </c>
      <c r="G1442">
        <v>83.76</v>
      </c>
      <c r="H1442">
        <v>45.03</v>
      </c>
      <c r="I1442" s="12">
        <f t="shared" si="271"/>
        <v>90.781677961743682</v>
      </c>
      <c r="J1442" s="12">
        <f t="shared" si="272"/>
        <v>91.734593784829187</v>
      </c>
      <c r="K1442" s="12">
        <f t="shared" si="273"/>
        <v>97.385571040716144</v>
      </c>
      <c r="L1442" s="12">
        <f t="shared" si="274"/>
        <v>98.029584001347004</v>
      </c>
      <c r="M1442" s="12">
        <f t="shared" si="275"/>
        <v>90.110717760028606</v>
      </c>
      <c r="N1442" s="12">
        <f t="shared" si="276"/>
        <v>91.144146542233187</v>
      </c>
      <c r="O1442" s="12">
        <f t="shared" si="277"/>
        <v>96.739466770203464</v>
      </c>
      <c r="P1442" s="12">
        <f t="shared" si="278"/>
        <v>97.638966583268314</v>
      </c>
      <c r="Q1442">
        <v>0.51249999999999996</v>
      </c>
      <c r="R1442" s="12"/>
      <c r="S1442" s="12"/>
      <c r="Z1442" s="12"/>
      <c r="AA1442" s="12"/>
      <c r="AB1442" s="12"/>
      <c r="AC1442" s="12"/>
      <c r="AF1442">
        <v>0.34246575342465801</v>
      </c>
      <c r="AG1442" s="12"/>
      <c r="AH1442" s="12"/>
      <c r="BI1442" t="str">
        <v>12/04/2019</v>
      </c>
      <c r="BJ1442">
        <v>54.8</v>
      </c>
      <c r="BK1442">
        <v>19.2</v>
      </c>
    </row>
    <row r="1443" spans="1:63" x14ac:dyDescent="0.3">
      <c r="A1443" s="11">
        <v>43495</v>
      </c>
      <c r="B1443">
        <v>0.429824561403509</v>
      </c>
      <c r="C1443">
        <v>2640</v>
      </c>
      <c r="D1443">
        <v>161.57</v>
      </c>
      <c r="E1443">
        <v>121.02</v>
      </c>
      <c r="F1443">
        <v>1311.5</v>
      </c>
      <c r="G1443">
        <v>83.65</v>
      </c>
      <c r="H1443">
        <v>44.46</v>
      </c>
      <c r="I1443" s="12">
        <f t="shared" si="271"/>
        <v>89.326291733459158</v>
      </c>
      <c r="J1443" s="12">
        <f t="shared" si="272"/>
        <v>90.890292516657141</v>
      </c>
      <c r="K1443" s="12">
        <f t="shared" si="273"/>
        <v>96.018816220313383</v>
      </c>
      <c r="L1443" s="12">
        <f t="shared" si="274"/>
        <v>97.762815711969779</v>
      </c>
      <c r="M1443" s="12">
        <f t="shared" si="275"/>
        <v>87.811670414455889</v>
      </c>
      <c r="N1443" s="12">
        <f t="shared" si="276"/>
        <v>89.42908598786191</v>
      </c>
      <c r="O1443" s="12">
        <f t="shared" si="277"/>
        <v>94.460799510714764</v>
      </c>
      <c r="P1443" s="12">
        <f t="shared" si="278"/>
        <v>96.422369116330287</v>
      </c>
      <c r="Q1443">
        <v>0.46666666666666701</v>
      </c>
      <c r="R1443" s="12"/>
      <c r="S1443" s="12"/>
      <c r="Z1443" s="12"/>
      <c r="AA1443" s="12"/>
      <c r="AB1443" s="12"/>
      <c r="AC1443" s="12"/>
      <c r="AF1443">
        <v>0.33697813121272402</v>
      </c>
      <c r="AG1443" s="12"/>
      <c r="AH1443" s="12"/>
      <c r="BI1443" t="str">
        <v>11/04/2019</v>
      </c>
      <c r="BJ1443">
        <v>54.8</v>
      </c>
      <c r="BK1443">
        <v>19.2</v>
      </c>
    </row>
    <row r="1444" spans="1:63" x14ac:dyDescent="0.3">
      <c r="A1444" s="11">
        <v>43494</v>
      </c>
      <c r="B1444">
        <v>0.413690476190476</v>
      </c>
      <c r="C1444">
        <v>2643.85</v>
      </c>
      <c r="D1444">
        <v>163.11000000000001</v>
      </c>
      <c r="E1444">
        <v>120.41</v>
      </c>
      <c r="F1444">
        <v>1303.5</v>
      </c>
      <c r="G1444">
        <v>83.61</v>
      </c>
      <c r="H1444">
        <v>44.34</v>
      </c>
      <c r="I1444" s="12">
        <f t="shared" si="271"/>
        <v>89.912723566094414</v>
      </c>
      <c r="J1444" s="12">
        <f t="shared" si="272"/>
        <v>91.585751880611397</v>
      </c>
      <c r="K1444" s="12">
        <f t="shared" si="273"/>
        <v>96.204936345821281</v>
      </c>
      <c r="L1444" s="12">
        <f t="shared" si="274"/>
        <v>98.171461256115663</v>
      </c>
      <c r="M1444" s="12">
        <f t="shared" si="275"/>
        <v>89.104352306810341</v>
      </c>
      <c r="N1444" s="12">
        <f t="shared" si="276"/>
        <v>90.84433201281503</v>
      </c>
      <c r="O1444" s="12">
        <f t="shared" si="277"/>
        <v>95.407229002612496</v>
      </c>
      <c r="P1444" s="12">
        <f t="shared" si="278"/>
        <v>97.608096771337969</v>
      </c>
      <c r="Q1444">
        <v>0.46666666666666701</v>
      </c>
      <c r="R1444" s="12"/>
      <c r="S1444" s="12"/>
      <c r="Z1444" s="12"/>
      <c r="AA1444" s="12"/>
      <c r="AB1444" s="12"/>
      <c r="AC1444" s="12"/>
      <c r="AF1444">
        <v>0.33670374115267898</v>
      </c>
      <c r="AG1444" s="12"/>
      <c r="AH1444" s="12"/>
      <c r="BI1444" t="str">
        <v>10/04/2019</v>
      </c>
      <c r="BJ1444">
        <v>54.8</v>
      </c>
      <c r="BK1444">
        <v>19.2</v>
      </c>
    </row>
    <row r="1445" spans="1:63" x14ac:dyDescent="0.3">
      <c r="A1445" s="11">
        <v>43491</v>
      </c>
      <c r="B1445">
        <v>0.42136498516320497</v>
      </c>
      <c r="C1445">
        <v>2664.76</v>
      </c>
      <c r="D1445">
        <v>165.15</v>
      </c>
      <c r="E1445">
        <v>120.53</v>
      </c>
      <c r="F1445">
        <v>1303.43</v>
      </c>
      <c r="G1445">
        <v>83.6</v>
      </c>
      <c r="H1445">
        <v>44.65</v>
      </c>
      <c r="I1445" s="12">
        <f t="shared" si="271"/>
        <v>90.532988404600943</v>
      </c>
      <c r="J1445" s="12">
        <f t="shared" si="272"/>
        <v>92.315093271976409</v>
      </c>
      <c r="K1445" s="12">
        <f t="shared" si="273"/>
        <v>96.977505483580941</v>
      </c>
      <c r="L1445" s="12">
        <f t="shared" si="274"/>
        <v>98.260285740990199</v>
      </c>
      <c r="M1445" s="12">
        <f t="shared" si="275"/>
        <v>90.127917413167154</v>
      </c>
      <c r="N1445" s="12">
        <f t="shared" si="276"/>
        <v>91.985514549782209</v>
      </c>
      <c r="O1445" s="12">
        <f t="shared" si="277"/>
        <v>96.612178422932587</v>
      </c>
      <c r="P1445" s="12">
        <f t="shared" si="278"/>
        <v>98.138981334312561</v>
      </c>
      <c r="Q1445">
        <v>0.48</v>
      </c>
      <c r="R1445" s="12"/>
      <c r="S1445" s="12"/>
      <c r="Z1445" s="12"/>
      <c r="AA1445" s="12"/>
      <c r="AB1445" s="12"/>
      <c r="AC1445" s="12"/>
      <c r="AF1445">
        <v>0.35157041540020301</v>
      </c>
      <c r="AG1445" s="12"/>
      <c r="AH1445" s="12"/>
      <c r="BI1445" t="str">
        <v>09/04/2019</v>
      </c>
      <c r="BJ1445">
        <v>54.8</v>
      </c>
      <c r="BK1445">
        <v>19.2</v>
      </c>
    </row>
    <row r="1446" spans="1:63" x14ac:dyDescent="0.3">
      <c r="A1446" s="11">
        <v>43490</v>
      </c>
      <c r="B1446">
        <v>0.42378048780487798</v>
      </c>
      <c r="C1446">
        <v>2642.33</v>
      </c>
      <c r="D1446">
        <v>163.19999999999999</v>
      </c>
      <c r="E1446">
        <v>121.11</v>
      </c>
      <c r="F1446">
        <v>1281.17</v>
      </c>
      <c r="G1446">
        <v>83.66</v>
      </c>
      <c r="H1446">
        <v>44.09</v>
      </c>
      <c r="I1446" s="12">
        <f t="shared" si="271"/>
        <v>89.346665277945235</v>
      </c>
      <c r="J1446" s="12">
        <f t="shared" si="272"/>
        <v>93.142762017672084</v>
      </c>
      <c r="K1446" s="12">
        <f t="shared" si="273"/>
        <v>96.092883164534229</v>
      </c>
      <c r="L1446" s="12">
        <f t="shared" si="274"/>
        <v>98.67596541188577</v>
      </c>
      <c r="M1446" s="12">
        <f t="shared" si="275"/>
        <v>88.644228942624977</v>
      </c>
      <c r="N1446" s="12">
        <f t="shared" si="276"/>
        <v>92.487370814904793</v>
      </c>
      <c r="O1446" s="12">
        <f t="shared" si="277"/>
        <v>95.403820532852464</v>
      </c>
      <c r="P1446" s="12">
        <f t="shared" si="278"/>
        <v>98.212912420032254</v>
      </c>
      <c r="Q1446">
        <v>0.49275362318840599</v>
      </c>
      <c r="R1446" s="12"/>
      <c r="S1446" s="12"/>
      <c r="Z1446" s="12"/>
      <c r="AA1446" s="12"/>
      <c r="AB1446" s="12"/>
      <c r="AC1446" s="12"/>
      <c r="AF1446">
        <v>0.35149023638232302</v>
      </c>
      <c r="AG1446" s="12"/>
      <c r="AH1446" s="12"/>
      <c r="BI1446" t="str">
        <v>08/04/2019</v>
      </c>
      <c r="BJ1446">
        <v>54.8</v>
      </c>
      <c r="BK1446">
        <v>19.2</v>
      </c>
    </row>
    <row r="1447" spans="1:63" x14ac:dyDescent="0.3">
      <c r="A1447" s="11">
        <v>43489</v>
      </c>
      <c r="B1447">
        <v>0.41304347826087001</v>
      </c>
      <c r="C1447">
        <v>2638.7</v>
      </c>
      <c r="D1447">
        <v>162.15</v>
      </c>
      <c r="E1447">
        <v>120.32</v>
      </c>
      <c r="F1447">
        <v>1282.8</v>
      </c>
      <c r="G1447">
        <v>83.59</v>
      </c>
      <c r="H1447">
        <v>43.93</v>
      </c>
      <c r="I1447" s="12">
        <f t="shared" si="271"/>
        <v>89.812806953110695</v>
      </c>
      <c r="J1447" s="12">
        <f t="shared" si="272"/>
        <v>92.896925599303799</v>
      </c>
      <c r="K1447" s="12">
        <f t="shared" si="273"/>
        <v>96.041188354038852</v>
      </c>
      <c r="L1447" s="12">
        <f t="shared" si="274"/>
        <v>98.900120612803732</v>
      </c>
      <c r="M1447" s="12">
        <f t="shared" si="275"/>
        <v>88.652237679984779</v>
      </c>
      <c r="N1447" s="12">
        <f t="shared" si="276"/>
        <v>91.776457198603083</v>
      </c>
      <c r="O1447" s="12">
        <f t="shared" si="277"/>
        <v>94.868943272047446</v>
      </c>
      <c r="P1447" s="12">
        <f t="shared" si="278"/>
        <v>97.935429257188801</v>
      </c>
      <c r="Q1447">
        <v>0.47761194029850701</v>
      </c>
      <c r="R1447" s="12"/>
      <c r="S1447" s="12"/>
      <c r="Z1447" s="12"/>
      <c r="AA1447" s="12"/>
      <c r="AB1447" s="12"/>
      <c r="AC1447" s="12"/>
      <c r="AF1447">
        <v>0.35179487179487201</v>
      </c>
      <c r="AG1447" s="12"/>
      <c r="AH1447" s="12"/>
      <c r="BI1447" t="str">
        <v>05/04/2019</v>
      </c>
      <c r="BJ1447">
        <v>53.9</v>
      </c>
      <c r="BK1447">
        <v>19.2</v>
      </c>
    </row>
    <row r="1448" spans="1:63" x14ac:dyDescent="0.3">
      <c r="A1448" s="11">
        <v>43488</v>
      </c>
      <c r="B1448">
        <v>0.40836012861736298</v>
      </c>
      <c r="C1448">
        <v>2632.9</v>
      </c>
      <c r="D1448">
        <v>161.94</v>
      </c>
      <c r="E1448">
        <v>120.37</v>
      </c>
      <c r="F1448">
        <v>1285.18</v>
      </c>
      <c r="G1448">
        <v>83.61</v>
      </c>
      <c r="H1448">
        <v>43.71</v>
      </c>
      <c r="I1448" s="12">
        <f t="shared" si="271"/>
        <v>89.578265967254126</v>
      </c>
      <c r="J1448" s="12">
        <f t="shared" si="272"/>
        <v>92.521770653582522</v>
      </c>
      <c r="K1448" s="12">
        <f t="shared" si="273"/>
        <v>95.807217549616823</v>
      </c>
      <c r="L1448" s="12">
        <f t="shared" si="274"/>
        <v>99.18083003720561</v>
      </c>
      <c r="M1448" s="12">
        <f t="shared" si="275"/>
        <v>88.500710084952743</v>
      </c>
      <c r="N1448" s="12">
        <f t="shared" si="276"/>
        <v>91.488391610670973</v>
      </c>
      <c r="O1448" s="12">
        <f t="shared" si="277"/>
        <v>94.723449718466753</v>
      </c>
      <c r="P1448" s="12">
        <f t="shared" si="278"/>
        <v>98.30272723328828</v>
      </c>
      <c r="Q1448">
        <v>0.476190476190476</v>
      </c>
      <c r="R1448" s="12"/>
      <c r="S1448" s="12"/>
      <c r="Z1448" s="12"/>
      <c r="AA1448" s="12"/>
      <c r="AB1448" s="12"/>
      <c r="AC1448" s="12"/>
      <c r="AF1448">
        <v>0.36363636363636398</v>
      </c>
      <c r="AG1448" s="12"/>
      <c r="AH1448" s="12"/>
      <c r="BI1448" t="str">
        <v>04/04/2019</v>
      </c>
      <c r="BJ1448">
        <v>53.9</v>
      </c>
      <c r="BK1448">
        <v>19.2</v>
      </c>
    </row>
    <row r="1449" spans="1:63" x14ac:dyDescent="0.3">
      <c r="A1449" s="11">
        <v>43484</v>
      </c>
      <c r="B1449">
        <v>0.39739413680781799</v>
      </c>
      <c r="C1449">
        <v>2670.71</v>
      </c>
      <c r="D1449">
        <v>165.25</v>
      </c>
      <c r="E1449">
        <v>119.56</v>
      </c>
      <c r="F1449">
        <v>1281.21</v>
      </c>
      <c r="G1449">
        <v>83.54</v>
      </c>
      <c r="H1449">
        <v>44.39</v>
      </c>
      <c r="I1449" s="12">
        <f t="shared" si="271"/>
        <v>91.493417631125894</v>
      </c>
      <c r="J1449" s="12">
        <f t="shared" si="272"/>
        <v>94.146352327327236</v>
      </c>
      <c r="K1449" s="12">
        <f t="shared" si="273"/>
        <v>97.265737314635416</v>
      </c>
      <c r="L1449" s="12">
        <f t="shared" si="274"/>
        <v>99.065766984579824</v>
      </c>
      <c r="M1449" s="12">
        <f t="shared" si="275"/>
        <v>90.938320708045808</v>
      </c>
      <c r="N1449" s="12">
        <f t="shared" si="276"/>
        <v>93.654516672487375</v>
      </c>
      <c r="O1449" s="12">
        <f t="shared" si="277"/>
        <v>96.742285053337611</v>
      </c>
      <c r="P1449" s="12">
        <f t="shared" si="278"/>
        <v>98.768072185452993</v>
      </c>
      <c r="Q1449">
        <v>0.476190476190476</v>
      </c>
      <c r="R1449" s="12"/>
      <c r="S1449" s="12"/>
      <c r="Z1449" s="12"/>
      <c r="AA1449" s="12"/>
      <c r="AB1449" s="12"/>
      <c r="AC1449" s="12"/>
      <c r="AF1449">
        <v>0.38566912539515302</v>
      </c>
      <c r="AG1449" s="12"/>
      <c r="AH1449" s="12"/>
      <c r="BI1449" t="str">
        <v>03/04/2019</v>
      </c>
      <c r="BJ1449">
        <v>53.9</v>
      </c>
      <c r="BK1449">
        <v>19.2</v>
      </c>
    </row>
    <row r="1450" spans="1:63" x14ac:dyDescent="0.3">
      <c r="A1450" s="11">
        <v>43483</v>
      </c>
      <c r="B1450">
        <v>0.37583892617449699</v>
      </c>
      <c r="C1450">
        <v>2635.96</v>
      </c>
      <c r="D1450">
        <v>163.63</v>
      </c>
      <c r="E1450">
        <v>120.19</v>
      </c>
      <c r="F1450">
        <v>1291.99</v>
      </c>
      <c r="G1450">
        <v>83.61</v>
      </c>
      <c r="H1450">
        <v>43.96</v>
      </c>
      <c r="I1450" s="12">
        <f t="shared" si="271"/>
        <v>89.838171467462701</v>
      </c>
      <c r="J1450" s="12">
        <f t="shared" si="272"/>
        <v>92.162393614281697</v>
      </c>
      <c r="K1450" s="12">
        <f t="shared" si="273"/>
        <v>95.920900082050039</v>
      </c>
      <c r="L1450" s="12">
        <f t="shared" si="274"/>
        <v>98.729943676386227</v>
      </c>
      <c r="M1450" s="12">
        <f t="shared" si="275"/>
        <v>89.58186444345246</v>
      </c>
      <c r="N1450" s="12">
        <f t="shared" si="276"/>
        <v>91.976488163062783</v>
      </c>
      <c r="O1450" s="12">
        <f t="shared" si="277"/>
        <v>95.714540086713797</v>
      </c>
      <c r="P1450" s="12">
        <f t="shared" si="278"/>
        <v>98.75634335270918</v>
      </c>
      <c r="Q1450">
        <v>0.431034482758621</v>
      </c>
      <c r="R1450" s="12"/>
      <c r="S1450" s="12"/>
      <c r="Z1450" s="12"/>
      <c r="AA1450" s="12"/>
      <c r="AB1450" s="12"/>
      <c r="AC1450" s="12"/>
      <c r="AF1450">
        <v>0.38682252922422999</v>
      </c>
      <c r="AG1450" s="12"/>
      <c r="AH1450" s="12"/>
      <c r="BI1450" t="str">
        <v>02/04/2019</v>
      </c>
      <c r="BJ1450">
        <v>53.9</v>
      </c>
      <c r="BK1450">
        <v>19.2</v>
      </c>
    </row>
    <row r="1451" spans="1:63" x14ac:dyDescent="0.3">
      <c r="A1451" s="11">
        <v>43482</v>
      </c>
      <c r="B1451">
        <v>0.36824324324324298</v>
      </c>
      <c r="C1451">
        <v>2616.1</v>
      </c>
      <c r="D1451">
        <v>162.35</v>
      </c>
      <c r="E1451">
        <v>120.16</v>
      </c>
      <c r="F1451">
        <v>1293.6099999999999</v>
      </c>
      <c r="G1451">
        <v>83.62</v>
      </c>
      <c r="H1451">
        <v>43.81</v>
      </c>
      <c r="I1451" s="12">
        <f t="shared" si="271"/>
        <v>89.183406002288891</v>
      </c>
      <c r="J1451" s="12">
        <f t="shared" si="272"/>
        <v>91.354476335526357</v>
      </c>
      <c r="K1451" s="12">
        <f t="shared" si="273"/>
        <v>95.186909865888538</v>
      </c>
      <c r="L1451" s="12">
        <f t="shared" si="274"/>
        <v>98.320186717883345</v>
      </c>
      <c r="M1451" s="12">
        <f t="shared" si="275"/>
        <v>88.903130498495671</v>
      </c>
      <c r="N1451" s="12">
        <f t="shared" si="276"/>
        <v>91.143752337486134</v>
      </c>
      <c r="O1451" s="12">
        <f t="shared" si="277"/>
        <v>94.95454391314982</v>
      </c>
      <c r="P1451" s="12">
        <f t="shared" si="278"/>
        <v>98.31781395181936</v>
      </c>
      <c r="Q1451">
        <v>0.34545454545454501</v>
      </c>
      <c r="R1451" s="12"/>
      <c r="S1451" s="12"/>
      <c r="Z1451" s="12"/>
      <c r="AA1451" s="12"/>
      <c r="AB1451" s="12"/>
      <c r="AC1451" s="12"/>
      <c r="AF1451">
        <v>0.387473460721868</v>
      </c>
      <c r="AG1451" s="12"/>
      <c r="AH1451" s="12"/>
      <c r="BI1451" t="str">
        <v>01/04/2019</v>
      </c>
      <c r="BJ1451">
        <v>53.9</v>
      </c>
      <c r="BK1451">
        <v>19.2</v>
      </c>
    </row>
    <row r="1452" spans="1:63" x14ac:dyDescent="0.3">
      <c r="A1452" s="11">
        <v>43481</v>
      </c>
      <c r="B1452">
        <v>0.37037037037037002</v>
      </c>
      <c r="C1452">
        <v>2610.3000000000002</v>
      </c>
      <c r="D1452">
        <v>162.38</v>
      </c>
      <c r="E1452">
        <v>120.04</v>
      </c>
      <c r="F1452">
        <v>1289.8499999999999</v>
      </c>
      <c r="G1452">
        <v>83.64</v>
      </c>
      <c r="H1452">
        <v>43.62</v>
      </c>
      <c r="I1452" s="12">
        <f t="shared" si="271"/>
        <v>89.074530199928461</v>
      </c>
      <c r="J1452" s="12">
        <f t="shared" si="272"/>
        <v>91.417838114066427</v>
      </c>
      <c r="K1452" s="12">
        <f t="shared" si="273"/>
        <v>94.953221739361609</v>
      </c>
      <c r="L1452" s="12">
        <f t="shared" si="274"/>
        <v>98.530434236363888</v>
      </c>
      <c r="M1452" s="12">
        <f t="shared" si="275"/>
        <v>89.008553884783424</v>
      </c>
      <c r="N1452" s="12">
        <f t="shared" si="276"/>
        <v>91.427160027334295</v>
      </c>
      <c r="O1452" s="12">
        <f t="shared" si="277"/>
        <v>94.949381684131993</v>
      </c>
      <c r="P1452" s="12">
        <f t="shared" si="278"/>
        <v>98.766267315366392</v>
      </c>
      <c r="Q1452">
        <v>0.36538461538461497</v>
      </c>
      <c r="R1452" s="12"/>
      <c r="S1452" s="12"/>
      <c r="Z1452" s="12"/>
      <c r="AA1452" s="12"/>
      <c r="AB1452" s="12"/>
      <c r="AC1452" s="12"/>
      <c r="AF1452">
        <v>0.39032258064516101</v>
      </c>
      <c r="AG1452" s="12"/>
      <c r="AH1452" s="12"/>
      <c r="BI1452" t="str">
        <v>29/03/2019</v>
      </c>
      <c r="BJ1452">
        <v>53.4</v>
      </c>
      <c r="BK1452">
        <v>19.399999999999999</v>
      </c>
    </row>
    <row r="1453" spans="1:63" x14ac:dyDescent="0.3">
      <c r="A1453" s="11">
        <v>43480</v>
      </c>
      <c r="B1453">
        <v>0.37201365187713298</v>
      </c>
      <c r="C1453">
        <v>2582.61</v>
      </c>
      <c r="D1453">
        <v>159.27000000000001</v>
      </c>
      <c r="E1453">
        <v>120.48</v>
      </c>
      <c r="F1453">
        <v>1291.3</v>
      </c>
      <c r="G1453">
        <v>83.61</v>
      </c>
      <c r="H1453">
        <v>43.32</v>
      </c>
      <c r="I1453" s="12">
        <f t="shared" si="271"/>
        <v>87.812335864397582</v>
      </c>
      <c r="J1453" s="12">
        <f t="shared" si="272"/>
        <v>90.347704682862116</v>
      </c>
      <c r="K1453" s="12">
        <f t="shared" si="273"/>
        <v>93.979323129596864</v>
      </c>
      <c r="L1453" s="12">
        <f t="shared" si="274"/>
        <v>98.157777840115799</v>
      </c>
      <c r="M1453" s="12">
        <f t="shared" si="275"/>
        <v>86.992192434098953</v>
      </c>
      <c r="N1453" s="12">
        <f t="shared" si="276"/>
        <v>89.577431792702143</v>
      </c>
      <c r="O1453" s="12">
        <f t="shared" si="277"/>
        <v>93.163641379909194</v>
      </c>
      <c r="P1453" s="12">
        <f t="shared" si="278"/>
        <v>97.537164219510544</v>
      </c>
      <c r="Q1453">
        <v>0.41509433962264197</v>
      </c>
      <c r="R1453" s="12"/>
      <c r="S1453" s="12"/>
      <c r="Z1453" s="12"/>
      <c r="AA1453" s="12"/>
      <c r="AB1453" s="12"/>
      <c r="AC1453" s="12"/>
      <c r="AF1453">
        <v>0.393675027262814</v>
      </c>
      <c r="AG1453" s="12"/>
      <c r="AH1453" s="12"/>
      <c r="BI1453" t="str">
        <v>28/03/2019</v>
      </c>
      <c r="BJ1453">
        <v>53.4</v>
      </c>
      <c r="BK1453">
        <v>19.399999999999999</v>
      </c>
    </row>
    <row r="1454" spans="1:63" x14ac:dyDescent="0.3">
      <c r="A1454" s="11">
        <v>43477</v>
      </c>
      <c r="B1454">
        <v>0.37748344370860898</v>
      </c>
      <c r="C1454">
        <v>2596.2600000000002</v>
      </c>
      <c r="D1454">
        <v>160.69</v>
      </c>
      <c r="E1454">
        <v>120.93</v>
      </c>
      <c r="F1454">
        <v>1287.55</v>
      </c>
      <c r="G1454">
        <v>83.61</v>
      </c>
      <c r="H1454">
        <v>43.54</v>
      </c>
      <c r="I1454" s="12">
        <f t="shared" si="271"/>
        <v>87.947458497907874</v>
      </c>
      <c r="J1454" s="12">
        <f t="shared" si="272"/>
        <v>91.091932241721608</v>
      </c>
      <c r="K1454" s="12">
        <f t="shared" si="273"/>
        <v>94.476036826484517</v>
      </c>
      <c r="L1454" s="12">
        <f t="shared" si="274"/>
        <v>98.177878564293408</v>
      </c>
      <c r="M1454" s="12">
        <f t="shared" si="275"/>
        <v>87.439509347007501</v>
      </c>
      <c r="N1454" s="12">
        <f t="shared" si="276"/>
        <v>90.642425834670362</v>
      </c>
      <c r="O1454" s="12">
        <f t="shared" si="277"/>
        <v>93.99425838725189</v>
      </c>
      <c r="P1454" s="12">
        <f t="shared" si="278"/>
        <v>97.907653233363561</v>
      </c>
      <c r="Q1454">
        <v>0.40350877192982498</v>
      </c>
      <c r="R1454" s="12"/>
      <c r="S1454" s="12"/>
      <c r="Z1454" s="12"/>
      <c r="AA1454" s="12"/>
      <c r="AB1454" s="12"/>
      <c r="AC1454" s="12"/>
      <c r="AF1454">
        <v>0.38706256627783697</v>
      </c>
      <c r="AG1454" s="12"/>
      <c r="AH1454" s="12"/>
      <c r="BI1454" t="str">
        <v>27/03/2019</v>
      </c>
      <c r="BJ1454">
        <v>53.4</v>
      </c>
      <c r="BK1454">
        <v>19.399999999999999</v>
      </c>
    </row>
    <row r="1455" spans="1:63" x14ac:dyDescent="0.3">
      <c r="A1455" s="11">
        <v>43476</v>
      </c>
      <c r="B1455">
        <v>0.38013698630136999</v>
      </c>
      <c r="C1455">
        <v>2596.64</v>
      </c>
      <c r="D1455">
        <v>161.28</v>
      </c>
      <c r="E1455">
        <v>120.46</v>
      </c>
      <c r="F1455">
        <v>1286.4000000000001</v>
      </c>
      <c r="G1455">
        <v>83.56</v>
      </c>
      <c r="H1455">
        <v>43.78</v>
      </c>
      <c r="I1455" s="12">
        <f t="shared" si="271"/>
        <v>88.304921507176502</v>
      </c>
      <c r="J1455" s="12">
        <f t="shared" si="272"/>
        <v>91.186794833518917</v>
      </c>
      <c r="K1455" s="12">
        <f t="shared" si="273"/>
        <v>94.546447020962205</v>
      </c>
      <c r="L1455" s="12">
        <f t="shared" si="274"/>
        <v>97.656819639721007</v>
      </c>
      <c r="M1455" s="12">
        <f t="shared" si="275"/>
        <v>88.105582638833368</v>
      </c>
      <c r="N1455" s="12">
        <f t="shared" si="276"/>
        <v>91.056935378772934</v>
      </c>
      <c r="O1455" s="12">
        <f t="shared" si="277"/>
        <v>94.39606529746726</v>
      </c>
      <c r="P1455" s="12">
        <f t="shared" si="278"/>
        <v>97.729422023964602</v>
      </c>
      <c r="Q1455">
        <v>0.37037037037037002</v>
      </c>
      <c r="R1455" s="12"/>
      <c r="S1455" s="12"/>
      <c r="Z1455" s="12"/>
      <c r="AA1455" s="12"/>
      <c r="AB1455" s="12"/>
      <c r="AC1455" s="12"/>
      <c r="AF1455">
        <v>0.399570354457572</v>
      </c>
      <c r="AG1455" s="12"/>
      <c r="AH1455" s="12"/>
      <c r="BI1455" t="str">
        <v>26/03/2019</v>
      </c>
      <c r="BJ1455">
        <v>53.4</v>
      </c>
      <c r="BK1455">
        <v>19.399999999999999</v>
      </c>
    </row>
    <row r="1456" spans="1:63" x14ac:dyDescent="0.3">
      <c r="A1456" s="11">
        <v>43475</v>
      </c>
      <c r="B1456">
        <v>0.37241379310344802</v>
      </c>
      <c r="C1456">
        <v>2584.96</v>
      </c>
      <c r="D1456">
        <v>160.82</v>
      </c>
      <c r="E1456">
        <v>121.24</v>
      </c>
      <c r="F1456">
        <v>1293.1300000000001</v>
      </c>
      <c r="G1456">
        <v>83.55</v>
      </c>
      <c r="H1456">
        <v>43.58</v>
      </c>
      <c r="I1456" s="12">
        <f t="shared" si="271"/>
        <v>87.348286095736995</v>
      </c>
      <c r="J1456" s="12">
        <f t="shared" si="272"/>
        <v>90.308734600043067</v>
      </c>
      <c r="K1456" s="12">
        <f t="shared" si="273"/>
        <v>94.132381609560383</v>
      </c>
      <c r="L1456" s="12">
        <f t="shared" si="274"/>
        <v>97.66373579183319</v>
      </c>
      <c r="M1456" s="12">
        <f t="shared" si="275"/>
        <v>87.294281714644228</v>
      </c>
      <c r="N1456" s="12">
        <f t="shared" si="276"/>
        <v>90.328457396282047</v>
      </c>
      <c r="O1456" s="12">
        <f t="shared" si="277"/>
        <v>94.138065624857148</v>
      </c>
      <c r="P1456" s="12">
        <f t="shared" si="278"/>
        <v>97.89868104834612</v>
      </c>
      <c r="Q1456">
        <v>0.37735849056603799</v>
      </c>
      <c r="R1456" s="12"/>
      <c r="S1456" s="12"/>
      <c r="Z1456" s="12"/>
      <c r="AA1456" s="12"/>
      <c r="AB1456" s="12"/>
      <c r="AC1456" s="12"/>
      <c r="AF1456">
        <v>0.39572192513368998</v>
      </c>
      <c r="AG1456" s="12"/>
      <c r="AH1456" s="12"/>
      <c r="BI1456" t="str">
        <v>25/03/2019</v>
      </c>
      <c r="BJ1456">
        <v>53.4</v>
      </c>
      <c r="BK1456">
        <v>19.399999999999999</v>
      </c>
    </row>
    <row r="1457" spans="1:63" x14ac:dyDescent="0.3">
      <c r="A1457" s="11">
        <v>43474</v>
      </c>
      <c r="B1457">
        <v>0.38461538461538503</v>
      </c>
      <c r="C1457">
        <v>2574.41</v>
      </c>
      <c r="D1457">
        <v>159.52000000000001</v>
      </c>
      <c r="E1457">
        <v>121.43</v>
      </c>
      <c r="F1457">
        <v>1285.55</v>
      </c>
      <c r="G1457">
        <v>83.51</v>
      </c>
      <c r="H1457">
        <v>43.04</v>
      </c>
      <c r="I1457" s="12">
        <f t="shared" si="271"/>
        <v>86.856442916238507</v>
      </c>
      <c r="J1457" s="12">
        <f t="shared" si="272"/>
        <v>90.47142779706347</v>
      </c>
      <c r="K1457" s="12">
        <f t="shared" si="273"/>
        <v>93.792941036235163</v>
      </c>
      <c r="L1457" s="12">
        <f t="shared" si="274"/>
        <v>98.495872463250393</v>
      </c>
      <c r="M1457" s="12">
        <f t="shared" si="275"/>
        <v>86.454451431257908</v>
      </c>
      <c r="N1457" s="12">
        <f t="shared" si="276"/>
        <v>90.125392326394504</v>
      </c>
      <c r="O1457" s="12">
        <f t="shared" si="277"/>
        <v>93.42147954855804</v>
      </c>
      <c r="P1457" s="12">
        <f t="shared" si="278"/>
        <v>98.331044623728516</v>
      </c>
      <c r="Q1457">
        <v>0.40384615384615402</v>
      </c>
      <c r="R1457" s="12"/>
      <c r="S1457" s="12"/>
      <c r="Z1457" s="12"/>
      <c r="AA1457" s="12"/>
      <c r="AB1457" s="12"/>
      <c r="AC1457" s="12"/>
      <c r="AF1457">
        <v>0.39383938393839402</v>
      </c>
      <c r="AG1457" s="12"/>
      <c r="AH1457" s="12"/>
      <c r="BI1457" t="str">
        <v>22/03/2019</v>
      </c>
      <c r="BJ1457">
        <v>52</v>
      </c>
      <c r="BK1457">
        <v>20.6</v>
      </c>
    </row>
    <row r="1458" spans="1:63" x14ac:dyDescent="0.3">
      <c r="A1458" s="11">
        <v>43473</v>
      </c>
      <c r="B1458">
        <v>0.39051094890511001</v>
      </c>
      <c r="C1458">
        <v>2549.69</v>
      </c>
      <c r="D1458">
        <v>158.09</v>
      </c>
      <c r="E1458">
        <v>121.75</v>
      </c>
      <c r="F1458">
        <v>1289.1400000000001</v>
      </c>
      <c r="G1458">
        <v>83.56</v>
      </c>
      <c r="H1458">
        <v>42.76</v>
      </c>
      <c r="I1458" s="12">
        <f t="shared" si="271"/>
        <v>85.799086458987162</v>
      </c>
      <c r="J1458" s="12">
        <f t="shared" si="272"/>
        <v>89.356252953060107</v>
      </c>
      <c r="K1458" s="12">
        <f t="shared" si="273"/>
        <v>92.837304578242097</v>
      </c>
      <c r="L1458" s="12">
        <f t="shared" si="274"/>
        <v>98.186866569939838</v>
      </c>
      <c r="M1458" s="12">
        <f t="shared" si="275"/>
        <v>85.456843859417859</v>
      </c>
      <c r="N1458" s="12">
        <f t="shared" si="276"/>
        <v>89.071649532420579</v>
      </c>
      <c r="O1458" s="12">
        <f t="shared" si="277"/>
        <v>92.529142117680706</v>
      </c>
      <c r="P1458" s="12">
        <f t="shared" si="278"/>
        <v>98.086093774742068</v>
      </c>
      <c r="Q1458">
        <v>0.38775510204081598</v>
      </c>
      <c r="R1458" s="12"/>
      <c r="S1458" s="12"/>
      <c r="Z1458" s="12"/>
      <c r="AA1458" s="12"/>
      <c r="AB1458" s="12"/>
      <c r="AC1458" s="12"/>
      <c r="AF1458">
        <v>0.40224719101123602</v>
      </c>
      <c r="AG1458" s="12"/>
      <c r="AH1458" s="12"/>
      <c r="BI1458" t="str">
        <v>21/03/2019</v>
      </c>
      <c r="BJ1458">
        <v>52</v>
      </c>
      <c r="BK1458">
        <v>20.6</v>
      </c>
    </row>
    <row r="1459" spans="1:63" x14ac:dyDescent="0.3">
      <c r="A1459" s="11">
        <v>43470</v>
      </c>
      <c r="B1459">
        <v>0.39208633093525203</v>
      </c>
      <c r="C1459">
        <v>2531.94</v>
      </c>
      <c r="D1459">
        <v>156.22999999999999</v>
      </c>
      <c r="E1459">
        <v>122.11</v>
      </c>
      <c r="F1459">
        <v>1284.95</v>
      </c>
      <c r="G1459">
        <v>83.62</v>
      </c>
      <c r="H1459">
        <v>42.7</v>
      </c>
      <c r="I1459" s="12">
        <f t="shared" si="271"/>
        <v>84.953073109623034</v>
      </c>
      <c r="J1459" s="12">
        <f t="shared" si="272"/>
        <v>89.022453700394266</v>
      </c>
      <c r="K1459" s="12">
        <f t="shared" si="273"/>
        <v>92.125362871462983</v>
      </c>
      <c r="L1459" s="12">
        <f t="shared" si="274"/>
        <v>97.639569205114114</v>
      </c>
      <c r="M1459" s="12">
        <f t="shared" si="275"/>
        <v>84.20607333723035</v>
      </c>
      <c r="N1459" s="12">
        <f t="shared" si="276"/>
        <v>88.308251487719716</v>
      </c>
      <c r="O1459" s="12">
        <f t="shared" si="277"/>
        <v>91.375701556621266</v>
      </c>
      <c r="P1459" s="12">
        <f t="shared" si="278"/>
        <v>97.066855711742789</v>
      </c>
      <c r="Q1459">
        <v>0.42</v>
      </c>
      <c r="R1459" s="12"/>
      <c r="S1459" s="12"/>
      <c r="Z1459" s="12"/>
      <c r="AA1459" s="12"/>
      <c r="AB1459" s="12"/>
      <c r="AC1459" s="12"/>
      <c r="AF1459">
        <v>0.399784482758621</v>
      </c>
      <c r="AG1459" s="12"/>
      <c r="AH1459" s="12"/>
      <c r="BI1459" t="str">
        <v>20/03/2019</v>
      </c>
      <c r="BJ1459">
        <v>52</v>
      </c>
      <c r="BK1459">
        <v>20.6</v>
      </c>
    </row>
    <row r="1460" spans="1:63" x14ac:dyDescent="0.3">
      <c r="A1460" s="11">
        <v>43469</v>
      </c>
      <c r="B1460">
        <v>0.41111111111111098</v>
      </c>
      <c r="C1460">
        <v>2447.89</v>
      </c>
      <c r="D1460">
        <v>149.82</v>
      </c>
      <c r="E1460">
        <v>123.54</v>
      </c>
      <c r="F1460">
        <v>1294.6600000000001</v>
      </c>
      <c r="G1460">
        <v>83.8</v>
      </c>
      <c r="H1460">
        <v>41.42</v>
      </c>
      <c r="I1460" s="12">
        <f t="shared" si="271"/>
        <v>81.224006556971304</v>
      </c>
      <c r="J1460" s="12">
        <f t="shared" si="272"/>
        <v>85.447687175999306</v>
      </c>
      <c r="K1460" s="12">
        <f t="shared" si="273"/>
        <v>88.882599912011543</v>
      </c>
      <c r="L1460" s="12">
        <f t="shared" si="274"/>
        <v>97.305543818330079</v>
      </c>
      <c r="M1460" s="12">
        <f t="shared" si="275"/>
        <v>79.864641544924851</v>
      </c>
      <c r="N1460" s="12">
        <f t="shared" si="276"/>
        <v>84.08029779668442</v>
      </c>
      <c r="O1460" s="12">
        <f t="shared" si="277"/>
        <v>87.446498948859897</v>
      </c>
      <c r="P1460" s="12">
        <f t="shared" si="278"/>
        <v>95.927076140710696</v>
      </c>
      <c r="Q1460">
        <v>0.44680851063829802</v>
      </c>
      <c r="R1460" s="12"/>
      <c r="S1460" s="12"/>
      <c r="Z1460" s="12"/>
      <c r="AA1460" s="12"/>
      <c r="AB1460" s="12"/>
      <c r="AC1460" s="12"/>
      <c r="AF1460">
        <v>0.40814081408140801</v>
      </c>
      <c r="AG1460" s="12"/>
      <c r="AH1460" s="12"/>
      <c r="BI1460" t="str">
        <v>19/03/2019</v>
      </c>
      <c r="BJ1460">
        <v>52</v>
      </c>
      <c r="BK1460">
        <v>20.6</v>
      </c>
    </row>
    <row r="1461" spans="1:63" x14ac:dyDescent="0.3">
      <c r="A1461" s="11">
        <v>43468</v>
      </c>
      <c r="B1461">
        <v>0.40996168582375497</v>
      </c>
      <c r="C1461">
        <v>2510.0300000000002</v>
      </c>
      <c r="D1461">
        <v>154.88</v>
      </c>
      <c r="E1461">
        <v>122.15</v>
      </c>
      <c r="F1461">
        <v>1284.55</v>
      </c>
      <c r="G1461">
        <v>83.63</v>
      </c>
      <c r="H1461">
        <v>41.81</v>
      </c>
      <c r="I1461" s="12">
        <f t="shared" si="271"/>
        <v>84.269167972774227</v>
      </c>
      <c r="J1461" s="12">
        <f t="shared" si="272"/>
        <v>88.329630090524873</v>
      </c>
      <c r="K1461" s="12">
        <f t="shared" si="273"/>
        <v>91.329259593546581</v>
      </c>
      <c r="L1461" s="12">
        <f t="shared" si="274"/>
        <v>98.830374363367099</v>
      </c>
      <c r="M1461" s="12">
        <f t="shared" si="275"/>
        <v>83.544781311801898</v>
      </c>
      <c r="N1461" s="12">
        <f t="shared" si="276"/>
        <v>87.633020639187819</v>
      </c>
      <c r="O1461" s="12">
        <f t="shared" si="277"/>
        <v>90.590272930709006</v>
      </c>
      <c r="P1461" s="12">
        <f t="shared" si="278"/>
        <v>98.219775429162326</v>
      </c>
      <c r="Q1461">
        <v>0.4</v>
      </c>
      <c r="R1461" s="12"/>
      <c r="S1461" s="12"/>
      <c r="Z1461" s="12"/>
      <c r="AA1461" s="12"/>
      <c r="AB1461" s="12"/>
      <c r="AC1461" s="12"/>
      <c r="AF1461">
        <v>0.39869281045751598</v>
      </c>
      <c r="AG1461" s="12"/>
      <c r="AH1461" s="12"/>
      <c r="BI1461" t="str">
        <v>18/03/2019</v>
      </c>
      <c r="BJ1461">
        <v>52</v>
      </c>
      <c r="BK1461">
        <v>20.6</v>
      </c>
    </row>
    <row r="1462" spans="1:63" x14ac:dyDescent="0.3">
      <c r="A1462" s="11">
        <v>43465</v>
      </c>
      <c r="B1462">
        <v>0.40963855421686701</v>
      </c>
      <c r="C1462">
        <v>2506.85</v>
      </c>
      <c r="D1462">
        <v>154.26</v>
      </c>
      <c r="E1462">
        <v>121.51</v>
      </c>
      <c r="F1462">
        <v>1282.6199999999999</v>
      </c>
      <c r="G1462">
        <v>83.62</v>
      </c>
      <c r="H1462">
        <v>41.96</v>
      </c>
      <c r="I1462" s="12">
        <f t="shared" si="271"/>
        <v>84.607473660751708</v>
      </c>
      <c r="J1462" s="12">
        <f t="shared" si="272"/>
        <v>88.350499207955806</v>
      </c>
      <c r="K1462" s="12">
        <f t="shared" si="273"/>
        <v>91.224448574397485</v>
      </c>
      <c r="L1462" s="12">
        <f t="shared" si="274"/>
        <v>98.354010735877011</v>
      </c>
      <c r="M1462" s="12">
        <f t="shared" si="275"/>
        <v>83.649164412754104</v>
      </c>
      <c r="N1462" s="12">
        <f t="shared" si="276"/>
        <v>87.41322394402593</v>
      </c>
      <c r="O1462" s="12">
        <f t="shared" si="277"/>
        <v>90.238379367455281</v>
      </c>
      <c r="P1462" s="12">
        <f t="shared" si="278"/>
        <v>97.479513899177775</v>
      </c>
      <c r="Q1462">
        <v>0.42</v>
      </c>
      <c r="R1462" s="12"/>
      <c r="S1462" s="12"/>
      <c r="Z1462" s="12"/>
      <c r="AA1462" s="12"/>
      <c r="AB1462" s="12"/>
      <c r="AC1462" s="12"/>
      <c r="AF1462">
        <v>0.4</v>
      </c>
      <c r="AG1462" s="12"/>
      <c r="AH1462" s="12"/>
      <c r="BI1462" t="str">
        <v>15/03/2019</v>
      </c>
      <c r="BJ1462">
        <v>53.9</v>
      </c>
      <c r="BK1462">
        <v>20.6</v>
      </c>
    </row>
    <row r="1463" spans="1:63" x14ac:dyDescent="0.3">
      <c r="A1463" s="11">
        <v>43463</v>
      </c>
      <c r="B1463">
        <v>0.434108527131783</v>
      </c>
      <c r="C1463">
        <v>2485.7399999999998</v>
      </c>
      <c r="D1463">
        <v>152.97</v>
      </c>
      <c r="E1463">
        <v>121.05</v>
      </c>
      <c r="F1463">
        <v>1280.75</v>
      </c>
      <c r="G1463">
        <v>83.59</v>
      </c>
      <c r="H1463">
        <v>41.89</v>
      </c>
      <c r="I1463" s="12">
        <f t="shared" si="271"/>
        <v>84.212319287712106</v>
      </c>
      <c r="J1463" s="12">
        <f t="shared" si="272"/>
        <v>87.733525568631478</v>
      </c>
      <c r="K1463" s="12">
        <f t="shared" si="273"/>
        <v>90.488456525605599</v>
      </c>
      <c r="L1463" s="12">
        <f t="shared" si="274"/>
        <v>97.687644465105862</v>
      </c>
      <c r="M1463" s="12">
        <f t="shared" si="275"/>
        <v>83.263409742045468</v>
      </c>
      <c r="N1463" s="12">
        <f t="shared" si="276"/>
        <v>86.807917189993788</v>
      </c>
      <c r="O1463" s="12">
        <f t="shared" si="277"/>
        <v>89.515618494314637</v>
      </c>
      <c r="P1463" s="12">
        <f t="shared" si="278"/>
        <v>96.824786351976371</v>
      </c>
      <c r="Q1463">
        <v>0.42</v>
      </c>
      <c r="R1463" s="12"/>
      <c r="S1463" s="12"/>
      <c r="Z1463" s="12"/>
      <c r="AA1463" s="12"/>
      <c r="AB1463" s="12"/>
      <c r="AC1463" s="12"/>
      <c r="AF1463">
        <v>0.38295577130528602</v>
      </c>
      <c r="AG1463" s="12"/>
      <c r="AH1463" s="12"/>
      <c r="BI1463" t="str">
        <v>14/03/2019</v>
      </c>
      <c r="BJ1463">
        <v>53.9</v>
      </c>
      <c r="BK1463">
        <v>20.6</v>
      </c>
    </row>
    <row r="1464" spans="1:63" x14ac:dyDescent="0.3">
      <c r="A1464" s="11">
        <v>43462</v>
      </c>
      <c r="B1464">
        <v>0.44061302681992298</v>
      </c>
      <c r="C1464">
        <v>2488.83</v>
      </c>
      <c r="D1464">
        <v>153.05000000000001</v>
      </c>
      <c r="E1464">
        <v>120.04</v>
      </c>
      <c r="F1464">
        <v>1274.8399999999999</v>
      </c>
      <c r="G1464">
        <v>83.47</v>
      </c>
      <c r="H1464">
        <v>41.7</v>
      </c>
      <c r="I1464" s="12">
        <f t="shared" si="271"/>
        <v>85.033351094900127</v>
      </c>
      <c r="J1464" s="12">
        <f t="shared" si="272"/>
        <v>88.252221212890177</v>
      </c>
      <c r="K1464" s="12">
        <f t="shared" si="273"/>
        <v>90.731543524309302</v>
      </c>
      <c r="L1464" s="12">
        <f t="shared" si="274"/>
        <v>98.25733085483435</v>
      </c>
      <c r="M1464" s="12">
        <f t="shared" si="275"/>
        <v>84.014208347622088</v>
      </c>
      <c r="N1464" s="12">
        <f t="shared" si="276"/>
        <v>87.258044871280958</v>
      </c>
      <c r="O1464" s="12">
        <f t="shared" si="277"/>
        <v>89.691444872969683</v>
      </c>
      <c r="P1464" s="12">
        <f t="shared" si="278"/>
        <v>97.319075768622511</v>
      </c>
      <c r="Q1464">
        <v>0.42857142857142899</v>
      </c>
      <c r="R1464" s="12"/>
      <c r="S1464" s="12"/>
      <c r="Z1464" s="12"/>
      <c r="AA1464" s="12"/>
      <c r="AB1464" s="12"/>
      <c r="AC1464" s="12"/>
      <c r="AF1464">
        <v>0.37606837606837601</v>
      </c>
      <c r="AG1464" s="12"/>
      <c r="AH1464" s="12"/>
      <c r="BI1464" t="str">
        <v>13/03/2019</v>
      </c>
      <c r="BJ1464">
        <v>53.9</v>
      </c>
      <c r="BK1464">
        <v>20.6</v>
      </c>
    </row>
    <row r="1465" spans="1:63" x14ac:dyDescent="0.3">
      <c r="A1465" s="11">
        <v>43461</v>
      </c>
      <c r="B1465">
        <v>0.43893129770992401</v>
      </c>
      <c r="C1465">
        <v>2467.6999999999998</v>
      </c>
      <c r="D1465">
        <v>152.46</v>
      </c>
      <c r="E1465">
        <v>120.02</v>
      </c>
      <c r="F1465">
        <v>1267.05</v>
      </c>
      <c r="G1465">
        <v>83.38</v>
      </c>
      <c r="H1465">
        <v>41.65</v>
      </c>
      <c r="I1465" s="12">
        <f t="shared" si="271"/>
        <v>84.325356224077865</v>
      </c>
      <c r="J1465" s="12">
        <f t="shared" si="272"/>
        <v>88.039650375943225</v>
      </c>
      <c r="K1465" s="12">
        <f t="shared" si="273"/>
        <v>90.057621303897463</v>
      </c>
      <c r="L1465" s="12">
        <f t="shared" si="274"/>
        <v>97.539232494131312</v>
      </c>
      <c r="M1465" s="12">
        <f t="shared" si="275"/>
        <v>83.704232439048582</v>
      </c>
      <c r="N1465" s="12">
        <f t="shared" si="276"/>
        <v>87.457296369657186</v>
      </c>
      <c r="O1465" s="12">
        <f t="shared" si="277"/>
        <v>89.441859870259847</v>
      </c>
      <c r="P1465" s="12">
        <f t="shared" si="278"/>
        <v>97.059985075749296</v>
      </c>
      <c r="Q1465">
        <v>0.41666666666666702</v>
      </c>
      <c r="R1465" s="12"/>
      <c r="S1465" s="12"/>
      <c r="Z1465" s="12"/>
      <c r="AA1465" s="12"/>
      <c r="AB1465" s="12"/>
      <c r="AC1465" s="12"/>
      <c r="AF1465">
        <v>0.37526427061310802</v>
      </c>
      <c r="AG1465" s="12"/>
      <c r="AH1465" s="12"/>
      <c r="BI1465" t="str">
        <v>12/03/2019</v>
      </c>
      <c r="BJ1465">
        <v>53.9</v>
      </c>
      <c r="BK1465">
        <v>20.6</v>
      </c>
    </row>
    <row r="1466" spans="1:63" x14ac:dyDescent="0.3">
      <c r="A1466" s="11">
        <v>43459</v>
      </c>
      <c r="B1466">
        <v>0.43461538461538501</v>
      </c>
      <c r="C1466">
        <v>2351.1</v>
      </c>
      <c r="D1466">
        <v>143.5</v>
      </c>
      <c r="E1466">
        <v>121.32</v>
      </c>
      <c r="F1466">
        <v>1269.1300000000001</v>
      </c>
      <c r="G1466">
        <v>83.46</v>
      </c>
      <c r="H1466">
        <v>40.69</v>
      </c>
      <c r="I1466" s="12">
        <f t="shared" si="271"/>
        <v>79.529019106771642</v>
      </c>
      <c r="J1466" s="12">
        <f t="shared" si="272"/>
        <v>83.748962783788997</v>
      </c>
      <c r="K1466" s="12">
        <f t="shared" si="273"/>
        <v>85.724068190827865</v>
      </c>
      <c r="L1466" s="12">
        <f t="shared" si="274"/>
        <v>95.067405164993332</v>
      </c>
      <c r="M1466" s="12">
        <f t="shared" si="275"/>
        <v>77.998306305426254</v>
      </c>
      <c r="N1466" s="12">
        <f t="shared" si="276"/>
        <v>82.190686307516316</v>
      </c>
      <c r="O1466" s="12">
        <f t="shared" si="277"/>
        <v>84.109520852615532</v>
      </c>
      <c r="P1466" s="12">
        <f t="shared" si="278"/>
        <v>93.430580377422629</v>
      </c>
      <c r="Q1466">
        <v>0.42553191489361702</v>
      </c>
      <c r="R1466" s="12"/>
      <c r="S1466" s="12"/>
      <c r="Z1466" s="12"/>
      <c r="AA1466" s="12"/>
      <c r="AB1466" s="12"/>
      <c r="AC1466" s="12"/>
      <c r="AF1466">
        <v>0.37977296181630499</v>
      </c>
      <c r="AG1466" s="12"/>
      <c r="AH1466" s="12"/>
      <c r="BI1466" t="str">
        <v>11/03/2019</v>
      </c>
      <c r="BJ1466">
        <v>53.9</v>
      </c>
      <c r="BK1466">
        <v>20.6</v>
      </c>
    </row>
    <row r="1467" spans="1:63" x14ac:dyDescent="0.3">
      <c r="A1467" s="11">
        <v>43456</v>
      </c>
      <c r="B1467">
        <v>0.43656716417910402</v>
      </c>
      <c r="C1467">
        <v>2416.62</v>
      </c>
      <c r="D1467">
        <v>147.57</v>
      </c>
      <c r="E1467">
        <v>120.72</v>
      </c>
      <c r="F1467">
        <v>1255.6600000000001</v>
      </c>
      <c r="G1467">
        <v>83.39</v>
      </c>
      <c r="H1467">
        <v>41.03</v>
      </c>
      <c r="I1467" s="12">
        <f t="shared" si="271"/>
        <v>82.16507406548331</v>
      </c>
      <c r="J1467" s="12">
        <f t="shared" si="272"/>
        <v>87.042627420690096</v>
      </c>
      <c r="K1467" s="12">
        <f t="shared" si="273"/>
        <v>88.189101458510606</v>
      </c>
      <c r="L1467" s="12">
        <f t="shared" si="274"/>
        <v>96.891447525878689</v>
      </c>
      <c r="M1467" s="12">
        <f t="shared" si="275"/>
        <v>80.62259685754492</v>
      </c>
      <c r="N1467" s="12">
        <f t="shared" si="276"/>
        <v>85.464627453028214</v>
      </c>
      <c r="O1467" s="12">
        <f t="shared" si="277"/>
        <v>86.569796432901228</v>
      </c>
      <c r="P1467" s="12">
        <f t="shared" si="278"/>
        <v>95.268647156593985</v>
      </c>
      <c r="Q1467">
        <v>0.41509433962264197</v>
      </c>
      <c r="R1467" s="12"/>
      <c r="S1467" s="12"/>
      <c r="Z1467" s="12"/>
      <c r="AA1467" s="12"/>
      <c r="AB1467" s="12"/>
      <c r="AC1467" s="12"/>
      <c r="AF1467">
        <v>0.38538538538538503</v>
      </c>
      <c r="AG1467" s="12"/>
      <c r="AH1467" s="12"/>
      <c r="BI1467" t="str">
        <v>08/03/2019</v>
      </c>
      <c r="BJ1467">
        <v>52.4</v>
      </c>
      <c r="BK1467">
        <v>21.4</v>
      </c>
    </row>
    <row r="1468" spans="1:63" x14ac:dyDescent="0.3">
      <c r="A1468" s="11">
        <v>43455</v>
      </c>
      <c r="B1468">
        <v>0.44360902255639101</v>
      </c>
      <c r="C1468">
        <v>2467.42</v>
      </c>
      <c r="D1468">
        <v>152.29</v>
      </c>
      <c r="E1468">
        <v>120.74</v>
      </c>
      <c r="F1468">
        <v>1259.8</v>
      </c>
      <c r="G1468">
        <v>83.33</v>
      </c>
      <c r="H1468">
        <v>41.71</v>
      </c>
      <c r="I1468" s="12">
        <f t="shared" si="271"/>
        <v>83.878087871961682</v>
      </c>
      <c r="J1468" s="12">
        <f t="shared" si="272"/>
        <v>88.575161139046088</v>
      </c>
      <c r="K1468" s="12">
        <f t="shared" si="273"/>
        <v>90.109178066800013</v>
      </c>
      <c r="L1468" s="12">
        <f t="shared" si="274"/>
        <v>97.308439682885307</v>
      </c>
      <c r="M1468" s="12">
        <f t="shared" si="275"/>
        <v>83.187075892577795</v>
      </c>
      <c r="N1468" s="12">
        <f t="shared" si="276"/>
        <v>87.900098632971677</v>
      </c>
      <c r="O1468" s="12">
        <f t="shared" si="277"/>
        <v>89.405149137532419</v>
      </c>
      <c r="P1468" s="12">
        <f t="shared" si="278"/>
        <v>96.689053285981672</v>
      </c>
      <c r="Q1468">
        <v>0.43137254901960798</v>
      </c>
      <c r="R1468" s="12"/>
      <c r="S1468" s="12"/>
      <c r="Z1468" s="12"/>
      <c r="AA1468" s="12"/>
      <c r="AB1468" s="12"/>
      <c r="AC1468" s="12"/>
      <c r="AF1468">
        <v>0.38615847542627901</v>
      </c>
      <c r="AG1468" s="12"/>
      <c r="AH1468" s="12"/>
      <c r="BI1468" t="str">
        <v>07/03/2019</v>
      </c>
      <c r="BJ1468">
        <v>52.4</v>
      </c>
      <c r="BK1468">
        <v>21.4</v>
      </c>
    </row>
    <row r="1469" spans="1:63" x14ac:dyDescent="0.3">
      <c r="A1469" s="11">
        <v>43454</v>
      </c>
      <c r="B1469">
        <v>0.45833333333333298</v>
      </c>
      <c r="C1469">
        <v>2506.96</v>
      </c>
      <c r="D1469">
        <v>154.53</v>
      </c>
      <c r="E1469">
        <v>121.18</v>
      </c>
      <c r="F1469">
        <v>1243.0999999999999</v>
      </c>
      <c r="G1469">
        <v>83.34</v>
      </c>
      <c r="H1469">
        <v>41.74</v>
      </c>
      <c r="I1469" s="12">
        <f t="shared" si="271"/>
        <v>84.908978675463288</v>
      </c>
      <c r="J1469" s="12">
        <f t="shared" si="272"/>
        <v>91.239937287767333</v>
      </c>
      <c r="K1469" s="12">
        <f t="shared" si="273"/>
        <v>91.542002655654855</v>
      </c>
      <c r="L1469" s="12">
        <f t="shared" si="274"/>
        <v>98.795645656201231</v>
      </c>
      <c r="M1469" s="12">
        <f t="shared" si="275"/>
        <v>84.100797841206003</v>
      </c>
      <c r="N1469" s="12">
        <f t="shared" si="276"/>
        <v>90.425662403626092</v>
      </c>
      <c r="O1469" s="12">
        <f t="shared" si="277"/>
        <v>90.709145424315182</v>
      </c>
      <c r="P1469" s="12">
        <f t="shared" si="278"/>
        <v>98.039730195606637</v>
      </c>
      <c r="Q1469">
        <v>0.49019607843137297</v>
      </c>
      <c r="R1469" s="12"/>
      <c r="S1469" s="12"/>
      <c r="Z1469" s="12"/>
      <c r="AA1469" s="12"/>
      <c r="AB1469" s="12"/>
      <c r="AC1469" s="12"/>
      <c r="AF1469">
        <v>0.37688442211055301</v>
      </c>
      <c r="AG1469" s="12"/>
      <c r="AH1469" s="12"/>
      <c r="BI1469" t="str">
        <v>06/03/2019</v>
      </c>
      <c r="BJ1469">
        <v>52.4</v>
      </c>
      <c r="BK1469">
        <v>21.4</v>
      </c>
    </row>
    <row r="1470" spans="1:63" x14ac:dyDescent="0.3">
      <c r="A1470" s="11">
        <v>43453</v>
      </c>
      <c r="B1470">
        <v>0.47014925373134298</v>
      </c>
      <c r="C1470">
        <v>2546.16</v>
      </c>
      <c r="D1470">
        <v>158.41999999999999</v>
      </c>
      <c r="E1470">
        <v>119.6</v>
      </c>
      <c r="F1470">
        <v>1249.49</v>
      </c>
      <c r="G1470">
        <v>83.32</v>
      </c>
      <c r="H1470">
        <v>42.22</v>
      </c>
      <c r="I1470" s="12">
        <f t="shared" si="271"/>
        <v>87.409451514367092</v>
      </c>
      <c r="J1470" s="12">
        <f t="shared" si="272"/>
        <v>92.187779460262107</v>
      </c>
      <c r="K1470" s="12">
        <f t="shared" si="273"/>
        <v>92.996067932491087</v>
      </c>
      <c r="L1470" s="12">
        <f t="shared" si="274"/>
        <v>99.19507583302628</v>
      </c>
      <c r="M1470" s="12">
        <f t="shared" si="275"/>
        <v>87.401578114114571</v>
      </c>
      <c r="N1470" s="12">
        <f t="shared" si="276"/>
        <v>92.218471930615522</v>
      </c>
      <c r="O1470" s="12">
        <f t="shared" si="277"/>
        <v>93.015465647255752</v>
      </c>
      <c r="P1470" s="12">
        <f t="shared" si="278"/>
        <v>99.349752153829272</v>
      </c>
      <c r="Q1470">
        <v>0.44642857142857101</v>
      </c>
      <c r="R1470" s="12"/>
      <c r="S1470" s="12"/>
      <c r="Z1470" s="12"/>
      <c r="AA1470" s="12"/>
      <c r="AB1470" s="12"/>
      <c r="AC1470" s="12"/>
      <c r="AF1470">
        <v>0.38232373386295898</v>
      </c>
      <c r="AG1470" s="12"/>
      <c r="AH1470" s="12"/>
      <c r="BI1470" t="str">
        <v>05/03/2019</v>
      </c>
      <c r="BJ1470">
        <v>52.4</v>
      </c>
      <c r="BK1470">
        <v>21.4</v>
      </c>
    </row>
    <row r="1471" spans="1:63" x14ac:dyDescent="0.3">
      <c r="A1471" s="11">
        <v>43452</v>
      </c>
      <c r="B1471">
        <v>0.47940074906366997</v>
      </c>
      <c r="C1471">
        <v>2545.94</v>
      </c>
      <c r="D1471">
        <v>157.43</v>
      </c>
      <c r="E1471">
        <v>119.17</v>
      </c>
      <c r="F1471">
        <v>1245.8800000000001</v>
      </c>
      <c r="G1471">
        <v>83.39</v>
      </c>
      <c r="H1471">
        <v>42.52</v>
      </c>
      <c r="I1471" s="12">
        <f t="shared" si="271"/>
        <v>87.718385016134235</v>
      </c>
      <c r="J1471" s="12">
        <f t="shared" si="272"/>
        <v>92.447662619338317</v>
      </c>
      <c r="K1471" s="12">
        <f t="shared" si="273"/>
        <v>92.910047974790103</v>
      </c>
      <c r="L1471" s="12">
        <f t="shared" si="274"/>
        <v>98.49165675445829</v>
      </c>
      <c r="M1471" s="12">
        <f t="shared" si="275"/>
        <v>87.167948964562058</v>
      </c>
      <c r="N1471" s="12">
        <f t="shared" si="276"/>
        <v>91.906819686765218</v>
      </c>
      <c r="O1471" s="12">
        <f t="shared" si="277"/>
        <v>92.357149577332009</v>
      </c>
      <c r="P1471" s="12">
        <f t="shared" si="278"/>
        <v>98.04148535061077</v>
      </c>
      <c r="Q1471">
        <v>0.45614035087719301</v>
      </c>
      <c r="R1471" s="12"/>
      <c r="S1471" s="12"/>
      <c r="Z1471" s="12"/>
      <c r="AA1471" s="12"/>
      <c r="AB1471" s="12"/>
      <c r="AC1471" s="12"/>
      <c r="AF1471">
        <v>0.39104477611940303</v>
      </c>
      <c r="AG1471" s="12"/>
      <c r="AH1471" s="12"/>
      <c r="BI1471" t="str">
        <v>04/03/2019</v>
      </c>
      <c r="BJ1471">
        <v>52.4</v>
      </c>
      <c r="BK1471">
        <v>21.4</v>
      </c>
    </row>
    <row r="1472" spans="1:63" x14ac:dyDescent="0.3">
      <c r="A1472" s="11">
        <v>43449</v>
      </c>
      <c r="B1472">
        <v>0.46931407942238301</v>
      </c>
      <c r="C1472">
        <v>2599.9499999999998</v>
      </c>
      <c r="D1472">
        <v>161.08000000000001</v>
      </c>
      <c r="E1472">
        <v>118.48</v>
      </c>
      <c r="F1472">
        <v>1238.42</v>
      </c>
      <c r="G1472">
        <v>83.305000000000007</v>
      </c>
      <c r="H1472">
        <v>42.95</v>
      </c>
      <c r="I1472" s="12">
        <f t="shared" si="271"/>
        <v>90.115201018114576</v>
      </c>
      <c r="J1472" s="12">
        <f t="shared" si="272"/>
        <v>94.993222695117609</v>
      </c>
      <c r="K1472" s="12">
        <f t="shared" si="273"/>
        <v>94.980025878761822</v>
      </c>
      <c r="L1472" s="12">
        <f t="shared" si="274"/>
        <v>99.563138823519324</v>
      </c>
      <c r="M1472" s="12">
        <f t="shared" si="275"/>
        <v>89.723573851037827</v>
      </c>
      <c r="N1472" s="12">
        <f t="shared" si="276"/>
        <v>94.620863268932581</v>
      </c>
      <c r="O1472" s="12">
        <f t="shared" si="277"/>
        <v>94.597201370100436</v>
      </c>
      <c r="P1472" s="12">
        <f t="shared" si="278"/>
        <v>99.297389458816625</v>
      </c>
      <c r="Q1472">
        <v>0.49152542372881403</v>
      </c>
      <c r="R1472" s="12"/>
      <c r="S1472" s="12"/>
      <c r="Z1472" s="12"/>
      <c r="AA1472" s="12"/>
      <c r="AB1472" s="12"/>
      <c r="AC1472" s="12"/>
      <c r="AF1472">
        <v>0.38364167478091499</v>
      </c>
      <c r="AG1472" s="12"/>
      <c r="AH1472" s="12"/>
      <c r="BI1472" t="str">
        <v>01/03/2019</v>
      </c>
      <c r="BJ1472">
        <v>52.9</v>
      </c>
      <c r="BK1472">
        <v>20.6</v>
      </c>
    </row>
    <row r="1473" spans="1:63" x14ac:dyDescent="0.3">
      <c r="A1473" s="11">
        <v>43448</v>
      </c>
      <c r="B1473">
        <v>0.46785714285714303</v>
      </c>
      <c r="C1473">
        <v>2650.54</v>
      </c>
      <c r="D1473">
        <v>165.1</v>
      </c>
      <c r="E1473">
        <v>118.07</v>
      </c>
      <c r="F1473">
        <v>1242.05</v>
      </c>
      <c r="G1473">
        <v>83.26</v>
      </c>
      <c r="H1473">
        <v>43.53</v>
      </c>
      <c r="I1473" s="12">
        <f t="shared" si="271"/>
        <v>92.195046872410188</v>
      </c>
      <c r="J1473" s="12">
        <f t="shared" si="272"/>
        <v>96.553928998654015</v>
      </c>
      <c r="K1473" s="12">
        <f t="shared" si="273"/>
        <v>96.881534511260256</v>
      </c>
      <c r="L1473" s="12">
        <f t="shared" si="274"/>
        <v>100.14019997128607</v>
      </c>
      <c r="M1473" s="12">
        <f t="shared" si="275"/>
        <v>92.29124510735663</v>
      </c>
      <c r="N1473" s="12">
        <f t="shared" si="276"/>
        <v>96.692627726425158</v>
      </c>
      <c r="O1473" s="12">
        <f t="shared" si="277"/>
        <v>97.011761550811741</v>
      </c>
      <c r="P1473" s="12">
        <f t="shared" si="278"/>
        <v>100.40432050518862</v>
      </c>
      <c r="Q1473">
        <v>0.51724137931034497</v>
      </c>
      <c r="R1473" s="12"/>
      <c r="S1473" s="12"/>
      <c r="Z1473" s="12"/>
      <c r="AA1473" s="12"/>
      <c r="AB1473" s="12"/>
      <c r="AC1473" s="12"/>
      <c r="AF1473">
        <v>0.38986354775828502</v>
      </c>
      <c r="AG1473" s="12"/>
      <c r="AH1473" s="12"/>
      <c r="BI1473" t="str">
        <v>28/02/2019</v>
      </c>
      <c r="BJ1473">
        <v>52.9</v>
      </c>
      <c r="BK1473">
        <v>20.6</v>
      </c>
    </row>
    <row r="1474" spans="1:63" x14ac:dyDescent="0.3">
      <c r="A1474" s="11">
        <v>43447</v>
      </c>
      <c r="B1474">
        <v>0.48745519713261598</v>
      </c>
      <c r="C1474">
        <v>2651.07</v>
      </c>
      <c r="D1474">
        <v>165.05</v>
      </c>
      <c r="E1474">
        <v>118.35</v>
      </c>
      <c r="F1474">
        <v>1245.55</v>
      </c>
      <c r="G1474">
        <v>83.18</v>
      </c>
      <c r="H1474">
        <v>43.53</v>
      </c>
      <c r="I1474" s="12">
        <f t="shared" ref="I1474:I1498" si="279">I1475*(1+((C1474/C1475)-(E1474/E1475)))</f>
        <v>91.995789082010631</v>
      </c>
      <c r="J1474" s="12">
        <f t="shared" ref="J1474:J1498" si="280">J1475*(1+((C1474/C1475)-(F1474/F1475)))</f>
        <v>96.30257116623423</v>
      </c>
      <c r="K1474" s="12">
        <f t="shared" si="273"/>
        <v>96.994211613558022</v>
      </c>
      <c r="L1474" s="12">
        <f t="shared" si="274"/>
        <v>100.16022393092629</v>
      </c>
      <c r="M1474" s="12">
        <f t="shared" si="275"/>
        <v>92.045593600143988</v>
      </c>
      <c r="N1474" s="12">
        <f t="shared" si="276"/>
        <v>96.392563256561317</v>
      </c>
      <c r="O1474" s="12">
        <f t="shared" si="277"/>
        <v>97.075718058037509</v>
      </c>
      <c r="P1474" s="12">
        <f t="shared" si="278"/>
        <v>100.37391338207986</v>
      </c>
      <c r="Q1474">
        <v>0.47457627118644102</v>
      </c>
      <c r="R1474" s="12"/>
      <c r="S1474" s="12"/>
      <c r="Z1474" s="12"/>
      <c r="AA1474" s="12"/>
      <c r="AB1474" s="12"/>
      <c r="AC1474" s="12"/>
      <c r="AF1474">
        <v>0.38258317025440303</v>
      </c>
      <c r="AG1474" s="12"/>
      <c r="AH1474" s="12"/>
      <c r="BI1474" t="str">
        <v>27/02/2019</v>
      </c>
      <c r="BJ1474">
        <v>52.9</v>
      </c>
      <c r="BK1474">
        <v>20.6</v>
      </c>
    </row>
    <row r="1475" spans="1:63" x14ac:dyDescent="0.3">
      <c r="A1475" s="11">
        <v>43446</v>
      </c>
      <c r="B1475">
        <v>0.50344827586206897</v>
      </c>
      <c r="C1475">
        <v>2636.78</v>
      </c>
      <c r="D1475">
        <v>163.61000000000001</v>
      </c>
      <c r="E1475">
        <v>118.88</v>
      </c>
      <c r="F1475">
        <v>1242.52</v>
      </c>
      <c r="G1475">
        <v>83.19</v>
      </c>
      <c r="H1475">
        <v>42.93</v>
      </c>
      <c r="I1475" s="12">
        <f t="shared" si="279"/>
        <v>91.095964445597119</v>
      </c>
      <c r="J1475" s="12">
        <f t="shared" si="280"/>
        <v>96.016356356732132</v>
      </c>
      <c r="K1475" s="12">
        <f t="shared" ref="K1475:K1499" si="281">K1476*(1+((C1475/C1476)-(G1475/G1476)))</f>
        <v>96.459853380711976</v>
      </c>
      <c r="L1475" s="12">
        <f t="shared" ref="L1475:L1499" si="282">L1476*(1+((C1475/C1476)-(H1475/H1476)))</f>
        <v>101.02466689783385</v>
      </c>
      <c r="M1475" s="12">
        <f t="shared" ref="M1475:M1499" si="283">M1476*(1+((D1475/D1476)-(E1475/E1476)))</f>
        <v>90.841068711876503</v>
      </c>
      <c r="N1475" s="12">
        <f t="shared" ref="N1475:N1499" si="284">N1476*(1+((D1475/D1476)-(F1475/F1476)))</f>
        <v>95.783112031873827</v>
      </c>
      <c r="O1475" s="12">
        <f t="shared" ref="O1475:O1499" si="285">O1476*(1+((D1475/D1476)-(G1475/G1476)))</f>
        <v>96.217303381668813</v>
      </c>
      <c r="P1475" s="12">
        <f t="shared" ref="P1475:P1499" si="286">P1476*(1+((D1475/D1476)-(H1475/H1476)))</f>
        <v>100.89603242926263</v>
      </c>
      <c r="Q1475">
        <v>0.47457627118644102</v>
      </c>
      <c r="R1475" s="12"/>
      <c r="S1475" s="12"/>
      <c r="Z1475" s="12"/>
      <c r="AA1475" s="12"/>
      <c r="AB1475" s="12"/>
      <c r="AC1475" s="12"/>
      <c r="AF1475">
        <v>0.38544739429695202</v>
      </c>
      <c r="AG1475" s="12"/>
      <c r="AH1475" s="12"/>
      <c r="BI1475" t="str">
        <v>26/02/2019</v>
      </c>
      <c r="BJ1475">
        <v>52.9</v>
      </c>
      <c r="BK1475">
        <v>20.6</v>
      </c>
    </row>
    <row r="1476" spans="1:63" x14ac:dyDescent="0.3">
      <c r="A1476" s="11">
        <v>43445</v>
      </c>
      <c r="B1476">
        <v>0.50344827586206897</v>
      </c>
      <c r="C1476">
        <v>2637.72</v>
      </c>
      <c r="D1476">
        <v>163.07</v>
      </c>
      <c r="E1476">
        <v>118.9</v>
      </c>
      <c r="F1476">
        <v>1244.47</v>
      </c>
      <c r="G1476">
        <v>83.27</v>
      </c>
      <c r="H1476">
        <v>42.78</v>
      </c>
      <c r="I1476" s="12">
        <f t="shared" si="279"/>
        <v>91.1131082698369</v>
      </c>
      <c r="J1476" s="12">
        <f t="shared" si="280"/>
        <v>95.900262976781136</v>
      </c>
      <c r="K1476" s="12">
        <f t="shared" si="281"/>
        <v>96.401591943379813</v>
      </c>
      <c r="L1476" s="12">
        <f t="shared" si="282"/>
        <v>101.41640599449126</v>
      </c>
      <c r="M1476" s="12">
        <f t="shared" si="283"/>
        <v>90.526067877028495</v>
      </c>
      <c r="N1476" s="12">
        <f t="shared" si="284"/>
        <v>95.318112775485318</v>
      </c>
      <c r="O1476" s="12">
        <f t="shared" si="285"/>
        <v>95.807993288017968</v>
      </c>
      <c r="P1476" s="12">
        <f t="shared" si="286"/>
        <v>100.91569585510533</v>
      </c>
      <c r="Q1476">
        <v>0.45762711864406802</v>
      </c>
      <c r="R1476" s="12"/>
      <c r="S1476" s="12"/>
      <c r="Z1476" s="12"/>
      <c r="AA1476" s="12"/>
      <c r="AB1476" s="12"/>
      <c r="AC1476" s="12"/>
      <c r="AF1476">
        <v>0.385221674876847</v>
      </c>
      <c r="AG1476" s="12"/>
      <c r="AH1476" s="12"/>
      <c r="BI1476" t="str">
        <v>25/02/2019</v>
      </c>
      <c r="BJ1476">
        <v>52.9</v>
      </c>
      <c r="BK1476">
        <v>20.6</v>
      </c>
    </row>
    <row r="1477" spans="1:63" x14ac:dyDescent="0.3">
      <c r="A1477" s="11">
        <v>43442</v>
      </c>
      <c r="B1477">
        <v>0.53973509933774799</v>
      </c>
      <c r="C1477">
        <v>2633.08</v>
      </c>
      <c r="D1477">
        <v>161.38</v>
      </c>
      <c r="E1477">
        <v>118.41</v>
      </c>
      <c r="F1477">
        <v>1248.68</v>
      </c>
      <c r="G1477">
        <v>83.27</v>
      </c>
      <c r="H1477">
        <v>43.140999999999998</v>
      </c>
      <c r="I1477" s="12">
        <f t="shared" si="279"/>
        <v>91.330105784776379</v>
      </c>
      <c r="J1477" s="12">
        <f t="shared" si="280"/>
        <v>95.410449086522135</v>
      </c>
      <c r="K1477" s="12">
        <f t="shared" si="281"/>
        <v>96.232012387317269</v>
      </c>
      <c r="L1477" s="12">
        <f t="shared" si="282"/>
        <v>100.39935006442074</v>
      </c>
      <c r="M1477" s="12">
        <f t="shared" si="283"/>
        <v>89.956283565849176</v>
      </c>
      <c r="N1477" s="12">
        <f t="shared" si="284"/>
        <v>94.016572000371639</v>
      </c>
      <c r="O1477" s="12">
        <f t="shared" si="285"/>
        <v>94.815073016620715</v>
      </c>
      <c r="P1477" s="12">
        <f t="shared" si="286"/>
        <v>99.049592873754065</v>
      </c>
      <c r="Q1477">
        <v>0.44776119402985098</v>
      </c>
      <c r="R1477" s="12"/>
      <c r="S1477" s="12"/>
      <c r="Z1477" s="12"/>
      <c r="AA1477" s="12"/>
      <c r="AB1477" s="12"/>
      <c r="AC1477" s="12"/>
      <c r="AF1477">
        <v>0.39101338432122401</v>
      </c>
      <c r="AG1477" s="12"/>
      <c r="AH1477" s="12"/>
      <c r="BI1477" t="str">
        <v>22/02/2019</v>
      </c>
      <c r="BJ1477">
        <v>52.4</v>
      </c>
      <c r="BK1477">
        <v>20.399999999999999</v>
      </c>
    </row>
    <row r="1478" spans="1:63" x14ac:dyDescent="0.3">
      <c r="A1478" s="11">
        <v>43441</v>
      </c>
      <c r="B1478">
        <v>0.55775577557755796</v>
      </c>
      <c r="C1478">
        <v>2695.95</v>
      </c>
      <c r="D1478">
        <v>166.89</v>
      </c>
      <c r="E1478">
        <v>118.19</v>
      </c>
      <c r="F1478">
        <v>1237.8499999999999</v>
      </c>
      <c r="G1478">
        <v>83.18</v>
      </c>
      <c r="H1478">
        <v>43.64</v>
      </c>
      <c r="I1478" s="12">
        <f t="shared" si="279"/>
        <v>93.689351211642176</v>
      </c>
      <c r="J1478" s="12">
        <f t="shared" si="280"/>
        <v>98.571560785818804</v>
      </c>
      <c r="K1478" s="12">
        <f t="shared" si="281"/>
        <v>98.639017099515058</v>
      </c>
      <c r="L1478" s="12">
        <f t="shared" si="282"/>
        <v>101.60702079801823</v>
      </c>
      <c r="M1478" s="12">
        <f t="shared" si="283"/>
        <v>93.207082692231964</v>
      </c>
      <c r="N1478" s="12">
        <f t="shared" si="284"/>
        <v>98.114295902561693</v>
      </c>
      <c r="O1478" s="12">
        <f t="shared" si="285"/>
        <v>98.162182551821843</v>
      </c>
      <c r="P1478" s="12">
        <f t="shared" si="286"/>
        <v>101.23436150242495</v>
      </c>
      <c r="Q1478">
        <v>0.44776119402985098</v>
      </c>
      <c r="R1478" s="12"/>
      <c r="S1478" s="12"/>
      <c r="Z1478" s="12"/>
      <c r="AA1478" s="12"/>
      <c r="AB1478" s="12"/>
      <c r="AC1478" s="12"/>
      <c r="AF1478">
        <v>0.39769452449567699</v>
      </c>
      <c r="AG1478" s="12"/>
      <c r="AH1478" s="12"/>
      <c r="BI1478" t="str">
        <v>21/02/2019</v>
      </c>
      <c r="BJ1478">
        <v>52.4</v>
      </c>
      <c r="BK1478">
        <v>20.399999999999999</v>
      </c>
    </row>
    <row r="1479" spans="1:63" x14ac:dyDescent="0.3">
      <c r="A1479" s="11">
        <v>43439</v>
      </c>
      <c r="B1479">
        <v>0.56333333333333302</v>
      </c>
      <c r="C1479">
        <v>2700.06</v>
      </c>
      <c r="D1479">
        <v>165.72</v>
      </c>
      <c r="E1479">
        <v>117.82</v>
      </c>
      <c r="F1479">
        <v>1238.6300000000001</v>
      </c>
      <c r="G1479">
        <v>83.1</v>
      </c>
      <c r="H1479">
        <v>44.1</v>
      </c>
      <c r="I1479" s="12">
        <f t="shared" si="279"/>
        <v>94.128230868297976</v>
      </c>
      <c r="J1479" s="12">
        <f t="shared" si="280"/>
        <v>98.659610580341891</v>
      </c>
      <c r="K1479" s="12">
        <f t="shared" si="281"/>
        <v>98.884734187740293</v>
      </c>
      <c r="L1479" s="12">
        <f t="shared" si="282"/>
        <v>100.70983209128235</v>
      </c>
      <c r="M1479" s="12">
        <f t="shared" si="283"/>
        <v>92.8431636964755</v>
      </c>
      <c r="N1479" s="12">
        <f t="shared" si="284"/>
        <v>97.365571271824095</v>
      </c>
      <c r="O1479" s="12">
        <f t="shared" si="285"/>
        <v>97.567275278886839</v>
      </c>
      <c r="P1479" s="12">
        <f t="shared" si="286"/>
        <v>99.494115854051742</v>
      </c>
      <c r="Q1479">
        <v>0.439393939393939</v>
      </c>
      <c r="R1479" s="12"/>
      <c r="S1479" s="12"/>
      <c r="Z1479" s="12"/>
      <c r="AA1479" s="12"/>
      <c r="AB1479" s="12"/>
      <c r="AC1479" s="12"/>
      <c r="AF1479">
        <v>0.38989513822688299</v>
      </c>
      <c r="AG1479" s="12"/>
      <c r="AH1479" s="12"/>
      <c r="BI1479" t="str">
        <v>20/02/2019</v>
      </c>
      <c r="BJ1479">
        <v>52.4</v>
      </c>
      <c r="BK1479">
        <v>20.399999999999999</v>
      </c>
    </row>
    <row r="1480" spans="1:63" x14ac:dyDescent="0.3">
      <c r="A1480" s="11">
        <v>43438</v>
      </c>
      <c r="B1480">
        <v>0.56949152542372905</v>
      </c>
      <c r="C1480">
        <v>2790.37</v>
      </c>
      <c r="D1480">
        <v>172.33</v>
      </c>
      <c r="E1480">
        <v>115.88</v>
      </c>
      <c r="F1480">
        <v>1230.82</v>
      </c>
      <c r="G1480">
        <v>83.04</v>
      </c>
      <c r="H1480">
        <v>45.18</v>
      </c>
      <c r="I1480" s="12">
        <f t="shared" si="279"/>
        <v>98.989229654813442</v>
      </c>
      <c r="J1480" s="12">
        <f t="shared" si="280"/>
        <v>102.63254159134264</v>
      </c>
      <c r="K1480" s="12">
        <f t="shared" si="281"/>
        <v>102.26853692355087</v>
      </c>
      <c r="L1480" s="12">
        <f t="shared" si="282"/>
        <v>101.5691580586648</v>
      </c>
      <c r="M1480" s="12">
        <f t="shared" si="283"/>
        <v>98.256933868637887</v>
      </c>
      <c r="N1480" s="12">
        <f t="shared" si="284"/>
        <v>101.92167442910305</v>
      </c>
      <c r="O1480" s="12">
        <f t="shared" si="285"/>
        <v>101.53518762773876</v>
      </c>
      <c r="P1480" s="12">
        <f t="shared" si="286"/>
        <v>100.95311642510535</v>
      </c>
      <c r="Q1480">
        <v>0.44615384615384601</v>
      </c>
      <c r="R1480" s="12"/>
      <c r="S1480" s="12"/>
      <c r="Z1480" s="12"/>
      <c r="AA1480" s="12"/>
      <c r="AB1480" s="12"/>
      <c r="AC1480" s="12"/>
      <c r="AF1480">
        <v>0.38623326959846999</v>
      </c>
      <c r="AG1480" s="12"/>
      <c r="AH1480" s="12"/>
      <c r="BI1480" t="str">
        <v>19/02/2019</v>
      </c>
      <c r="BJ1480">
        <v>52.4</v>
      </c>
      <c r="BK1480">
        <v>20.399999999999999</v>
      </c>
    </row>
    <row r="1481" spans="1:63" x14ac:dyDescent="0.3">
      <c r="A1481" s="11">
        <v>43434</v>
      </c>
      <c r="B1481">
        <v>0.61280487804878003</v>
      </c>
      <c r="C1481">
        <v>2760.17</v>
      </c>
      <c r="D1481">
        <v>169.37</v>
      </c>
      <c r="E1481">
        <v>115.33</v>
      </c>
      <c r="F1481">
        <v>1222.105</v>
      </c>
      <c r="G1481">
        <v>83.25</v>
      </c>
      <c r="H1481">
        <v>44.52</v>
      </c>
      <c r="I1481" s="12">
        <f t="shared" si="279"/>
        <v>98.381973700260886</v>
      </c>
      <c r="J1481" s="12">
        <f t="shared" si="280"/>
        <v>102.2429737182043</v>
      </c>
      <c r="K1481" s="12">
        <f t="shared" si="281"/>
        <v>100.90989840442128</v>
      </c>
      <c r="L1481" s="12">
        <f t="shared" si="282"/>
        <v>101.96513382164075</v>
      </c>
      <c r="M1481" s="12">
        <f t="shared" si="283"/>
        <v>97.023991147204782</v>
      </c>
      <c r="N1481" s="12">
        <f t="shared" si="284"/>
        <v>100.8780514241578</v>
      </c>
      <c r="O1481" s="12">
        <f t="shared" si="285"/>
        <v>99.54439399692869</v>
      </c>
      <c r="P1481" s="12">
        <f t="shared" si="286"/>
        <v>100.68612372541538</v>
      </c>
      <c r="Q1481">
        <v>0.5</v>
      </c>
      <c r="R1481" s="12"/>
      <c r="S1481" s="12"/>
      <c r="Z1481" s="12"/>
      <c r="AA1481" s="12"/>
      <c r="AB1481" s="12"/>
      <c r="AC1481" s="12"/>
      <c r="AF1481">
        <v>0.39456419868790998</v>
      </c>
      <c r="AG1481" s="12"/>
      <c r="AH1481" s="12"/>
      <c r="BI1481" t="str">
        <v>18/02/2019</v>
      </c>
      <c r="BJ1481">
        <v>52.4</v>
      </c>
      <c r="BK1481">
        <v>20.399999999999999</v>
      </c>
    </row>
    <row r="1482" spans="1:63" x14ac:dyDescent="0.3">
      <c r="A1482" s="11">
        <v>43434</v>
      </c>
      <c r="B1482">
        <v>0.59183673469387799</v>
      </c>
      <c r="C1482">
        <v>2737.76</v>
      </c>
      <c r="D1482">
        <v>168.15</v>
      </c>
      <c r="E1482">
        <v>114.9</v>
      </c>
      <c r="F1482">
        <v>1223.97</v>
      </c>
      <c r="G1482">
        <v>83.22</v>
      </c>
      <c r="H1482">
        <v>44.7</v>
      </c>
      <c r="I1482" s="12">
        <f t="shared" si="279"/>
        <v>97.946782506530056</v>
      </c>
      <c r="J1482" s="12">
        <f t="shared" si="280"/>
        <v>101.25981643148992</v>
      </c>
      <c r="K1482" s="12">
        <f t="shared" si="281"/>
        <v>100.12640590741918</v>
      </c>
      <c r="L1482" s="12">
        <f t="shared" si="282"/>
        <v>100.73492172892665</v>
      </c>
      <c r="M1482" s="12">
        <f t="shared" si="283"/>
        <v>96.684335015617549</v>
      </c>
      <c r="N1482" s="12">
        <f t="shared" si="284"/>
        <v>100.00013455694787</v>
      </c>
      <c r="O1482" s="12">
        <f t="shared" si="285"/>
        <v>98.862741677216505</v>
      </c>
      <c r="P1482" s="12">
        <f t="shared" si="286"/>
        <v>99.562828776227875</v>
      </c>
      <c r="Q1482">
        <v>0.48611111111111099</v>
      </c>
      <c r="R1482" s="12"/>
      <c r="S1482" s="12"/>
      <c r="Z1482" s="12"/>
      <c r="AA1482" s="12"/>
      <c r="AB1482" s="12"/>
      <c r="AC1482" s="12"/>
      <c r="AF1482">
        <v>0.39613970588235298</v>
      </c>
      <c r="AG1482" s="12"/>
      <c r="AH1482" s="12"/>
      <c r="BI1482" t="str">
        <v>15/02/2019</v>
      </c>
      <c r="BJ1482">
        <v>51.9</v>
      </c>
      <c r="BK1482">
        <v>20.7</v>
      </c>
    </row>
    <row r="1483" spans="1:63" x14ac:dyDescent="0.3">
      <c r="A1483" s="11">
        <v>43433</v>
      </c>
      <c r="B1483">
        <v>0.61781609195402298</v>
      </c>
      <c r="C1483">
        <v>2743.79</v>
      </c>
      <c r="D1483">
        <v>168.7</v>
      </c>
      <c r="E1483">
        <v>114.45</v>
      </c>
      <c r="F1483">
        <v>1221.18</v>
      </c>
      <c r="G1483">
        <v>83.2</v>
      </c>
      <c r="H1483">
        <v>44.89</v>
      </c>
      <c r="I1483" s="12">
        <f t="shared" si="279"/>
        <v>98.550853711752453</v>
      </c>
      <c r="J1483" s="12">
        <f t="shared" si="280"/>
        <v>101.71574357478229</v>
      </c>
      <c r="K1483" s="12">
        <f t="shared" si="281"/>
        <v>100.37111818845865</v>
      </c>
      <c r="L1483" s="12">
        <f t="shared" si="282"/>
        <v>100.53035467719369</v>
      </c>
      <c r="M1483" s="12">
        <f t="shared" si="283"/>
        <v>97.384733146966624</v>
      </c>
      <c r="N1483" s="12">
        <f t="shared" si="284"/>
        <v>100.55771711596547</v>
      </c>
      <c r="O1483" s="12">
        <f t="shared" si="285"/>
        <v>99.210037312769884</v>
      </c>
      <c r="P1483" s="12">
        <f t="shared" si="286"/>
        <v>99.466113572206268</v>
      </c>
      <c r="Q1483">
        <v>0.5</v>
      </c>
      <c r="R1483" s="12"/>
      <c r="S1483" s="12"/>
      <c r="Z1483" s="12"/>
      <c r="AA1483" s="12"/>
      <c r="AB1483" s="12"/>
      <c r="AC1483" s="12"/>
      <c r="AF1483">
        <v>0.38833181403828598</v>
      </c>
      <c r="AG1483" s="12"/>
      <c r="AH1483" s="12"/>
      <c r="BI1483" t="str">
        <v>14/02/2019</v>
      </c>
      <c r="BJ1483">
        <v>51.9</v>
      </c>
      <c r="BK1483">
        <v>20.7</v>
      </c>
    </row>
    <row r="1484" spans="1:63" x14ac:dyDescent="0.3">
      <c r="A1484" s="11">
        <v>43432</v>
      </c>
      <c r="B1484">
        <v>0.63049853372433995</v>
      </c>
      <c r="C1484">
        <v>2682.17</v>
      </c>
      <c r="D1484">
        <v>163.44</v>
      </c>
      <c r="E1484">
        <v>115.01</v>
      </c>
      <c r="F1484">
        <v>1215.04</v>
      </c>
      <c r="G1484">
        <v>83.17</v>
      </c>
      <c r="H1484">
        <v>44.18</v>
      </c>
      <c r="I1484" s="12">
        <f t="shared" si="279"/>
        <v>95.881225361801114</v>
      </c>
      <c r="J1484" s="12">
        <f t="shared" si="280"/>
        <v>99.925026769712574</v>
      </c>
      <c r="K1484" s="12">
        <f t="shared" si="281"/>
        <v>98.151593790261771</v>
      </c>
      <c r="L1484" s="12">
        <f t="shared" si="282"/>
        <v>99.841119966763912</v>
      </c>
      <c r="M1484" s="12">
        <f t="shared" si="283"/>
        <v>93.905333395584918</v>
      </c>
      <c r="N1484" s="12">
        <f t="shared" si="284"/>
        <v>97.901670967035869</v>
      </c>
      <c r="O1484" s="12">
        <f t="shared" si="285"/>
        <v>96.150307876806806</v>
      </c>
      <c r="P1484" s="12">
        <f t="shared" si="286"/>
        <v>97.888884410646256</v>
      </c>
      <c r="Q1484">
        <v>0.50704225352112697</v>
      </c>
      <c r="R1484" s="12"/>
      <c r="S1484" s="12"/>
      <c r="Z1484" s="12"/>
      <c r="AA1484" s="12"/>
      <c r="AB1484" s="12"/>
      <c r="AC1484" s="12"/>
      <c r="AF1484">
        <v>0.39541284403669702</v>
      </c>
      <c r="AG1484" s="12"/>
      <c r="AH1484" s="12"/>
      <c r="BI1484" t="str">
        <v>13/02/2019</v>
      </c>
      <c r="BJ1484">
        <v>51.9</v>
      </c>
      <c r="BK1484">
        <v>20.7</v>
      </c>
    </row>
    <row r="1485" spans="1:63" x14ac:dyDescent="0.3">
      <c r="A1485" s="11">
        <v>43431</v>
      </c>
      <c r="B1485">
        <v>0.62865497076023402</v>
      </c>
      <c r="C1485">
        <v>2673.45</v>
      </c>
      <c r="D1485">
        <v>162.88999999999999</v>
      </c>
      <c r="E1485">
        <v>114.88</v>
      </c>
      <c r="F1485">
        <v>1222.27</v>
      </c>
      <c r="G1485">
        <v>83.16</v>
      </c>
      <c r="H1485">
        <v>44.22</v>
      </c>
      <c r="I1485" s="12">
        <f t="shared" si="279"/>
        <v>95.677424082089701</v>
      </c>
      <c r="J1485" s="12">
        <f t="shared" si="280"/>
        <v>99.016360917446676</v>
      </c>
      <c r="K1485" s="12">
        <f t="shared" si="281"/>
        <v>97.844220776939153</v>
      </c>
      <c r="L1485" s="12">
        <f t="shared" si="282"/>
        <v>99.426880626290924</v>
      </c>
      <c r="M1485" s="12">
        <f t="shared" si="283"/>
        <v>93.694997854922093</v>
      </c>
      <c r="N1485" s="12">
        <f t="shared" si="284"/>
        <v>97.000369234379235</v>
      </c>
      <c r="O1485" s="12">
        <f t="shared" si="285"/>
        <v>95.838233513739624</v>
      </c>
      <c r="P1485" s="12">
        <f t="shared" si="286"/>
        <v>97.471600707333266</v>
      </c>
      <c r="Q1485">
        <v>0.51388888888888895</v>
      </c>
      <c r="R1485" s="12"/>
      <c r="S1485" s="12"/>
      <c r="Z1485" s="12"/>
      <c r="AA1485" s="12"/>
      <c r="AB1485" s="12"/>
      <c r="AC1485" s="12"/>
      <c r="AF1485">
        <v>0.39391143911439103</v>
      </c>
      <c r="AG1485" s="12"/>
      <c r="AH1485" s="12"/>
      <c r="BI1485" t="str">
        <v>12/02/2019</v>
      </c>
      <c r="BJ1485">
        <v>51.9</v>
      </c>
      <c r="BK1485">
        <v>20.7</v>
      </c>
    </row>
    <row r="1486" spans="1:63" x14ac:dyDescent="0.3">
      <c r="A1486" s="11">
        <v>43428</v>
      </c>
      <c r="B1486">
        <v>0.64720812182741105</v>
      </c>
      <c r="C1486">
        <v>2632.56</v>
      </c>
      <c r="D1486">
        <v>159.21</v>
      </c>
      <c r="E1486">
        <v>115.14</v>
      </c>
      <c r="F1486">
        <v>1223.19</v>
      </c>
      <c r="G1486">
        <v>83.15</v>
      </c>
      <c r="H1486">
        <v>43.63</v>
      </c>
      <c r="I1486" s="12">
        <f t="shared" si="279"/>
        <v>94.005024860887872</v>
      </c>
      <c r="J1486" s="12">
        <f t="shared" si="280"/>
        <v>97.429761941219908</v>
      </c>
      <c r="K1486" s="12">
        <f t="shared" si="281"/>
        <v>96.359120052813353</v>
      </c>
      <c r="L1486" s="12">
        <f t="shared" si="282"/>
        <v>99.227472689487172</v>
      </c>
      <c r="M1486" s="12">
        <f t="shared" si="283"/>
        <v>91.37656901728721</v>
      </c>
      <c r="N1486" s="12">
        <f t="shared" si="284"/>
        <v>94.739296761814487</v>
      </c>
      <c r="O1486" s="12">
        <f t="shared" si="285"/>
        <v>93.684074879172613</v>
      </c>
      <c r="P1486" s="12">
        <f t="shared" si="286"/>
        <v>96.545600897762839</v>
      </c>
      <c r="Q1486">
        <v>0.58426966292134797</v>
      </c>
      <c r="R1486" s="12"/>
      <c r="S1486" s="12"/>
      <c r="Z1486" s="12"/>
      <c r="AA1486" s="12"/>
      <c r="AB1486" s="12"/>
      <c r="AC1486" s="12"/>
      <c r="AF1486">
        <v>0.38818181818181802</v>
      </c>
      <c r="AG1486" s="12"/>
      <c r="AH1486" s="12"/>
      <c r="BI1486" t="str">
        <v>11/02/2019</v>
      </c>
      <c r="BJ1486">
        <v>51.9</v>
      </c>
      <c r="BK1486">
        <v>20.7</v>
      </c>
    </row>
    <row r="1487" spans="1:63" x14ac:dyDescent="0.3">
      <c r="A1487" s="11">
        <v>43426</v>
      </c>
      <c r="B1487">
        <v>0.64096385542168699</v>
      </c>
      <c r="C1487">
        <v>2649.93</v>
      </c>
      <c r="D1487">
        <v>160.37</v>
      </c>
      <c r="E1487">
        <v>115.02</v>
      </c>
      <c r="F1487">
        <v>1226.02</v>
      </c>
      <c r="G1487">
        <v>83.17</v>
      </c>
      <c r="H1487">
        <v>43.98</v>
      </c>
      <c r="I1487" s="12">
        <f t="shared" si="279"/>
        <v>94.724761305810546</v>
      </c>
      <c r="J1487" s="12">
        <f t="shared" si="280"/>
        <v>97.845272462491224</v>
      </c>
      <c r="K1487" s="12">
        <f t="shared" si="281"/>
        <v>96.971438326567238</v>
      </c>
      <c r="L1487" s="12">
        <f t="shared" si="282"/>
        <v>99.088424611108977</v>
      </c>
      <c r="M1487" s="12">
        <f t="shared" si="283"/>
        <v>92.139165256666288</v>
      </c>
      <c r="N1487" s="12">
        <f t="shared" si="284"/>
        <v>95.208196268953586</v>
      </c>
      <c r="O1487" s="12">
        <f t="shared" si="285"/>
        <v>94.343802383911125</v>
      </c>
      <c r="P1487" s="12">
        <f t="shared" si="286"/>
        <v>96.475666676326369</v>
      </c>
      <c r="Q1487">
        <v>0.59340659340659296</v>
      </c>
      <c r="R1487" s="12"/>
      <c r="S1487" s="12"/>
      <c r="Z1487" s="12"/>
      <c r="AA1487" s="12"/>
      <c r="AB1487" s="12"/>
      <c r="AC1487" s="12"/>
      <c r="AF1487">
        <v>0.39266055045871601</v>
      </c>
      <c r="AG1487" s="12"/>
      <c r="AH1487" s="12"/>
      <c r="BI1487" t="str">
        <v>08/02/2019</v>
      </c>
      <c r="BJ1487">
        <v>49.5</v>
      </c>
      <c r="BK1487">
        <v>21.5</v>
      </c>
    </row>
    <row r="1488" spans="1:63" x14ac:dyDescent="0.3">
      <c r="A1488" s="11">
        <v>43425</v>
      </c>
      <c r="B1488">
        <v>0.64077669902912604</v>
      </c>
      <c r="C1488">
        <v>2641.89</v>
      </c>
      <c r="D1488">
        <v>159.16</v>
      </c>
      <c r="E1488">
        <v>115.06</v>
      </c>
      <c r="F1488">
        <v>1221.69</v>
      </c>
      <c r="G1488">
        <v>83.17</v>
      </c>
      <c r="H1488">
        <v>43.3</v>
      </c>
      <c r="I1488" s="12">
        <f t="shared" si="279"/>
        <v>94.404642663579466</v>
      </c>
      <c r="J1488" s="12">
        <f t="shared" si="280"/>
        <v>97.894317006738021</v>
      </c>
      <c r="K1488" s="12">
        <f t="shared" si="281"/>
        <v>96.677222870254951</v>
      </c>
      <c r="L1488" s="12">
        <f t="shared" si="282"/>
        <v>100.35908220661399</v>
      </c>
      <c r="M1488" s="12">
        <f t="shared" si="283"/>
        <v>91.41243118409173</v>
      </c>
      <c r="N1488" s="12">
        <f t="shared" si="284"/>
        <v>94.823389487121929</v>
      </c>
      <c r="O1488" s="12">
        <f t="shared" si="285"/>
        <v>93.631973482716816</v>
      </c>
      <c r="P1488" s="12">
        <f t="shared" si="286"/>
        <v>97.263694730983445</v>
      </c>
      <c r="Q1488">
        <v>0.58888888888888902</v>
      </c>
      <c r="R1488" s="12"/>
      <c r="S1488" s="12"/>
      <c r="Z1488" s="12"/>
      <c r="AA1488" s="12"/>
      <c r="AB1488" s="12"/>
      <c r="AC1488" s="12"/>
      <c r="AF1488">
        <v>0.38863428047662701</v>
      </c>
      <c r="AG1488" s="12"/>
      <c r="AH1488" s="12"/>
      <c r="BI1488" t="str">
        <v>07/02/2019</v>
      </c>
      <c r="BJ1488">
        <v>49.5</v>
      </c>
      <c r="BK1488">
        <v>21.5</v>
      </c>
    </row>
    <row r="1489" spans="1:63" x14ac:dyDescent="0.3">
      <c r="A1489" s="11">
        <v>43424</v>
      </c>
      <c r="B1489">
        <v>0.63970588235294101</v>
      </c>
      <c r="C1489">
        <v>2690.73</v>
      </c>
      <c r="D1489">
        <v>162.06</v>
      </c>
      <c r="E1489">
        <v>115.02</v>
      </c>
      <c r="F1489">
        <v>1224.1600000000001</v>
      </c>
      <c r="G1489">
        <v>83.19</v>
      </c>
      <c r="H1489">
        <v>44.15</v>
      </c>
      <c r="I1489" s="12">
        <f t="shared" si="279"/>
        <v>96.183946963281215</v>
      </c>
      <c r="J1489" s="12">
        <f t="shared" si="280"/>
        <v>99.499593492709508</v>
      </c>
      <c r="K1489" s="12">
        <f t="shared" si="281"/>
        <v>98.440368075850657</v>
      </c>
      <c r="L1489" s="12">
        <f t="shared" si="282"/>
        <v>100.24867432212353</v>
      </c>
      <c r="M1489" s="12">
        <f t="shared" si="283"/>
        <v>93.110996673130515</v>
      </c>
      <c r="N1489" s="12">
        <f t="shared" si="284"/>
        <v>96.353178969092653</v>
      </c>
      <c r="O1489" s="12">
        <f t="shared" si="285"/>
        <v>95.314677230738596</v>
      </c>
      <c r="P1489" s="12">
        <f t="shared" si="286"/>
        <v>97.131795464513033</v>
      </c>
      <c r="Q1489">
        <v>0.59090909090909105</v>
      </c>
      <c r="R1489" s="12"/>
      <c r="S1489" s="12"/>
      <c r="Z1489" s="12"/>
      <c r="AA1489" s="12"/>
      <c r="AB1489" s="12"/>
      <c r="AC1489" s="12"/>
      <c r="AF1489">
        <v>0.39098436062557501</v>
      </c>
      <c r="AG1489" s="12"/>
      <c r="AH1489" s="12"/>
      <c r="BI1489" t="str">
        <v>06/02/2019</v>
      </c>
      <c r="BJ1489">
        <v>49.5</v>
      </c>
      <c r="BK1489">
        <v>21.5</v>
      </c>
    </row>
    <row r="1490" spans="1:63" x14ac:dyDescent="0.3">
      <c r="A1490" s="11">
        <v>43421</v>
      </c>
      <c r="B1490">
        <v>0.64516129032258096</v>
      </c>
      <c r="C1490">
        <v>2736.27</v>
      </c>
      <c r="D1490">
        <v>167.5</v>
      </c>
      <c r="E1490">
        <v>114.7</v>
      </c>
      <c r="F1490">
        <v>1221.2249999999999</v>
      </c>
      <c r="G1490">
        <v>83.12</v>
      </c>
      <c r="H1490">
        <v>44.58</v>
      </c>
      <c r="I1490" s="12">
        <f t="shared" si="279"/>
        <v>98.090130616903195</v>
      </c>
      <c r="J1490" s="12">
        <f t="shared" si="280"/>
        <v>101.43150034422688</v>
      </c>
      <c r="K1490" s="12">
        <f t="shared" si="281"/>
        <v>100.19225473305151</v>
      </c>
      <c r="L1490" s="12">
        <f t="shared" si="282"/>
        <v>100.95510905593733</v>
      </c>
      <c r="M1490" s="12">
        <f t="shared" si="283"/>
        <v>96.514833425971474</v>
      </c>
      <c r="N1490" s="12">
        <f t="shared" si="284"/>
        <v>99.835535956333274</v>
      </c>
      <c r="O1490" s="12">
        <f t="shared" si="285"/>
        <v>98.60000656026709</v>
      </c>
      <c r="P1490" s="12">
        <f t="shared" si="286"/>
        <v>99.401329701960137</v>
      </c>
      <c r="Q1490">
        <v>0.59139784946236595</v>
      </c>
      <c r="R1490" s="12"/>
      <c r="S1490" s="12"/>
      <c r="Z1490" s="12"/>
      <c r="AA1490" s="12"/>
      <c r="AB1490" s="12"/>
      <c r="AC1490" s="12"/>
      <c r="AF1490">
        <v>0.39130434782608697</v>
      </c>
      <c r="AG1490" s="12"/>
      <c r="AH1490" s="12"/>
      <c r="BI1490" t="str">
        <v>05/02/2019</v>
      </c>
      <c r="BJ1490">
        <v>49.5</v>
      </c>
      <c r="BK1490">
        <v>21.5</v>
      </c>
    </row>
    <row r="1491" spans="1:63" x14ac:dyDescent="0.3">
      <c r="A1491" s="11">
        <v>43420</v>
      </c>
      <c r="B1491">
        <v>0.65057471264367805</v>
      </c>
      <c r="C1491">
        <v>2730.2</v>
      </c>
      <c r="D1491">
        <v>168.09</v>
      </c>
      <c r="E1491">
        <v>114.04</v>
      </c>
      <c r="F1491">
        <v>1213.3800000000001</v>
      </c>
      <c r="G1491">
        <v>83.06</v>
      </c>
      <c r="H1491">
        <v>44.56</v>
      </c>
      <c r="I1491" s="12">
        <f t="shared" si="279"/>
        <v>98.440990318484211</v>
      </c>
      <c r="J1491" s="12">
        <f t="shared" si="280"/>
        <v>101.86361909181657</v>
      </c>
      <c r="K1491" s="12">
        <f t="shared" si="281"/>
        <v>100.04210044660681</v>
      </c>
      <c r="L1491" s="12">
        <f t="shared" si="282"/>
        <v>100.77628684466764</v>
      </c>
      <c r="M1491" s="12">
        <f t="shared" si="283"/>
        <v>97.420598261829426</v>
      </c>
      <c r="N1491" s="12">
        <f t="shared" si="284"/>
        <v>100.84147352713146</v>
      </c>
      <c r="O1491" s="12">
        <f t="shared" si="285"/>
        <v>99.019094357667512</v>
      </c>
      <c r="P1491" s="12">
        <f t="shared" si="286"/>
        <v>99.796409458614164</v>
      </c>
      <c r="Q1491">
        <v>0.60439560439560402</v>
      </c>
      <c r="R1491" s="12"/>
      <c r="S1491" s="12"/>
      <c r="Z1491" s="12"/>
      <c r="AA1491" s="12"/>
      <c r="AB1491" s="12"/>
      <c r="AC1491" s="12"/>
      <c r="AF1491">
        <v>0.39655172413793099</v>
      </c>
      <c r="AG1491" s="12"/>
      <c r="AH1491" s="12"/>
      <c r="BI1491" t="str">
        <v>04/02/2019</v>
      </c>
      <c r="BJ1491">
        <v>49.5</v>
      </c>
      <c r="BK1491">
        <v>21.5</v>
      </c>
    </row>
    <row r="1492" spans="1:63" x14ac:dyDescent="0.3">
      <c r="A1492" s="11">
        <v>43419</v>
      </c>
      <c r="B1492">
        <v>0.64665127020785196</v>
      </c>
      <c r="C1492">
        <v>2701.58</v>
      </c>
      <c r="D1492">
        <v>165.2</v>
      </c>
      <c r="E1492">
        <v>114.09</v>
      </c>
      <c r="F1492">
        <v>1210.9000000000001</v>
      </c>
      <c r="G1492">
        <v>83.02</v>
      </c>
      <c r="H1492">
        <v>44.22</v>
      </c>
      <c r="I1492" s="12">
        <f t="shared" si="279"/>
        <v>97.366834419030937</v>
      </c>
      <c r="J1492" s="12">
        <f t="shared" si="280"/>
        <v>101.00049539695382</v>
      </c>
      <c r="K1492" s="12">
        <f t="shared" si="281"/>
        <v>99.040602953722754</v>
      </c>
      <c r="L1492" s="12">
        <f t="shared" si="282"/>
        <v>100.48438251892939</v>
      </c>
      <c r="M1492" s="12">
        <f t="shared" si="283"/>
        <v>95.704407942327379</v>
      </c>
      <c r="N1492" s="12">
        <f t="shared" si="284"/>
        <v>99.307580231344261</v>
      </c>
      <c r="O1492" s="12">
        <f t="shared" si="285"/>
        <v>97.362746164307424</v>
      </c>
      <c r="P1492" s="12">
        <f t="shared" si="286"/>
        <v>98.827395172796116</v>
      </c>
      <c r="Q1492">
        <v>0.56666666666666698</v>
      </c>
      <c r="R1492" s="12"/>
      <c r="S1492" s="12"/>
      <c r="Z1492" s="12"/>
      <c r="AA1492" s="12"/>
      <c r="AB1492" s="12"/>
      <c r="AC1492" s="12"/>
      <c r="AF1492">
        <v>0.4</v>
      </c>
      <c r="AG1492" s="12"/>
      <c r="AH1492" s="12"/>
      <c r="BI1492" t="str">
        <v>01/02/2019</v>
      </c>
      <c r="BJ1492">
        <v>48.6</v>
      </c>
      <c r="BK1492">
        <v>20.6</v>
      </c>
    </row>
    <row r="1493" spans="1:63" x14ac:dyDescent="0.3">
      <c r="A1493" s="11">
        <v>43418</v>
      </c>
      <c r="B1493">
        <v>0.65046296296296302</v>
      </c>
      <c r="C1493">
        <v>2722.18</v>
      </c>
      <c r="D1493">
        <v>166.47</v>
      </c>
      <c r="E1493">
        <v>114.02</v>
      </c>
      <c r="F1493">
        <v>1202.1400000000001</v>
      </c>
      <c r="G1493">
        <v>82.96</v>
      </c>
      <c r="H1493">
        <v>44.07</v>
      </c>
      <c r="I1493" s="12">
        <f t="shared" si="279"/>
        <v>98.170001655058954</v>
      </c>
      <c r="J1493" s="12">
        <f t="shared" si="280"/>
        <v>102.5234264729622</v>
      </c>
      <c r="K1493" s="12">
        <f t="shared" si="281"/>
        <v>99.86858386412419</v>
      </c>
      <c r="L1493" s="12">
        <f t="shared" si="282"/>
        <v>101.59903983747633</v>
      </c>
      <c r="M1493" s="12">
        <f t="shared" si="283"/>
        <v>96.499849407771393</v>
      </c>
      <c r="N1493" s="12">
        <f t="shared" si="284"/>
        <v>100.8112820261765</v>
      </c>
      <c r="O1493" s="12">
        <f t="shared" si="285"/>
        <v>98.182792641907739</v>
      </c>
      <c r="P1493" s="12">
        <f t="shared" si="286"/>
        <v>99.929889485316721</v>
      </c>
      <c r="Q1493">
        <v>0.56666666666666698</v>
      </c>
      <c r="R1493" s="12"/>
      <c r="S1493" s="12"/>
      <c r="Z1493" s="12"/>
      <c r="AA1493" s="12"/>
      <c r="AB1493" s="12"/>
      <c r="AC1493" s="12"/>
      <c r="AF1493">
        <v>0.39037927844588299</v>
      </c>
      <c r="AG1493" s="12"/>
      <c r="AH1493" s="12"/>
      <c r="BI1493" t="str">
        <v>31/01/2019</v>
      </c>
      <c r="BJ1493">
        <v>48.6</v>
      </c>
      <c r="BK1493">
        <v>20.6</v>
      </c>
    </row>
    <row r="1494" spans="1:63" x14ac:dyDescent="0.3">
      <c r="A1494" s="11">
        <v>43417</v>
      </c>
      <c r="B1494">
        <v>0.64871194379391095</v>
      </c>
      <c r="C1494">
        <v>2726.22</v>
      </c>
      <c r="D1494">
        <v>166.33</v>
      </c>
      <c r="E1494">
        <v>114.09</v>
      </c>
      <c r="F1494">
        <v>1200.6600000000001</v>
      </c>
      <c r="G1494">
        <v>82.95</v>
      </c>
      <c r="H1494">
        <v>43.86</v>
      </c>
      <c r="I1494" s="12">
        <f t="shared" si="279"/>
        <v>98.255322120242624</v>
      </c>
      <c r="J1494" s="12">
        <f t="shared" si="280"/>
        <v>102.80249007460925</v>
      </c>
      <c r="K1494" s="12">
        <f t="shared" si="281"/>
        <v>100.02887612693287</v>
      </c>
      <c r="L1494" s="12">
        <f t="shared" si="282"/>
        <v>102.24007149241575</v>
      </c>
      <c r="M1494" s="12">
        <f t="shared" si="283"/>
        <v>96.359621977305395</v>
      </c>
      <c r="N1494" s="12">
        <f t="shared" si="284"/>
        <v>100.8507101295134</v>
      </c>
      <c r="O1494" s="12">
        <f t="shared" si="285"/>
        <v>98.112039568069974</v>
      </c>
      <c r="P1494" s="12">
        <f t="shared" si="286"/>
        <v>100.32580132872778</v>
      </c>
      <c r="Q1494">
        <v>0.56666666666666698</v>
      </c>
      <c r="R1494" s="12"/>
      <c r="S1494" s="12"/>
      <c r="Z1494" s="12"/>
      <c r="AA1494" s="12"/>
      <c r="AB1494" s="12"/>
      <c r="AC1494" s="12"/>
      <c r="AF1494">
        <v>0.397779833487512</v>
      </c>
      <c r="AG1494" s="12"/>
      <c r="AH1494" s="12"/>
      <c r="BI1494" t="str">
        <v>30/01/2019</v>
      </c>
      <c r="BJ1494">
        <v>48.6</v>
      </c>
      <c r="BK1494">
        <v>20.6</v>
      </c>
    </row>
    <row r="1495" spans="1:63" x14ac:dyDescent="0.3">
      <c r="A1495" s="11">
        <v>43414</v>
      </c>
      <c r="B1495">
        <v>0.647887323943662</v>
      </c>
      <c r="C1495">
        <v>2781.01</v>
      </c>
      <c r="D1495">
        <v>171.52</v>
      </c>
      <c r="E1495">
        <v>113.35</v>
      </c>
      <c r="F1495">
        <v>1209.7249999999999</v>
      </c>
      <c r="G1495">
        <v>82.89</v>
      </c>
      <c r="H1495">
        <v>44.56</v>
      </c>
      <c r="I1495" s="12">
        <f t="shared" si="279"/>
        <v>100.90197352620105</v>
      </c>
      <c r="J1495" s="12">
        <f t="shared" si="280"/>
        <v>104.07301729672528</v>
      </c>
      <c r="K1495" s="12">
        <f t="shared" si="281"/>
        <v>102.11460014988094</v>
      </c>
      <c r="L1495" s="12">
        <f t="shared" si="282"/>
        <v>102.64988258639917</v>
      </c>
      <c r="M1495" s="12">
        <f t="shared" si="283"/>
        <v>100.03981814370417</v>
      </c>
      <c r="N1495" s="12">
        <f t="shared" si="284"/>
        <v>103.20010419107201</v>
      </c>
      <c r="O1495" s="12">
        <f t="shared" si="285"/>
        <v>101.24900852316321</v>
      </c>
      <c r="P1495" s="12">
        <f t="shared" si="286"/>
        <v>101.80706415508946</v>
      </c>
      <c r="Q1495">
        <v>0.57142857142857095</v>
      </c>
      <c r="R1495" s="12"/>
      <c r="S1495" s="12"/>
      <c r="Z1495" s="12"/>
      <c r="AA1495" s="12"/>
      <c r="AB1495" s="12"/>
      <c r="AC1495" s="12"/>
      <c r="AF1495">
        <v>0.39388322520852598</v>
      </c>
      <c r="AG1495" s="12"/>
      <c r="AH1495" s="12"/>
      <c r="BI1495" t="str">
        <v>29/01/2019</v>
      </c>
      <c r="BJ1495">
        <v>48.6</v>
      </c>
      <c r="BK1495">
        <v>20.6</v>
      </c>
    </row>
    <row r="1496" spans="1:63" x14ac:dyDescent="0.3">
      <c r="A1496" s="11">
        <v>43413</v>
      </c>
      <c r="B1496">
        <v>0.63636363636363602</v>
      </c>
      <c r="C1496">
        <v>2806.83</v>
      </c>
      <c r="D1496">
        <v>174.46</v>
      </c>
      <c r="E1496">
        <v>112.51</v>
      </c>
      <c r="F1496">
        <v>1223.49</v>
      </c>
      <c r="G1496">
        <v>82.85</v>
      </c>
      <c r="H1496">
        <v>44.96</v>
      </c>
      <c r="I1496" s="12">
        <f t="shared" si="279"/>
        <v>102.61200177955001</v>
      </c>
      <c r="J1496" s="12">
        <f t="shared" si="280"/>
        <v>103.85993688172421</v>
      </c>
      <c r="K1496" s="12">
        <f t="shared" si="281"/>
        <v>103.11291775024503</v>
      </c>
      <c r="L1496" s="12">
        <f t="shared" si="282"/>
        <v>102.68091198321842</v>
      </c>
      <c r="M1496" s="12">
        <f t="shared" si="283"/>
        <v>102.53322137804348</v>
      </c>
      <c r="N1496" s="12">
        <f t="shared" si="284"/>
        <v>103.7814252250063</v>
      </c>
      <c r="O1496" s="12">
        <f t="shared" si="285"/>
        <v>103.03510147228522</v>
      </c>
      <c r="P1496" s="12">
        <f t="shared" si="286"/>
        <v>102.62345460035139</v>
      </c>
      <c r="Q1496">
        <v>0.58241758241758201</v>
      </c>
      <c r="R1496" s="12"/>
      <c r="S1496" s="12"/>
      <c r="Z1496" s="12"/>
      <c r="AA1496" s="12"/>
      <c r="AB1496" s="12"/>
      <c r="AC1496" s="12"/>
      <c r="AF1496">
        <v>0.39698965192850399</v>
      </c>
      <c r="AG1496" s="12"/>
      <c r="AH1496" s="12"/>
      <c r="BI1496" t="str">
        <v>28/01/2019</v>
      </c>
      <c r="BJ1496">
        <v>48.6</v>
      </c>
      <c r="BK1496">
        <v>20.6</v>
      </c>
    </row>
    <row r="1497" spans="1:63" x14ac:dyDescent="0.3">
      <c r="A1497" s="11">
        <v>43412</v>
      </c>
      <c r="B1497">
        <v>0.62910798122065703</v>
      </c>
      <c r="C1497">
        <v>2813.89</v>
      </c>
      <c r="D1497">
        <v>175.58</v>
      </c>
      <c r="E1497">
        <v>112.52</v>
      </c>
      <c r="F1497">
        <v>1224.82</v>
      </c>
      <c r="G1497">
        <v>82.86</v>
      </c>
      <c r="H1497">
        <v>45.61</v>
      </c>
      <c r="I1497" s="12">
        <f t="shared" si="279"/>
        <v>102.86093647187164</v>
      </c>
      <c r="J1497" s="12">
        <f t="shared" si="280"/>
        <v>104.00795146954256</v>
      </c>
      <c r="K1497" s="12">
        <f t="shared" si="281"/>
        <v>103.3597715550611</v>
      </c>
      <c r="L1497" s="12">
        <f t="shared" si="282"/>
        <v>101.48919756463155</v>
      </c>
      <c r="M1497" s="12">
        <f t="shared" si="283"/>
        <v>103.18223615253262</v>
      </c>
      <c r="N1497" s="12">
        <f t="shared" si="284"/>
        <v>104.33366171028017</v>
      </c>
      <c r="O1497" s="12">
        <f t="shared" si="285"/>
        <v>103.68397373240238</v>
      </c>
      <c r="P1497" s="12">
        <f t="shared" si="286"/>
        <v>101.82187188752103</v>
      </c>
      <c r="Q1497">
        <v>0.6</v>
      </c>
      <c r="R1497" s="12"/>
      <c r="S1497" s="12"/>
      <c r="Z1497" s="12"/>
      <c r="AA1497" s="12"/>
      <c r="AB1497" s="12"/>
      <c r="AC1497" s="12"/>
      <c r="AF1497">
        <v>0.387947269303202</v>
      </c>
      <c r="AG1497" s="12"/>
      <c r="AH1497" s="12"/>
      <c r="BI1497" t="str">
        <v>25/01/2019</v>
      </c>
      <c r="BJ1497">
        <v>45.8</v>
      </c>
      <c r="BK1497">
        <v>20.6</v>
      </c>
    </row>
    <row r="1498" spans="1:63" x14ac:dyDescent="0.3">
      <c r="A1498" s="11">
        <v>43411</v>
      </c>
      <c r="B1498">
        <v>0.62052505966587101</v>
      </c>
      <c r="C1498">
        <v>2755.45</v>
      </c>
      <c r="D1498">
        <v>170.24</v>
      </c>
      <c r="E1498">
        <v>112.37</v>
      </c>
      <c r="F1498">
        <v>1226.6500000000001</v>
      </c>
      <c r="G1498">
        <v>82.89</v>
      </c>
      <c r="H1498">
        <v>44.98</v>
      </c>
      <c r="I1498" s="12">
        <f t="shared" si="279"/>
        <v>100.85651400201624</v>
      </c>
      <c r="J1498" s="12">
        <f t="shared" si="280"/>
        <v>101.69930155332111</v>
      </c>
      <c r="K1498" s="12">
        <f t="shared" si="281"/>
        <v>101.17729609402433</v>
      </c>
      <c r="L1498" s="12">
        <f t="shared" si="282"/>
        <v>100.76343362155147</v>
      </c>
      <c r="M1498" s="12">
        <f t="shared" si="283"/>
        <v>100.17375723540925</v>
      </c>
      <c r="N1498" s="12">
        <f t="shared" si="284"/>
        <v>101.01439443917224</v>
      </c>
      <c r="O1498" s="12">
        <f t="shared" si="285"/>
        <v>100.4953169546915</v>
      </c>
      <c r="P1498" s="12">
        <f t="shared" si="286"/>
        <v>100.08428300722572</v>
      </c>
      <c r="Q1498">
        <v>0.6</v>
      </c>
      <c r="R1498" s="12"/>
      <c r="S1498" s="12"/>
      <c r="Z1498" s="12"/>
      <c r="AA1498" s="12"/>
      <c r="AB1498" s="12"/>
      <c r="AC1498" s="12"/>
      <c r="AF1498">
        <v>0.395593869731801</v>
      </c>
      <c r="AG1498" s="12"/>
      <c r="AH1498" s="12"/>
      <c r="BI1498" t="str">
        <v>24/01/2019</v>
      </c>
      <c r="BJ1498">
        <v>45.8</v>
      </c>
      <c r="BK1498">
        <v>20.6</v>
      </c>
    </row>
    <row r="1499" spans="1:63" x14ac:dyDescent="0.3">
      <c r="A1499" s="11">
        <v>43410</v>
      </c>
      <c r="B1499">
        <v>0.61259079903147695</v>
      </c>
      <c r="C1499">
        <v>2738.31</v>
      </c>
      <c r="D1499">
        <v>168.96</v>
      </c>
      <c r="E1499">
        <v>112.44</v>
      </c>
      <c r="F1499">
        <v>1231.68</v>
      </c>
      <c r="G1499">
        <v>82.91</v>
      </c>
      <c r="H1499">
        <v>44.83</v>
      </c>
      <c r="I1499" s="12">
        <f>I1500*(1+((C1499/C1500)-(E1499/E1500)))</f>
        <v>100.16717458615358</v>
      </c>
      <c r="J1499" s="12">
        <f>J1500*(1+((C1499/C1500)-(F1499/F1500)))</f>
        <v>100.65817511568756</v>
      </c>
      <c r="K1499" s="12">
        <f t="shared" si="281"/>
        <v>100.52383481781382</v>
      </c>
      <c r="L1499" s="12">
        <f t="shared" si="282"/>
        <v>100.47072608042846</v>
      </c>
      <c r="M1499" s="12">
        <f t="shared" si="283"/>
        <v>99.359179697383738</v>
      </c>
      <c r="N1499" s="12">
        <f t="shared" si="284"/>
        <v>99.850180226917715</v>
      </c>
      <c r="O1499" s="12">
        <f t="shared" si="285"/>
        <v>99.715839929043966</v>
      </c>
      <c r="P1499" s="12">
        <f t="shared" si="286"/>
        <v>99.662731191658622</v>
      </c>
      <c r="Q1499">
        <v>0.58888888888888902</v>
      </c>
      <c r="R1499" s="12"/>
      <c r="S1499" s="12"/>
      <c r="Z1499" s="12"/>
      <c r="AA1499" s="12"/>
      <c r="AB1499" s="12"/>
      <c r="AC1499" s="12"/>
      <c r="AF1499">
        <v>0.4</v>
      </c>
      <c r="AG1499" s="12"/>
      <c r="AH1499" s="12"/>
      <c r="BI1499" t="str">
        <v>23/01/2019</v>
      </c>
      <c r="BJ1499">
        <v>45.8</v>
      </c>
      <c r="BK1499">
        <v>20.6</v>
      </c>
    </row>
    <row r="1500" spans="1:63" x14ac:dyDescent="0.3">
      <c r="A1500" s="11">
        <v>43407</v>
      </c>
      <c r="B1500">
        <v>0.60381861575178997</v>
      </c>
      <c r="C1500">
        <v>2723.06</v>
      </c>
      <c r="D1500">
        <v>169.38</v>
      </c>
      <c r="E1500">
        <v>112</v>
      </c>
      <c r="F1500">
        <v>1232.8900000000001</v>
      </c>
      <c r="G1500">
        <v>82.88</v>
      </c>
      <c r="H1500">
        <v>44.79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0.54736842105263195</v>
      </c>
      <c r="R1500" s="12"/>
      <c r="S1500" s="12"/>
      <c r="Z1500" s="12"/>
      <c r="AC1500" s="12"/>
      <c r="AF1500">
        <v>0.40360873694207</v>
      </c>
      <c r="AG1500" s="12"/>
      <c r="AH1500" s="12"/>
      <c r="BI1500" t="str">
        <v>22/01/2019</v>
      </c>
      <c r="BJ1500">
        <v>45.8</v>
      </c>
      <c r="BK1500">
        <v>20.6</v>
      </c>
    </row>
    <row r="1501" spans="1:63" x14ac:dyDescent="0.3">
      <c r="A1501" s="11">
        <v>43406</v>
      </c>
      <c r="B1501">
        <v>0.59124087591240904</v>
      </c>
      <c r="C1501">
        <v>2740.37</v>
      </c>
      <c r="D1501">
        <v>172.06</v>
      </c>
      <c r="E1501">
        <v>113.41</v>
      </c>
      <c r="F1501">
        <v>1233.24</v>
      </c>
      <c r="G1501">
        <v>82.98</v>
      </c>
      <c r="H1501">
        <v>44.69</v>
      </c>
      <c r="Q1501">
        <v>0.54347826086956497</v>
      </c>
      <c r="AF1501">
        <v>0.40421455938697298</v>
      </c>
      <c r="BI1501" t="str">
        <v>21/01/2019</v>
      </c>
      <c r="BJ1501">
        <v>45.8</v>
      </c>
      <c r="BK1501">
        <v>20.6</v>
      </c>
    </row>
    <row r="1502" spans="1:63" x14ac:dyDescent="0.3">
      <c r="A1502" s="11">
        <v>43404</v>
      </c>
      <c r="B1502">
        <v>0.57323232323232298</v>
      </c>
      <c r="C1502">
        <v>2711.74</v>
      </c>
      <c r="D1502">
        <v>169.82</v>
      </c>
      <c r="E1502">
        <v>113.58</v>
      </c>
      <c r="F1502">
        <v>1214.72</v>
      </c>
      <c r="G1502">
        <v>83.08</v>
      </c>
      <c r="H1502">
        <v>43.89</v>
      </c>
      <c r="Q1502">
        <v>0.51648351648351698</v>
      </c>
      <c r="AF1502">
        <v>0.397299903567985</v>
      </c>
      <c r="BI1502" t="str">
        <v>18/01/2019</v>
      </c>
      <c r="BJ1502">
        <v>45.4</v>
      </c>
      <c r="BK1502">
        <v>21.3</v>
      </c>
    </row>
    <row r="1503" spans="1:63" x14ac:dyDescent="0.3">
      <c r="A1503" s="11">
        <v>43404</v>
      </c>
      <c r="B1503">
        <v>0.55958549222797904</v>
      </c>
      <c r="C1503">
        <v>2682.63</v>
      </c>
      <c r="D1503">
        <v>165.92</v>
      </c>
      <c r="E1503">
        <v>114.16</v>
      </c>
      <c r="F1503">
        <v>1223.1500000000001</v>
      </c>
      <c r="G1503">
        <v>83.12</v>
      </c>
      <c r="H1503">
        <v>43.5</v>
      </c>
      <c r="Q1503">
        <v>0.5</v>
      </c>
      <c r="AF1503">
        <v>0.39941118743866499</v>
      </c>
      <c r="BI1503" t="str">
        <v>17/01/2019</v>
      </c>
      <c r="BJ1503">
        <v>45.4</v>
      </c>
      <c r="BK1503">
        <v>21.3</v>
      </c>
    </row>
    <row r="1504" spans="1:63" x14ac:dyDescent="0.3">
      <c r="A1504" s="11">
        <v>43403</v>
      </c>
      <c r="B1504">
        <v>0.54569190600522199</v>
      </c>
      <c r="C1504">
        <v>2641.25</v>
      </c>
      <c r="D1504">
        <v>163.22999999999999</v>
      </c>
      <c r="E1504">
        <v>114.73</v>
      </c>
      <c r="F1504">
        <v>1229.75</v>
      </c>
      <c r="G1504">
        <v>83.16</v>
      </c>
      <c r="H1504">
        <v>42.94</v>
      </c>
      <c r="Q1504">
        <v>0.50561797752809001</v>
      </c>
      <c r="AF1504">
        <v>0.40059642147117303</v>
      </c>
      <c r="BI1504" t="str">
        <v>16/01/2019</v>
      </c>
      <c r="BJ1504">
        <v>45.4</v>
      </c>
      <c r="BK1504">
        <v>21.3</v>
      </c>
    </row>
    <row r="1505" spans="1:63" x14ac:dyDescent="0.3">
      <c r="A1505" s="11">
        <v>43400</v>
      </c>
      <c r="B1505">
        <v>0.53350515463917503</v>
      </c>
      <c r="C1505">
        <v>2658.69</v>
      </c>
      <c r="D1505">
        <v>166.66</v>
      </c>
      <c r="E1505">
        <v>114.99</v>
      </c>
      <c r="F1505">
        <v>1233.5899999999999</v>
      </c>
      <c r="G1505">
        <v>83.13</v>
      </c>
      <c r="H1505">
        <v>43.21</v>
      </c>
      <c r="Q1505">
        <v>0.52747252747252704</v>
      </c>
      <c r="AF1505">
        <v>0.41164856860809501</v>
      </c>
      <c r="BI1505" t="str">
        <v>15/01/2019</v>
      </c>
      <c r="BJ1505">
        <v>45.4</v>
      </c>
      <c r="BK1505">
        <v>21.3</v>
      </c>
    </row>
    <row r="1506" spans="1:63" x14ac:dyDescent="0.3">
      <c r="A1506" s="11">
        <v>43399</v>
      </c>
      <c r="B1506">
        <v>0.52368421052631597</v>
      </c>
      <c r="C1506">
        <v>2705.57</v>
      </c>
      <c r="D1506">
        <v>171.06</v>
      </c>
      <c r="E1506">
        <v>114.3</v>
      </c>
      <c r="F1506">
        <v>1232.23</v>
      </c>
      <c r="G1506">
        <v>83.08</v>
      </c>
      <c r="H1506">
        <v>43.54</v>
      </c>
      <c r="Q1506">
        <v>0.48314606741573002</v>
      </c>
      <c r="AF1506">
        <v>0.41147378832838799</v>
      </c>
      <c r="BI1506" t="str">
        <v>14/01/2019</v>
      </c>
      <c r="BJ1506">
        <v>45.4</v>
      </c>
      <c r="BK1506">
        <v>21.3</v>
      </c>
    </row>
    <row r="1507" spans="1:63" x14ac:dyDescent="0.3">
      <c r="A1507" s="11">
        <v>43398</v>
      </c>
      <c r="B1507">
        <v>0.51193633952254602</v>
      </c>
      <c r="C1507">
        <v>2656.1</v>
      </c>
      <c r="D1507">
        <v>165.34</v>
      </c>
      <c r="E1507">
        <v>114.78</v>
      </c>
      <c r="F1507">
        <v>1234.7750000000001</v>
      </c>
      <c r="G1507">
        <v>83.11</v>
      </c>
      <c r="H1507">
        <v>42.96</v>
      </c>
      <c r="Q1507">
        <v>0.45977011494252901</v>
      </c>
      <c r="AF1507">
        <v>0.39879759519038099</v>
      </c>
      <c r="BI1507" t="str">
        <v>11/01/2019</v>
      </c>
      <c r="BJ1507">
        <v>42.1</v>
      </c>
      <c r="BK1507">
        <v>25.2</v>
      </c>
    </row>
    <row r="1508" spans="1:63" x14ac:dyDescent="0.3">
      <c r="A1508" s="11">
        <v>43397</v>
      </c>
      <c r="B1508">
        <v>0.49456521739130399</v>
      </c>
      <c r="C1508">
        <v>2740.69</v>
      </c>
      <c r="D1508">
        <v>173.27</v>
      </c>
      <c r="E1508">
        <v>113.92</v>
      </c>
      <c r="F1508">
        <v>1230.49</v>
      </c>
      <c r="G1508">
        <v>82.98</v>
      </c>
      <c r="H1508">
        <v>44.18</v>
      </c>
      <c r="Q1508">
        <v>0.45783132530120502</v>
      </c>
      <c r="AF1508">
        <v>0.4</v>
      </c>
      <c r="BI1508" t="str">
        <v>10/01/2019</v>
      </c>
      <c r="BJ1508">
        <v>42.1</v>
      </c>
      <c r="BK1508">
        <v>25.2</v>
      </c>
    </row>
    <row r="1509" spans="1:63" x14ac:dyDescent="0.3">
      <c r="A1509" s="11">
        <v>43396</v>
      </c>
      <c r="B1509">
        <v>0.486033519553073</v>
      </c>
      <c r="C1509">
        <v>2755.88</v>
      </c>
      <c r="D1509">
        <v>173.91</v>
      </c>
      <c r="E1509">
        <v>113.56</v>
      </c>
      <c r="F1509">
        <v>1222.17</v>
      </c>
      <c r="G1509">
        <v>82.93</v>
      </c>
      <c r="H1509">
        <v>44.6</v>
      </c>
      <c r="Q1509">
        <v>0.43209876543209902</v>
      </c>
      <c r="AF1509">
        <v>0.39733059548254601</v>
      </c>
      <c r="BI1509" t="str">
        <v>09/01/2019</v>
      </c>
      <c r="BJ1509">
        <v>42.1</v>
      </c>
      <c r="BK1509">
        <v>25.2</v>
      </c>
    </row>
    <row r="1510" spans="1:63" x14ac:dyDescent="0.3">
      <c r="A1510" s="11">
        <v>43393</v>
      </c>
      <c r="B1510">
        <v>0.49719101123595499</v>
      </c>
      <c r="C1510">
        <v>2767.78</v>
      </c>
      <c r="D1510">
        <v>173.02</v>
      </c>
      <c r="E1510">
        <v>113.71</v>
      </c>
      <c r="F1510">
        <v>1226.32</v>
      </c>
      <c r="G1510">
        <v>82.95</v>
      </c>
      <c r="H1510">
        <v>44.63</v>
      </c>
      <c r="Q1510">
        <v>0.46753246753246802</v>
      </c>
      <c r="AF1510">
        <v>0.40080971659919001</v>
      </c>
      <c r="BI1510" t="str">
        <v>08/01/2019</v>
      </c>
      <c r="BJ1510">
        <v>42.1</v>
      </c>
      <c r="BK1510">
        <v>25.2</v>
      </c>
    </row>
    <row r="1511" spans="1:63" x14ac:dyDescent="0.3">
      <c r="A1511" s="11">
        <v>43392</v>
      </c>
      <c r="B1511">
        <v>0.49570200573065898</v>
      </c>
      <c r="C1511">
        <v>2768.78</v>
      </c>
      <c r="D1511">
        <v>173.18</v>
      </c>
      <c r="E1511">
        <v>113.96</v>
      </c>
      <c r="F1511">
        <v>1225.75</v>
      </c>
      <c r="G1511">
        <v>83</v>
      </c>
      <c r="H1511">
        <v>44.33</v>
      </c>
      <c r="Q1511">
        <v>0.45454545454545497</v>
      </c>
      <c r="AF1511">
        <v>0.400839454354669</v>
      </c>
      <c r="BI1511" t="str">
        <v>07/01/2019</v>
      </c>
      <c r="BJ1511">
        <v>42.1</v>
      </c>
      <c r="BK1511">
        <v>25.2</v>
      </c>
    </row>
    <row r="1512" spans="1:63" x14ac:dyDescent="0.3">
      <c r="A1512" s="11">
        <v>43391</v>
      </c>
      <c r="B1512">
        <v>0.495652173913044</v>
      </c>
      <c r="C1512">
        <v>2809.21</v>
      </c>
      <c r="D1512">
        <v>177.29</v>
      </c>
      <c r="E1512">
        <v>114</v>
      </c>
      <c r="F1512">
        <v>1222.67</v>
      </c>
      <c r="G1512">
        <v>82.944999999999993</v>
      </c>
      <c r="H1512">
        <v>45.19</v>
      </c>
      <c r="Q1512">
        <v>0.43835616438356201</v>
      </c>
      <c r="AF1512">
        <v>0.41033755274261602</v>
      </c>
      <c r="BI1512" t="str">
        <v>04/01/2019</v>
      </c>
      <c r="BJ1512">
        <v>34.799999999999997</v>
      </c>
      <c r="BK1512">
        <v>29.4</v>
      </c>
    </row>
    <row r="1513" spans="1:63" x14ac:dyDescent="0.3">
      <c r="A1513" s="11">
        <v>43390</v>
      </c>
      <c r="B1513">
        <v>0.48837209302325602</v>
      </c>
      <c r="C1513">
        <v>2809.92</v>
      </c>
      <c r="D1513">
        <v>177.22</v>
      </c>
      <c r="E1513">
        <v>114.68</v>
      </c>
      <c r="F1513">
        <v>1224.43</v>
      </c>
      <c r="G1513">
        <v>82.95</v>
      </c>
      <c r="H1513">
        <v>45.54</v>
      </c>
      <c r="Q1513">
        <v>0.43243243243243201</v>
      </c>
      <c r="AF1513">
        <v>0.417721518987342</v>
      </c>
      <c r="BI1513" t="str">
        <v>03/01/2019</v>
      </c>
      <c r="BJ1513">
        <v>34.799999999999997</v>
      </c>
      <c r="BK1513">
        <v>29.4</v>
      </c>
    </row>
    <row r="1514" spans="1:63" x14ac:dyDescent="0.3">
      <c r="A1514" s="11">
        <v>43389</v>
      </c>
      <c r="B1514">
        <v>0.48502994011975997</v>
      </c>
      <c r="C1514">
        <v>2750.79</v>
      </c>
      <c r="D1514">
        <v>172.21</v>
      </c>
      <c r="E1514">
        <v>114.42</v>
      </c>
      <c r="F1514">
        <v>1226.94</v>
      </c>
      <c r="G1514">
        <v>82.98</v>
      </c>
      <c r="H1514">
        <v>44.7</v>
      </c>
      <c r="Q1514">
        <v>0.465753424657534</v>
      </c>
      <c r="AF1514">
        <v>0.42857142857142899</v>
      </c>
      <c r="BI1514" t="str">
        <v>02/01/2019</v>
      </c>
      <c r="BJ1514">
        <v>34.799999999999997</v>
      </c>
      <c r="BK1514">
        <v>29.4</v>
      </c>
    </row>
    <row r="1515" spans="1:63" x14ac:dyDescent="0.3">
      <c r="A1515" s="11">
        <v>43386</v>
      </c>
      <c r="B1515">
        <v>0.48192771084337299</v>
      </c>
      <c r="C1515">
        <v>2767.13</v>
      </c>
      <c r="D1515">
        <v>174.32</v>
      </c>
      <c r="E1515">
        <v>114.47</v>
      </c>
      <c r="F1515">
        <v>1217.93</v>
      </c>
      <c r="G1515">
        <v>82.95</v>
      </c>
      <c r="H1515">
        <v>44.83</v>
      </c>
      <c r="Q1515">
        <v>0.46666666666666701</v>
      </c>
      <c r="AF1515">
        <v>0.43007360672975797</v>
      </c>
      <c r="BI1515" t="str">
        <v>01/01/2019</v>
      </c>
      <c r="BJ1515">
        <v>34.799999999999997</v>
      </c>
      <c r="BK1515">
        <v>29.4</v>
      </c>
    </row>
    <row r="1516" spans="1:63" x14ac:dyDescent="0.3">
      <c r="A1516" s="11">
        <v>43385</v>
      </c>
      <c r="B1516">
        <v>0.478658536585366</v>
      </c>
      <c r="C1516">
        <v>2728.37</v>
      </c>
      <c r="D1516">
        <v>169.6</v>
      </c>
      <c r="E1516">
        <v>114.87</v>
      </c>
      <c r="F1516">
        <v>1224.33</v>
      </c>
      <c r="G1516">
        <v>82.95</v>
      </c>
      <c r="H1516">
        <v>44.43</v>
      </c>
      <c r="Q1516">
        <v>0.46052631578947401</v>
      </c>
      <c r="AF1516">
        <v>0.42588726513569902</v>
      </c>
      <c r="BI1516" t="str">
        <v>31/12/2018</v>
      </c>
      <c r="BJ1516">
        <v>34.799999999999997</v>
      </c>
      <c r="BK1516">
        <v>29.4</v>
      </c>
    </row>
    <row r="1517" spans="1:63" x14ac:dyDescent="0.3">
      <c r="A1517" s="11">
        <v>43384</v>
      </c>
      <c r="B1517">
        <v>0.46273291925465798</v>
      </c>
      <c r="C1517">
        <v>2785.68</v>
      </c>
      <c r="D1517">
        <v>171.73</v>
      </c>
      <c r="E1517">
        <v>113.49</v>
      </c>
      <c r="F1517">
        <v>1194.78</v>
      </c>
      <c r="G1517">
        <v>82.92</v>
      </c>
      <c r="H1517">
        <v>44.99</v>
      </c>
      <c r="Q1517">
        <v>0.43055555555555602</v>
      </c>
      <c r="AF1517">
        <v>0.42962184873949599</v>
      </c>
      <c r="BI1517" t="str">
        <v>28/12/2018</v>
      </c>
      <c r="BJ1517">
        <v>29.9</v>
      </c>
      <c r="BK1517">
        <v>34.6</v>
      </c>
    </row>
    <row r="1518" spans="1:63" x14ac:dyDescent="0.3">
      <c r="A1518" s="11">
        <v>43383</v>
      </c>
      <c r="B1518">
        <v>0.466019417475728</v>
      </c>
      <c r="C1518">
        <v>2880.34</v>
      </c>
      <c r="D1518">
        <v>179.63</v>
      </c>
      <c r="E1518">
        <v>113.8</v>
      </c>
      <c r="F1518">
        <v>1189.6199999999999</v>
      </c>
      <c r="G1518">
        <v>82.9</v>
      </c>
      <c r="H1518">
        <v>46.1</v>
      </c>
      <c r="Q1518">
        <v>0.43835616438356201</v>
      </c>
      <c r="AF1518">
        <v>0.43065693430656898</v>
      </c>
      <c r="BI1518" t="str">
        <v>27/12/2018</v>
      </c>
      <c r="BJ1518">
        <v>29.9</v>
      </c>
      <c r="BK1518">
        <v>34.6</v>
      </c>
    </row>
    <row r="1519" spans="1:63" x14ac:dyDescent="0.3">
      <c r="A1519" s="11">
        <v>43382</v>
      </c>
      <c r="B1519">
        <v>0.47019867549668898</v>
      </c>
      <c r="C1519">
        <v>2884.43</v>
      </c>
      <c r="D1519">
        <v>179.05</v>
      </c>
      <c r="E1519">
        <v>112.66</v>
      </c>
      <c r="F1519">
        <v>1188.01</v>
      </c>
      <c r="G1519">
        <v>82.87</v>
      </c>
      <c r="H1519">
        <v>46.25</v>
      </c>
      <c r="Q1519">
        <v>0.42253521126760601</v>
      </c>
      <c r="AF1519">
        <v>0.43597883597883602</v>
      </c>
      <c r="BI1519" t="str">
        <v>26/12/2018</v>
      </c>
      <c r="BJ1519">
        <v>29.9</v>
      </c>
      <c r="BK1519">
        <v>34.6</v>
      </c>
    </row>
    <row r="1520" spans="1:63" x14ac:dyDescent="0.3">
      <c r="A1520" s="11">
        <v>43379</v>
      </c>
      <c r="B1520">
        <v>0.47651006711409399</v>
      </c>
      <c r="C1520">
        <v>2885.57</v>
      </c>
      <c r="D1520">
        <v>180.15</v>
      </c>
      <c r="E1520">
        <v>113.04</v>
      </c>
      <c r="F1520">
        <v>1202.8599999999999</v>
      </c>
      <c r="G1520">
        <v>82.89</v>
      </c>
      <c r="H1520">
        <v>46.39</v>
      </c>
      <c r="Q1520">
        <v>0.42857142857142899</v>
      </c>
      <c r="AF1520">
        <v>0.43828451882845199</v>
      </c>
      <c r="BI1520" t="str">
        <v>25/12/2018</v>
      </c>
      <c r="BJ1520">
        <v>29.9</v>
      </c>
      <c r="BK1520">
        <v>34.6</v>
      </c>
    </row>
    <row r="1521" spans="1:63" x14ac:dyDescent="0.3">
      <c r="A1521" s="11">
        <v>43378</v>
      </c>
      <c r="B1521">
        <v>0.50340136054421802</v>
      </c>
      <c r="C1521">
        <v>2901.61</v>
      </c>
      <c r="D1521">
        <v>182.38</v>
      </c>
      <c r="E1521">
        <v>114.02</v>
      </c>
      <c r="F1521">
        <v>1199.6600000000001</v>
      </c>
      <c r="G1521">
        <v>82.9</v>
      </c>
      <c r="H1521">
        <v>46.67</v>
      </c>
      <c r="Q1521">
        <v>0.442857142857143</v>
      </c>
      <c r="AF1521">
        <v>0.442226890756303</v>
      </c>
      <c r="BI1521" t="str">
        <v>24/12/2018</v>
      </c>
      <c r="BJ1521">
        <v>29.9</v>
      </c>
      <c r="BK1521">
        <v>34.6</v>
      </c>
    </row>
    <row r="1522" spans="1:63" x14ac:dyDescent="0.3">
      <c r="A1522" s="11">
        <v>43377</v>
      </c>
      <c r="B1522">
        <v>0.52188552188552195</v>
      </c>
      <c r="C1522">
        <v>2925.51</v>
      </c>
      <c r="D1522">
        <v>185.95</v>
      </c>
      <c r="E1522">
        <v>114.83</v>
      </c>
      <c r="F1522">
        <v>1197.3699999999999</v>
      </c>
      <c r="G1522">
        <v>82.92</v>
      </c>
      <c r="H1522">
        <v>47.32</v>
      </c>
      <c r="Q1522">
        <v>0.49295774647887303</v>
      </c>
      <c r="AF1522">
        <v>0.434332988624612</v>
      </c>
      <c r="BI1522" t="str">
        <v>21/12/2018</v>
      </c>
      <c r="BJ1522" t="e">
        <v>#N/A</v>
      </c>
      <c r="BK1522" t="e">
        <v>#N/A</v>
      </c>
    </row>
    <row r="1523" spans="1:63" x14ac:dyDescent="0.3">
      <c r="A1523" s="11">
        <v>43376</v>
      </c>
      <c r="B1523">
        <v>0.51236749116607805</v>
      </c>
      <c r="C1523">
        <v>2923.43</v>
      </c>
      <c r="D1523">
        <v>185.75</v>
      </c>
      <c r="E1523">
        <v>116.86</v>
      </c>
      <c r="F1523">
        <v>1203.0999999999999</v>
      </c>
      <c r="G1523">
        <v>82.96</v>
      </c>
      <c r="H1523">
        <v>47.44</v>
      </c>
      <c r="Q1523">
        <v>0.51470588235294101</v>
      </c>
      <c r="AF1523">
        <v>0.43958333333333299</v>
      </c>
      <c r="BI1523" t="str">
        <v>20/12/2018</v>
      </c>
      <c r="BJ1523" t="e">
        <v>#N/A</v>
      </c>
      <c r="BK1523" t="e">
        <v>#N/A</v>
      </c>
    </row>
    <row r="1524" spans="1:63" x14ac:dyDescent="0.3">
      <c r="A1524" s="11">
        <v>43375</v>
      </c>
      <c r="B1524">
        <v>0.50902527075812298</v>
      </c>
      <c r="C1524">
        <v>2924.59</v>
      </c>
      <c r="D1524">
        <v>186.17</v>
      </c>
      <c r="E1524">
        <v>116.15</v>
      </c>
      <c r="F1524">
        <v>1188.47</v>
      </c>
      <c r="G1524">
        <v>82.93</v>
      </c>
      <c r="H1524">
        <v>47.84</v>
      </c>
      <c r="Q1524">
        <v>0.50793650793650802</v>
      </c>
      <c r="AF1524">
        <v>0.43756558237145898</v>
      </c>
      <c r="BI1524" t="str">
        <v>19/12/2018</v>
      </c>
      <c r="BJ1524" t="e">
        <v>#N/A</v>
      </c>
      <c r="BK1524" t="e">
        <v>#N/A</v>
      </c>
    </row>
    <row r="1525" spans="1:63" x14ac:dyDescent="0.3">
      <c r="A1525" s="11">
        <v>43372</v>
      </c>
      <c r="B1525">
        <v>0.52982456140350898</v>
      </c>
      <c r="C1525">
        <v>2913.98</v>
      </c>
      <c r="D1525">
        <v>185.79</v>
      </c>
      <c r="E1525">
        <v>117.27</v>
      </c>
      <c r="F1525">
        <v>1192.0899999999999</v>
      </c>
      <c r="G1525">
        <v>83.09</v>
      </c>
      <c r="H1525">
        <v>47.69</v>
      </c>
      <c r="Q1525">
        <v>0.52238805970149205</v>
      </c>
      <c r="AF1525">
        <v>0.44321608040200999</v>
      </c>
      <c r="BI1525" t="str">
        <v>18/12/2018</v>
      </c>
      <c r="BJ1525" t="e">
        <v>#N/A</v>
      </c>
      <c r="BK1525" t="e">
        <v>#N/A</v>
      </c>
    </row>
    <row r="1526" spans="1:63" x14ac:dyDescent="0.3">
      <c r="A1526" s="11">
        <v>43371</v>
      </c>
      <c r="B1526">
        <v>0.53736654804270501</v>
      </c>
      <c r="C1526">
        <v>2914</v>
      </c>
      <c r="D1526">
        <v>185.83</v>
      </c>
      <c r="E1526">
        <v>117.58</v>
      </c>
      <c r="F1526">
        <v>1182.8</v>
      </c>
      <c r="G1526">
        <v>83.05</v>
      </c>
      <c r="H1526">
        <v>48.07</v>
      </c>
      <c r="Q1526">
        <v>0.53030303030303005</v>
      </c>
      <c r="AF1526">
        <v>0.437311935807422</v>
      </c>
      <c r="BI1526" t="str">
        <v>17/12/2018</v>
      </c>
      <c r="BJ1526" t="e">
        <v>#N/A</v>
      </c>
      <c r="BK1526" t="e">
        <v>#N/A</v>
      </c>
    </row>
    <row r="1527" spans="1:63" x14ac:dyDescent="0.3">
      <c r="A1527" s="11">
        <v>43370</v>
      </c>
      <c r="B1527">
        <v>0.55263157894736803</v>
      </c>
      <c r="C1527">
        <v>2905.97</v>
      </c>
      <c r="D1527">
        <v>184.27</v>
      </c>
      <c r="E1527">
        <v>117.5</v>
      </c>
      <c r="F1527">
        <v>1194.46</v>
      </c>
      <c r="G1527">
        <v>83.05</v>
      </c>
      <c r="H1527">
        <v>48.09</v>
      </c>
      <c r="Q1527">
        <v>0.52459016393442603</v>
      </c>
      <c r="AF1527">
        <v>0.440394088669951</v>
      </c>
      <c r="BI1527" t="str">
        <v>14/12/2018</v>
      </c>
      <c r="BJ1527">
        <v>39.299999999999997</v>
      </c>
      <c r="BK1527">
        <v>21.4</v>
      </c>
    </row>
    <row r="1528" spans="1:63" x14ac:dyDescent="0.3">
      <c r="A1528" s="11">
        <v>43369</v>
      </c>
      <c r="B1528">
        <v>0.55303030303030298</v>
      </c>
      <c r="C1528">
        <v>2915.56</v>
      </c>
      <c r="D1528">
        <v>184.14</v>
      </c>
      <c r="E1528">
        <v>116.68</v>
      </c>
      <c r="F1528">
        <v>1201.28</v>
      </c>
      <c r="G1528">
        <v>83.04</v>
      </c>
      <c r="H1528">
        <v>48.08</v>
      </c>
      <c r="Q1528">
        <v>0.55172413793103403</v>
      </c>
      <c r="AF1528">
        <v>0.44047619047619002</v>
      </c>
      <c r="BI1528" t="str">
        <v>13/12/2018</v>
      </c>
      <c r="BJ1528">
        <v>39.299999999999997</v>
      </c>
      <c r="BK1528">
        <v>21.4</v>
      </c>
    </row>
    <row r="1529" spans="1:63" x14ac:dyDescent="0.3">
      <c r="A1529" s="11">
        <v>43368</v>
      </c>
      <c r="B1529">
        <v>0.57142857142857095</v>
      </c>
      <c r="C1529">
        <v>2919.37</v>
      </c>
      <c r="D1529">
        <v>183.89</v>
      </c>
      <c r="E1529">
        <v>116.8</v>
      </c>
      <c r="F1529">
        <v>1198.8599999999999</v>
      </c>
      <c r="G1529">
        <v>83.03</v>
      </c>
      <c r="H1529">
        <v>47.85</v>
      </c>
      <c r="Q1529">
        <v>0.54385964912280704</v>
      </c>
      <c r="AF1529">
        <v>0.44466600199401801</v>
      </c>
      <c r="BI1529" t="str">
        <v>12/12/2018</v>
      </c>
      <c r="BJ1529">
        <v>39.299999999999997</v>
      </c>
      <c r="BK1529">
        <v>21.4</v>
      </c>
    </row>
    <row r="1530" spans="1:63" x14ac:dyDescent="0.3">
      <c r="A1530" s="11">
        <v>43365</v>
      </c>
      <c r="B1530">
        <v>0.58646616541353402</v>
      </c>
      <c r="C1530">
        <v>2929.67</v>
      </c>
      <c r="D1530">
        <v>183.71</v>
      </c>
      <c r="E1530">
        <v>117.1</v>
      </c>
      <c r="F1530">
        <v>1199.55</v>
      </c>
      <c r="G1530">
        <v>83.03</v>
      </c>
      <c r="H1530">
        <v>48.15</v>
      </c>
      <c r="Q1530">
        <v>0.532258064516129</v>
      </c>
      <c r="AF1530">
        <v>0.46255924170616097</v>
      </c>
      <c r="BI1530" t="str">
        <v>11/12/2018</v>
      </c>
      <c r="BJ1530">
        <v>39.299999999999997</v>
      </c>
      <c r="BK1530">
        <v>21.4</v>
      </c>
    </row>
    <row r="1531" spans="1:63" x14ac:dyDescent="0.3">
      <c r="A1531" s="11">
        <v>43364</v>
      </c>
      <c r="B1531">
        <v>0.57037037037036997</v>
      </c>
      <c r="C1531">
        <v>2930.75</v>
      </c>
      <c r="D1531">
        <v>184.72</v>
      </c>
      <c r="E1531">
        <v>117.15</v>
      </c>
      <c r="F1531">
        <v>1207.58</v>
      </c>
      <c r="G1531">
        <v>83.05</v>
      </c>
      <c r="H1531">
        <v>48.1</v>
      </c>
      <c r="Q1531">
        <v>0.52380952380952395</v>
      </c>
      <c r="AF1531">
        <v>0.45722433460076001</v>
      </c>
      <c r="BI1531" t="str">
        <v>10/12/2018</v>
      </c>
      <c r="BJ1531">
        <v>39.299999999999997</v>
      </c>
      <c r="BK1531">
        <v>21.4</v>
      </c>
    </row>
    <row r="1532" spans="1:63" x14ac:dyDescent="0.3">
      <c r="A1532" s="11">
        <v>43363</v>
      </c>
      <c r="B1532">
        <v>0.60805860805860801</v>
      </c>
      <c r="C1532">
        <v>2907.95</v>
      </c>
      <c r="D1532">
        <v>182.7</v>
      </c>
      <c r="E1532">
        <v>116.61</v>
      </c>
      <c r="F1532">
        <v>1203.99</v>
      </c>
      <c r="G1532">
        <v>83.02</v>
      </c>
      <c r="H1532">
        <v>47.52</v>
      </c>
      <c r="Q1532">
        <v>0.507692307692308</v>
      </c>
      <c r="AF1532">
        <v>0.47008547008547003</v>
      </c>
      <c r="BI1532" t="str">
        <v>07/12/2018</v>
      </c>
      <c r="BJ1532">
        <v>45.4</v>
      </c>
      <c r="BK1532">
        <v>20.399999999999999</v>
      </c>
    </row>
    <row r="1533" spans="1:63" x14ac:dyDescent="0.3">
      <c r="A1533" s="11">
        <v>43362</v>
      </c>
      <c r="B1533">
        <v>0.61278195488721798</v>
      </c>
      <c r="C1533">
        <v>2904.31</v>
      </c>
      <c r="D1533">
        <v>182.84</v>
      </c>
      <c r="E1533">
        <v>117.31</v>
      </c>
      <c r="F1533">
        <v>1198.3499999999999</v>
      </c>
      <c r="G1533">
        <v>83.04</v>
      </c>
      <c r="H1533">
        <v>47.24</v>
      </c>
      <c r="Q1533">
        <v>0.52307692307692299</v>
      </c>
      <c r="AF1533">
        <v>0.47014218009478698</v>
      </c>
      <c r="BI1533" t="str">
        <v>06/12/2018</v>
      </c>
      <c r="BJ1533">
        <v>45.4</v>
      </c>
      <c r="BK1533">
        <v>20.399999999999999</v>
      </c>
    </row>
    <row r="1534" spans="1:63" x14ac:dyDescent="0.3">
      <c r="A1534" s="11">
        <v>43361</v>
      </c>
      <c r="B1534">
        <v>0.61923076923076903</v>
      </c>
      <c r="C1534">
        <v>2888.8</v>
      </c>
      <c r="D1534">
        <v>181.34</v>
      </c>
      <c r="E1534">
        <v>118.55</v>
      </c>
      <c r="F1534">
        <v>1200.93</v>
      </c>
      <c r="G1534">
        <v>83.05</v>
      </c>
      <c r="H1534">
        <v>46.79</v>
      </c>
      <c r="Q1534">
        <v>0.515625</v>
      </c>
      <c r="AF1534">
        <v>0.47591522157996102</v>
      </c>
      <c r="BI1534" t="str">
        <v>05/12/2018</v>
      </c>
      <c r="BJ1534">
        <v>45.4</v>
      </c>
      <c r="BK1534">
        <v>20.399999999999999</v>
      </c>
    </row>
    <row r="1535" spans="1:63" x14ac:dyDescent="0.3">
      <c r="A1535" s="11">
        <v>43358</v>
      </c>
      <c r="B1535">
        <v>0.62773722627737205</v>
      </c>
      <c r="C1535">
        <v>2904.98</v>
      </c>
      <c r="D1535">
        <v>183.99</v>
      </c>
      <c r="E1535">
        <v>118.55</v>
      </c>
      <c r="F1535">
        <v>1193.71</v>
      </c>
      <c r="G1535">
        <v>83.07</v>
      </c>
      <c r="H1535">
        <v>46.84</v>
      </c>
      <c r="Q1535">
        <v>0.52307692307692299</v>
      </c>
      <c r="AF1535">
        <v>0.48037383177570098</v>
      </c>
      <c r="BI1535" t="str">
        <v>04/12/2018</v>
      </c>
      <c r="BJ1535">
        <v>45.4</v>
      </c>
      <c r="BK1535">
        <v>20.399999999999999</v>
      </c>
    </row>
    <row r="1536" spans="1:63" x14ac:dyDescent="0.3">
      <c r="A1536" s="11">
        <v>43357</v>
      </c>
      <c r="B1536">
        <v>0.64157706093190003</v>
      </c>
      <c r="C1536">
        <v>2904.18</v>
      </c>
      <c r="D1536">
        <v>184.53</v>
      </c>
      <c r="E1536">
        <v>119.12</v>
      </c>
      <c r="F1536">
        <v>1201.44</v>
      </c>
      <c r="G1536">
        <v>83.1</v>
      </c>
      <c r="H1536">
        <v>46.82</v>
      </c>
      <c r="Q1536">
        <v>0.515625</v>
      </c>
      <c r="AF1536">
        <v>0.47582938388625601</v>
      </c>
      <c r="BI1536" t="str">
        <v>03/12/2018</v>
      </c>
      <c r="BJ1536">
        <v>45.4</v>
      </c>
      <c r="BK1536">
        <v>20.399999999999999</v>
      </c>
    </row>
    <row r="1537" spans="1:63" x14ac:dyDescent="0.3">
      <c r="A1537" s="11">
        <v>43356</v>
      </c>
      <c r="B1537">
        <v>0.64664310954063597</v>
      </c>
      <c r="C1537">
        <v>2888.92</v>
      </c>
      <c r="D1537">
        <v>182.58</v>
      </c>
      <c r="E1537">
        <v>118.94</v>
      </c>
      <c r="F1537">
        <v>1206.19</v>
      </c>
      <c r="G1537">
        <v>83.09</v>
      </c>
      <c r="H1537">
        <v>46.43</v>
      </c>
      <c r="Q1537">
        <v>0.515625</v>
      </c>
      <c r="AF1537">
        <v>0.47916666666666702</v>
      </c>
      <c r="BI1537" t="str">
        <v>30/11/2018</v>
      </c>
      <c r="BJ1537">
        <v>46.7</v>
      </c>
      <c r="BK1537">
        <v>21.5</v>
      </c>
    </row>
    <row r="1538" spans="1:63" x14ac:dyDescent="0.3">
      <c r="A1538" s="11">
        <v>43355</v>
      </c>
      <c r="B1538">
        <v>0.64748201438848896</v>
      </c>
      <c r="C1538">
        <v>2887.89</v>
      </c>
      <c r="D1538">
        <v>183.12</v>
      </c>
      <c r="E1538">
        <v>118.66</v>
      </c>
      <c r="F1538">
        <v>1198.29</v>
      </c>
      <c r="G1538">
        <v>83.09</v>
      </c>
      <c r="H1538">
        <v>46.22</v>
      </c>
      <c r="Q1538">
        <v>0.51612903225806495</v>
      </c>
      <c r="AF1538">
        <v>0.47900763358778597</v>
      </c>
      <c r="BI1538" t="str">
        <v>29/11/2018</v>
      </c>
      <c r="BJ1538">
        <v>46.7</v>
      </c>
      <c r="BK1538">
        <v>21.5</v>
      </c>
    </row>
    <row r="1539" spans="1:63" x14ac:dyDescent="0.3">
      <c r="A1539" s="11">
        <v>43354</v>
      </c>
      <c r="B1539">
        <v>0.65441176470588203</v>
      </c>
      <c r="C1539">
        <v>2877.13</v>
      </c>
      <c r="D1539">
        <v>181.72</v>
      </c>
      <c r="E1539">
        <v>119.57</v>
      </c>
      <c r="F1539">
        <v>1195.8800000000001</v>
      </c>
      <c r="G1539">
        <v>83.14</v>
      </c>
      <c r="H1539">
        <v>46.15</v>
      </c>
      <c r="Q1539">
        <v>0.54838709677419395</v>
      </c>
      <c r="AF1539">
        <v>0.47591522157996102</v>
      </c>
      <c r="BI1539" t="str">
        <v>28/11/2018</v>
      </c>
      <c r="BJ1539">
        <v>46.7</v>
      </c>
      <c r="BK1539">
        <v>21.5</v>
      </c>
    </row>
    <row r="1540" spans="1:63" x14ac:dyDescent="0.3">
      <c r="A1540" s="11">
        <v>43351</v>
      </c>
      <c r="B1540">
        <v>0.64527027027026995</v>
      </c>
      <c r="C1540">
        <v>2871.68</v>
      </c>
      <c r="D1540">
        <v>181.11</v>
      </c>
      <c r="E1540">
        <v>119.13</v>
      </c>
      <c r="F1540">
        <v>1195.8599999999999</v>
      </c>
      <c r="G1540">
        <v>83.13</v>
      </c>
      <c r="H1540">
        <v>46.05</v>
      </c>
      <c r="Q1540">
        <v>0.48529411764705899</v>
      </c>
      <c r="AF1540">
        <v>0.47725162488393702</v>
      </c>
      <c r="BI1540" t="str">
        <v>27/11/2018</v>
      </c>
      <c r="BJ1540">
        <v>46.7</v>
      </c>
      <c r="BK1540">
        <v>21.5</v>
      </c>
    </row>
    <row r="1541" spans="1:63" x14ac:dyDescent="0.3">
      <c r="A1541" s="11">
        <v>43350</v>
      </c>
      <c r="B1541">
        <v>0.65886287625418105</v>
      </c>
      <c r="C1541">
        <v>2878.05</v>
      </c>
      <c r="D1541">
        <v>181.81</v>
      </c>
      <c r="E1541">
        <v>120.15</v>
      </c>
      <c r="F1541">
        <v>1200.1500000000001</v>
      </c>
      <c r="G1541">
        <v>83.22</v>
      </c>
      <c r="H1541">
        <v>46.38</v>
      </c>
      <c r="Q1541">
        <v>0.47826086956521702</v>
      </c>
      <c r="AF1541">
        <v>0.46703806870937797</v>
      </c>
      <c r="BI1541" t="str">
        <v>26/11/2018</v>
      </c>
      <c r="BJ1541">
        <v>46.7</v>
      </c>
      <c r="BK1541">
        <v>21.5</v>
      </c>
    </row>
    <row r="1542" spans="1:63" x14ac:dyDescent="0.3">
      <c r="A1542" s="11">
        <v>43349</v>
      </c>
      <c r="B1542">
        <v>0.64495114006514698</v>
      </c>
      <c r="C1542">
        <v>2888.6</v>
      </c>
      <c r="D1542">
        <v>183.45</v>
      </c>
      <c r="E1542">
        <v>119.71</v>
      </c>
      <c r="F1542">
        <v>1196.75</v>
      </c>
      <c r="G1542">
        <v>83.19</v>
      </c>
      <c r="H1542">
        <v>46.45</v>
      </c>
      <c r="Q1542">
        <v>0.47826086956521702</v>
      </c>
      <c r="AF1542">
        <v>0.47309833024118703</v>
      </c>
      <c r="BI1542" t="str">
        <v>23/11/2018</v>
      </c>
      <c r="BJ1542">
        <v>38.299999999999997</v>
      </c>
      <c r="BK1542">
        <v>20.6</v>
      </c>
    </row>
    <row r="1543" spans="1:63" x14ac:dyDescent="0.3">
      <c r="A1543" s="11">
        <v>43348</v>
      </c>
      <c r="B1543">
        <v>0.64590163934426204</v>
      </c>
      <c r="C1543">
        <v>2896.72</v>
      </c>
      <c r="D1543">
        <v>185.85</v>
      </c>
      <c r="E1543">
        <v>120.03</v>
      </c>
      <c r="F1543">
        <v>1191.31</v>
      </c>
      <c r="G1543">
        <v>83.19</v>
      </c>
      <c r="H1543">
        <v>46.9</v>
      </c>
      <c r="Q1543">
        <v>0.47058823529411797</v>
      </c>
      <c r="AF1543">
        <v>0.474178403755869</v>
      </c>
      <c r="BI1543" t="str">
        <v>22/11/2018</v>
      </c>
      <c r="BJ1543">
        <v>38.299999999999997</v>
      </c>
      <c r="BK1543">
        <v>20.6</v>
      </c>
    </row>
    <row r="1544" spans="1:63" x14ac:dyDescent="0.3">
      <c r="A1544" s="11">
        <v>43343</v>
      </c>
      <c r="B1544">
        <v>0.67543859649122795</v>
      </c>
      <c r="C1544">
        <v>2901.52</v>
      </c>
      <c r="D1544">
        <v>186.65</v>
      </c>
      <c r="E1544">
        <v>120.995</v>
      </c>
      <c r="F1544">
        <v>1201.0899999999999</v>
      </c>
      <c r="G1544">
        <v>83.34</v>
      </c>
      <c r="H1544">
        <v>47.48</v>
      </c>
      <c r="Q1544">
        <v>0.53846153846153799</v>
      </c>
      <c r="AF1544">
        <v>0.47802197802197799</v>
      </c>
      <c r="BI1544" t="str">
        <v>21/11/2018</v>
      </c>
      <c r="BJ1544">
        <v>38.299999999999997</v>
      </c>
      <c r="BK1544">
        <v>20.6</v>
      </c>
    </row>
    <row r="1545" spans="1:63" x14ac:dyDescent="0.3">
      <c r="A1545" s="11">
        <v>43343</v>
      </c>
      <c r="B1545">
        <v>0.68361581920904002</v>
      </c>
      <c r="C1545">
        <v>2901.13</v>
      </c>
      <c r="D1545">
        <v>186.41</v>
      </c>
      <c r="E1545">
        <v>121.28</v>
      </c>
      <c r="F1545">
        <v>1199.8800000000001</v>
      </c>
      <c r="G1545">
        <v>83.32</v>
      </c>
      <c r="H1545">
        <v>47.7</v>
      </c>
      <c r="Q1545">
        <v>0.58024691358024705</v>
      </c>
      <c r="AF1545">
        <v>0.48094373865698697</v>
      </c>
      <c r="BI1545" t="str">
        <v>20/11/2018</v>
      </c>
      <c r="BJ1545">
        <v>38.299999999999997</v>
      </c>
      <c r="BK1545">
        <v>20.6</v>
      </c>
    </row>
    <row r="1546" spans="1:63" x14ac:dyDescent="0.3">
      <c r="A1546" s="11">
        <v>43342</v>
      </c>
      <c r="B1546">
        <v>0.67500000000000004</v>
      </c>
      <c r="C1546">
        <v>2914.04</v>
      </c>
      <c r="D1546">
        <v>186.74</v>
      </c>
      <c r="E1546">
        <v>121.02</v>
      </c>
      <c r="F1546">
        <v>1206.6600000000001</v>
      </c>
      <c r="G1546">
        <v>83.26</v>
      </c>
      <c r="H1546">
        <v>48.3</v>
      </c>
      <c r="Q1546">
        <v>0.57499999999999996</v>
      </c>
      <c r="AF1546">
        <v>0.48961156278229501</v>
      </c>
      <c r="BI1546" t="str">
        <v>19/11/2018</v>
      </c>
      <c r="BJ1546">
        <v>38.299999999999997</v>
      </c>
      <c r="BK1546">
        <v>20.6</v>
      </c>
    </row>
    <row r="1547" spans="1:63" x14ac:dyDescent="0.3">
      <c r="A1547" s="11">
        <v>43341</v>
      </c>
      <c r="B1547">
        <v>0.67130919220055696</v>
      </c>
      <c r="C1547">
        <v>2897.52</v>
      </c>
      <c r="D1547">
        <v>184.61</v>
      </c>
      <c r="E1547">
        <v>120.86</v>
      </c>
      <c r="F1547">
        <v>1201.0999999999999</v>
      </c>
      <c r="G1547">
        <v>83.27</v>
      </c>
      <c r="H1547">
        <v>48.06</v>
      </c>
      <c r="Q1547">
        <v>0.58750000000000002</v>
      </c>
      <c r="AF1547">
        <v>0.48631386861313902</v>
      </c>
      <c r="BI1547" t="str">
        <v>16/11/2018</v>
      </c>
      <c r="BJ1547">
        <v>39.6</v>
      </c>
      <c r="BK1547">
        <v>19.8</v>
      </c>
    </row>
    <row r="1548" spans="1:63" x14ac:dyDescent="0.3">
      <c r="A1548" s="11">
        <v>43340</v>
      </c>
      <c r="B1548">
        <v>0.66666666666666696</v>
      </c>
      <c r="C1548">
        <v>2896.74</v>
      </c>
      <c r="D1548">
        <v>184.34</v>
      </c>
      <c r="E1548">
        <v>121.59</v>
      </c>
      <c r="F1548">
        <v>1211.3499999999999</v>
      </c>
      <c r="G1548">
        <v>83.3</v>
      </c>
      <c r="H1548">
        <v>48.16</v>
      </c>
      <c r="Q1548">
        <v>0.58024691358024705</v>
      </c>
      <c r="AF1548">
        <v>0.49174311926605502</v>
      </c>
      <c r="BI1548" t="str">
        <v>15/11/2018</v>
      </c>
      <c r="BJ1548">
        <v>39.6</v>
      </c>
      <c r="BK1548">
        <v>19.8</v>
      </c>
    </row>
    <row r="1549" spans="1:63" x14ac:dyDescent="0.3">
      <c r="A1549" s="11">
        <v>43337</v>
      </c>
      <c r="B1549">
        <v>0.67980295566502502</v>
      </c>
      <c r="C1549">
        <v>2874.69</v>
      </c>
      <c r="D1549">
        <v>182.48</v>
      </c>
      <c r="E1549">
        <v>122.29</v>
      </c>
      <c r="F1549">
        <v>1205.97</v>
      </c>
      <c r="G1549">
        <v>83.33</v>
      </c>
      <c r="H1549">
        <v>47.57</v>
      </c>
      <c r="Q1549">
        <v>0.67415730337078605</v>
      </c>
      <c r="AF1549">
        <v>0.48154815481548202</v>
      </c>
      <c r="BI1549" t="str">
        <v>14/11/2018</v>
      </c>
      <c r="BJ1549">
        <v>39.6</v>
      </c>
      <c r="BK1549">
        <v>19.8</v>
      </c>
    </row>
    <row r="1550" spans="1:63" x14ac:dyDescent="0.3">
      <c r="A1550" s="11">
        <v>43336</v>
      </c>
      <c r="B1550">
        <v>0.68257756563245797</v>
      </c>
      <c r="C1550">
        <v>2856.98</v>
      </c>
      <c r="D1550">
        <v>180.8</v>
      </c>
      <c r="E1550">
        <v>122.05</v>
      </c>
      <c r="F1550">
        <v>1185.31</v>
      </c>
      <c r="G1550">
        <v>83.32</v>
      </c>
      <c r="H1550">
        <v>47.13</v>
      </c>
      <c r="Q1550">
        <v>0.67032967032966995</v>
      </c>
      <c r="AF1550">
        <v>0.48366606170598903</v>
      </c>
      <c r="BI1550" t="str">
        <v>13/11/2018</v>
      </c>
      <c r="BJ1550">
        <v>39.6</v>
      </c>
      <c r="BK1550">
        <v>19.8</v>
      </c>
    </row>
    <row r="1551" spans="1:63" x14ac:dyDescent="0.3">
      <c r="A1551" s="11">
        <v>43335</v>
      </c>
      <c r="B1551">
        <v>0.67380952380952397</v>
      </c>
      <c r="C1551">
        <v>2861.82</v>
      </c>
      <c r="D1551">
        <v>181.06</v>
      </c>
      <c r="E1551">
        <v>121.86</v>
      </c>
      <c r="F1551">
        <v>1195.51</v>
      </c>
      <c r="G1551">
        <v>83.33</v>
      </c>
      <c r="H1551">
        <v>47.56</v>
      </c>
      <c r="Q1551">
        <v>0.66304347826086996</v>
      </c>
      <c r="AF1551">
        <v>0.48018018018017999</v>
      </c>
      <c r="BI1551" t="str">
        <v>12/11/2018</v>
      </c>
      <c r="BJ1551">
        <v>39.6</v>
      </c>
      <c r="BK1551">
        <v>19.8</v>
      </c>
    </row>
    <row r="1552" spans="1:63" x14ac:dyDescent="0.3">
      <c r="A1552" s="11">
        <v>43334</v>
      </c>
      <c r="B1552">
        <v>0.67386091127098302</v>
      </c>
      <c r="C1552">
        <v>2862.96</v>
      </c>
      <c r="D1552">
        <v>180.36</v>
      </c>
      <c r="E1552">
        <v>121.38</v>
      </c>
      <c r="F1552">
        <v>1196.17</v>
      </c>
      <c r="G1552">
        <v>83.31</v>
      </c>
      <c r="H1552">
        <v>47.3</v>
      </c>
      <c r="Q1552">
        <v>0.659340659340659</v>
      </c>
      <c r="AF1552">
        <v>0.48269581056466299</v>
      </c>
      <c r="BI1552" t="str">
        <v>09/11/2018</v>
      </c>
      <c r="BJ1552">
        <v>42.9</v>
      </c>
      <c r="BK1552">
        <v>19</v>
      </c>
    </row>
    <row r="1553" spans="1:63" x14ac:dyDescent="0.3">
      <c r="A1553" s="11">
        <v>43333</v>
      </c>
      <c r="B1553">
        <v>0.67146282973621096</v>
      </c>
      <c r="C1553">
        <v>2857.05</v>
      </c>
      <c r="D1553">
        <v>179.7</v>
      </c>
      <c r="E1553">
        <v>121.79</v>
      </c>
      <c r="F1553">
        <v>1191.875</v>
      </c>
      <c r="G1553">
        <v>83.33</v>
      </c>
      <c r="H1553">
        <v>47.02</v>
      </c>
      <c r="Q1553">
        <v>0.67032967032966995</v>
      </c>
      <c r="AF1553">
        <v>0.48490393412625798</v>
      </c>
      <c r="BI1553" t="str">
        <v>08/11/2018</v>
      </c>
      <c r="BJ1553">
        <v>42.9</v>
      </c>
      <c r="BK1553">
        <v>19</v>
      </c>
    </row>
    <row r="1554" spans="1:63" x14ac:dyDescent="0.3">
      <c r="A1554" s="11">
        <v>43330</v>
      </c>
      <c r="B1554">
        <v>0.68325791855203599</v>
      </c>
      <c r="C1554">
        <v>2850.13</v>
      </c>
      <c r="D1554">
        <v>179.86</v>
      </c>
      <c r="E1554">
        <v>120.98</v>
      </c>
      <c r="F1554">
        <v>1184.77</v>
      </c>
      <c r="G1554">
        <v>83.28</v>
      </c>
      <c r="H1554">
        <v>46.76</v>
      </c>
      <c r="Q1554">
        <v>0.70967741935483897</v>
      </c>
      <c r="AF1554">
        <v>0.48864668483197099</v>
      </c>
      <c r="BI1554" t="str">
        <v>07/11/2018</v>
      </c>
      <c r="BJ1554">
        <v>42.9</v>
      </c>
      <c r="BK1554">
        <v>19</v>
      </c>
    </row>
    <row r="1555" spans="1:63" x14ac:dyDescent="0.3">
      <c r="A1555" s="11">
        <v>43329</v>
      </c>
      <c r="B1555">
        <v>0.68934240362811805</v>
      </c>
      <c r="C1555">
        <v>2840.69</v>
      </c>
      <c r="D1555">
        <v>179.82</v>
      </c>
      <c r="E1555">
        <v>120.83</v>
      </c>
      <c r="F1555">
        <v>1174.1600000000001</v>
      </c>
      <c r="G1555">
        <v>83.25</v>
      </c>
      <c r="H1555">
        <v>46.47</v>
      </c>
      <c r="Q1555">
        <v>0.6875</v>
      </c>
      <c r="AF1555">
        <v>0.487826871055004</v>
      </c>
      <c r="BI1555" t="str">
        <v>06/11/2018</v>
      </c>
      <c r="BJ1555">
        <v>42.9</v>
      </c>
      <c r="BK1555">
        <v>19</v>
      </c>
    </row>
    <row r="1556" spans="1:63" x14ac:dyDescent="0.3">
      <c r="A1556" s="11">
        <v>43328</v>
      </c>
      <c r="B1556">
        <v>0.687074829931973</v>
      </c>
      <c r="C1556">
        <v>2818.37</v>
      </c>
      <c r="D1556">
        <v>179.23</v>
      </c>
      <c r="E1556">
        <v>120.84</v>
      </c>
      <c r="F1556">
        <v>1174.8800000000001</v>
      </c>
      <c r="G1556">
        <v>83.27</v>
      </c>
      <c r="H1556">
        <v>46.07</v>
      </c>
      <c r="Q1556">
        <v>0.70526315789473704</v>
      </c>
      <c r="AF1556">
        <v>0.48550724637681197</v>
      </c>
      <c r="BI1556" t="str">
        <v>05/11/2018</v>
      </c>
      <c r="BJ1556">
        <v>42.9</v>
      </c>
      <c r="BK1556">
        <v>19</v>
      </c>
    </row>
    <row r="1557" spans="1:63" x14ac:dyDescent="0.3">
      <c r="A1557" s="11">
        <v>43327</v>
      </c>
      <c r="B1557">
        <v>0.68421052631578905</v>
      </c>
      <c r="C1557">
        <v>2839.96</v>
      </c>
      <c r="D1557">
        <v>181.45</v>
      </c>
      <c r="E1557">
        <v>120.14</v>
      </c>
      <c r="F1557">
        <v>1194.03</v>
      </c>
      <c r="G1557">
        <v>83.23</v>
      </c>
      <c r="H1557">
        <v>46.96</v>
      </c>
      <c r="Q1557">
        <v>0.70967741935483897</v>
      </c>
      <c r="AF1557">
        <v>0.48729582577132502</v>
      </c>
      <c r="BI1557" t="str">
        <v>02/11/2018</v>
      </c>
      <c r="BJ1557">
        <v>42.5</v>
      </c>
      <c r="BK1557">
        <v>19.8</v>
      </c>
    </row>
    <row r="1558" spans="1:63" x14ac:dyDescent="0.3">
      <c r="A1558" s="11">
        <v>43326</v>
      </c>
      <c r="B1558">
        <v>0.68202764976958496</v>
      </c>
      <c r="C1558">
        <v>2821.93</v>
      </c>
      <c r="D1558">
        <v>180.32</v>
      </c>
      <c r="E1558">
        <v>120.41</v>
      </c>
      <c r="F1558">
        <v>1193.6400000000001</v>
      </c>
      <c r="G1558">
        <v>83.23</v>
      </c>
      <c r="H1558">
        <v>46.84</v>
      </c>
      <c r="Q1558">
        <v>0.70652173913043503</v>
      </c>
      <c r="AF1558">
        <v>0.49084249084249099</v>
      </c>
      <c r="BI1558" t="str">
        <v>01/11/2018</v>
      </c>
      <c r="BJ1558">
        <v>42.5</v>
      </c>
      <c r="BK1558">
        <v>19.8</v>
      </c>
    </row>
    <row r="1559" spans="1:63" x14ac:dyDescent="0.3">
      <c r="A1559" s="11">
        <v>43323</v>
      </c>
      <c r="B1559">
        <v>0.66666666666666696</v>
      </c>
      <c r="C1559">
        <v>2833.28</v>
      </c>
      <c r="D1559">
        <v>180.52</v>
      </c>
      <c r="E1559">
        <v>120.66</v>
      </c>
      <c r="F1559">
        <v>1211.3</v>
      </c>
      <c r="G1559">
        <v>83.25</v>
      </c>
      <c r="H1559">
        <v>47.17</v>
      </c>
      <c r="Q1559">
        <v>0.67741935483870996</v>
      </c>
      <c r="AF1559">
        <v>0.48228882833787501</v>
      </c>
      <c r="BI1559" t="str">
        <v>31/10/2018</v>
      </c>
      <c r="BJ1559">
        <v>42.5</v>
      </c>
      <c r="BK1559">
        <v>19.8</v>
      </c>
    </row>
    <row r="1560" spans="1:63" x14ac:dyDescent="0.3">
      <c r="A1560" s="11">
        <v>43322</v>
      </c>
      <c r="B1560">
        <v>0.67647058823529405</v>
      </c>
      <c r="C1560">
        <v>2853.58</v>
      </c>
      <c r="D1560">
        <v>181.91</v>
      </c>
      <c r="E1560">
        <v>119.79</v>
      </c>
      <c r="F1560">
        <v>1212.3499999999999</v>
      </c>
      <c r="G1560">
        <v>83.17</v>
      </c>
      <c r="H1560">
        <v>48.11</v>
      </c>
      <c r="Q1560">
        <v>0.68421052631578905</v>
      </c>
      <c r="AF1560">
        <v>0.48196114708603099</v>
      </c>
      <c r="BI1560" t="str">
        <v>30/10/2018</v>
      </c>
      <c r="BJ1560">
        <v>42.5</v>
      </c>
      <c r="BK1560">
        <v>19.8</v>
      </c>
    </row>
    <row r="1561" spans="1:63" x14ac:dyDescent="0.3">
      <c r="A1561" s="11">
        <v>43321</v>
      </c>
      <c r="B1561">
        <v>0.67045454545454497</v>
      </c>
      <c r="C1561">
        <v>2857.7</v>
      </c>
      <c r="D1561">
        <v>182.02</v>
      </c>
      <c r="E1561">
        <v>118.79</v>
      </c>
      <c r="F1561">
        <v>1213.6099999999999</v>
      </c>
      <c r="G1561">
        <v>83.12</v>
      </c>
      <c r="H1561">
        <v>48.25</v>
      </c>
      <c r="Q1561">
        <v>0.680851063829787</v>
      </c>
      <c r="AF1561">
        <v>0.47962962962963002</v>
      </c>
      <c r="BI1561" t="str">
        <v>29/10/2018</v>
      </c>
      <c r="BJ1561">
        <v>42.5</v>
      </c>
      <c r="BK1561">
        <v>19.8</v>
      </c>
    </row>
    <row r="1562" spans="1:63" x14ac:dyDescent="0.3">
      <c r="A1562" s="11">
        <v>43320</v>
      </c>
      <c r="B1562">
        <v>0.65831435079726697</v>
      </c>
      <c r="C1562">
        <v>2858.45</v>
      </c>
      <c r="D1562">
        <v>181.8</v>
      </c>
      <c r="E1562">
        <v>118.67</v>
      </c>
      <c r="F1562">
        <v>1211.02</v>
      </c>
      <c r="G1562">
        <v>83.11</v>
      </c>
      <c r="H1562">
        <v>48.21</v>
      </c>
      <c r="Q1562">
        <v>0.67741935483870996</v>
      </c>
      <c r="AF1562">
        <v>0.476547842401501</v>
      </c>
      <c r="BI1562" t="str">
        <v>26/10/2018</v>
      </c>
      <c r="BJ1562">
        <v>44.3</v>
      </c>
      <c r="BK1562">
        <v>19.8</v>
      </c>
    </row>
    <row r="1563" spans="1:63" x14ac:dyDescent="0.3">
      <c r="A1563" s="11">
        <v>43319</v>
      </c>
      <c r="B1563">
        <v>0.65903890160183098</v>
      </c>
      <c r="C1563">
        <v>2850.4</v>
      </c>
      <c r="D1563">
        <v>181.14</v>
      </c>
      <c r="E1563">
        <v>119.29</v>
      </c>
      <c r="F1563">
        <v>1206.94</v>
      </c>
      <c r="G1563">
        <v>83.14</v>
      </c>
      <c r="H1563">
        <v>47.91</v>
      </c>
      <c r="Q1563">
        <v>0.684782608695652</v>
      </c>
      <c r="AF1563">
        <v>0.48113207547169801</v>
      </c>
      <c r="BI1563" t="str">
        <v>25/10/2018</v>
      </c>
      <c r="BJ1563">
        <v>44.3</v>
      </c>
      <c r="BK1563">
        <v>19.8</v>
      </c>
    </row>
    <row r="1564" spans="1:63" x14ac:dyDescent="0.3">
      <c r="A1564" s="11">
        <v>43316</v>
      </c>
      <c r="B1564">
        <v>0.66435185185185197</v>
      </c>
      <c r="C1564">
        <v>2840.35</v>
      </c>
      <c r="D1564">
        <v>180.08</v>
      </c>
      <c r="E1564">
        <v>119.22</v>
      </c>
      <c r="F1564">
        <v>1213.43</v>
      </c>
      <c r="G1564">
        <v>83.12</v>
      </c>
      <c r="H1564">
        <v>48.11</v>
      </c>
      <c r="Q1564">
        <v>0.70786516853932602</v>
      </c>
      <c r="AF1564">
        <v>0.47761194029850701</v>
      </c>
      <c r="BI1564" t="str">
        <v>24/10/2018</v>
      </c>
      <c r="BJ1564">
        <v>44.3</v>
      </c>
      <c r="BK1564">
        <v>19.8</v>
      </c>
    </row>
    <row r="1565" spans="1:63" x14ac:dyDescent="0.3">
      <c r="A1565" s="11">
        <v>43315</v>
      </c>
      <c r="B1565">
        <v>0.65083135391923996</v>
      </c>
      <c r="C1565">
        <v>2827.22</v>
      </c>
      <c r="D1565">
        <v>179.53</v>
      </c>
      <c r="E1565">
        <v>118.63</v>
      </c>
      <c r="F1565">
        <v>1207.8599999999999</v>
      </c>
      <c r="G1565">
        <v>83.11</v>
      </c>
      <c r="H1565">
        <v>48</v>
      </c>
      <c r="Q1565">
        <v>0.69318181818181801</v>
      </c>
      <c r="AF1565">
        <v>0.46398503274087899</v>
      </c>
      <c r="BI1565" t="str">
        <v>23/10/2018</v>
      </c>
      <c r="BJ1565">
        <v>44.3</v>
      </c>
      <c r="BK1565">
        <v>19.8</v>
      </c>
    </row>
    <row r="1566" spans="1:63" x14ac:dyDescent="0.3">
      <c r="A1566" s="11">
        <v>43314</v>
      </c>
      <c r="B1566">
        <v>0.63503649635036497</v>
      </c>
      <c r="C1566">
        <v>2813.36</v>
      </c>
      <c r="D1566">
        <v>177.12</v>
      </c>
      <c r="E1566">
        <v>118.46</v>
      </c>
      <c r="F1566">
        <v>1216.06</v>
      </c>
      <c r="G1566">
        <v>83.06</v>
      </c>
      <c r="H1566">
        <v>48.38</v>
      </c>
      <c r="Q1566">
        <v>0.68604651162790697</v>
      </c>
      <c r="AF1566">
        <v>0.45664206642066402</v>
      </c>
      <c r="BI1566" t="str">
        <v>22/10/2018</v>
      </c>
      <c r="BJ1566">
        <v>44.3</v>
      </c>
      <c r="BK1566">
        <v>19.8</v>
      </c>
    </row>
    <row r="1567" spans="1:63" x14ac:dyDescent="0.3">
      <c r="A1567" s="11">
        <v>43312</v>
      </c>
      <c r="B1567">
        <v>0.60545905707196002</v>
      </c>
      <c r="C1567">
        <v>2816.29</v>
      </c>
      <c r="D1567">
        <v>176.45</v>
      </c>
      <c r="E1567">
        <v>119.7</v>
      </c>
      <c r="F1567">
        <v>1223.83</v>
      </c>
      <c r="G1567">
        <v>83.19</v>
      </c>
      <c r="H1567">
        <v>48.6</v>
      </c>
      <c r="Q1567">
        <v>0.63414634146341498</v>
      </c>
      <c r="AF1567">
        <v>0.45505617977528101</v>
      </c>
      <c r="BI1567" t="str">
        <v>19/10/2018</v>
      </c>
      <c r="BJ1567">
        <v>50.5</v>
      </c>
      <c r="BK1567">
        <v>19</v>
      </c>
    </row>
    <row r="1568" spans="1:63" x14ac:dyDescent="0.3">
      <c r="A1568" s="11">
        <v>43312</v>
      </c>
      <c r="B1568">
        <v>0.59445843828715395</v>
      </c>
      <c r="C1568">
        <v>2802.6</v>
      </c>
      <c r="D1568">
        <v>175.11</v>
      </c>
      <c r="E1568">
        <v>119.05</v>
      </c>
      <c r="F1568">
        <v>1221.8</v>
      </c>
      <c r="G1568">
        <v>83.19</v>
      </c>
      <c r="H1568">
        <v>48.52</v>
      </c>
      <c r="Q1568">
        <v>0.626506024096386</v>
      </c>
      <c r="AF1568">
        <v>0.461685823754789</v>
      </c>
      <c r="BI1568" t="str">
        <v>18/10/2018</v>
      </c>
      <c r="BJ1568">
        <v>50.5</v>
      </c>
      <c r="BK1568">
        <v>19</v>
      </c>
    </row>
    <row r="1569" spans="1:63" x14ac:dyDescent="0.3">
      <c r="A1569" s="11">
        <v>43309</v>
      </c>
      <c r="B1569">
        <v>0.59296482412060303</v>
      </c>
      <c r="C1569">
        <v>2818.82</v>
      </c>
      <c r="D1569">
        <v>177.62</v>
      </c>
      <c r="E1569">
        <v>119.46</v>
      </c>
      <c r="F1569">
        <v>1223.3800000000001</v>
      </c>
      <c r="G1569">
        <v>83.19</v>
      </c>
      <c r="H1569">
        <v>48.53</v>
      </c>
      <c r="Q1569">
        <v>0.64197530864197505</v>
      </c>
      <c r="AF1569">
        <v>0.45943396226415101</v>
      </c>
      <c r="BI1569" t="str">
        <v>17/10/2018</v>
      </c>
      <c r="BJ1569">
        <v>50.5</v>
      </c>
      <c r="BK1569">
        <v>19</v>
      </c>
    </row>
    <row r="1570" spans="1:63" x14ac:dyDescent="0.3">
      <c r="A1570" s="11">
        <v>43308</v>
      </c>
      <c r="B1570">
        <v>0.58701298701298699</v>
      </c>
      <c r="C1570">
        <v>2837.44</v>
      </c>
      <c r="D1570">
        <v>180.05</v>
      </c>
      <c r="E1570">
        <v>119.26</v>
      </c>
      <c r="F1570">
        <v>1222.68</v>
      </c>
      <c r="G1570">
        <v>83.18</v>
      </c>
      <c r="H1570">
        <v>48.44</v>
      </c>
      <c r="Q1570">
        <v>0.62337662337662303</v>
      </c>
      <c r="AF1570">
        <v>0.45585412667946301</v>
      </c>
      <c r="BI1570" t="str">
        <v>16/10/2018</v>
      </c>
      <c r="BJ1570">
        <v>50.5</v>
      </c>
      <c r="BK1570">
        <v>19</v>
      </c>
    </row>
    <row r="1571" spans="1:63" x14ac:dyDescent="0.3">
      <c r="A1571" s="11">
        <v>43307</v>
      </c>
      <c r="B1571">
        <v>0.56315789473684197</v>
      </c>
      <c r="C1571">
        <v>2846.07</v>
      </c>
      <c r="D1571">
        <v>182.82</v>
      </c>
      <c r="E1571">
        <v>119.49</v>
      </c>
      <c r="F1571">
        <v>1231.6099999999999</v>
      </c>
      <c r="G1571">
        <v>83.18</v>
      </c>
      <c r="H1571">
        <v>48.74</v>
      </c>
      <c r="Q1571">
        <v>0.59740259740259705</v>
      </c>
      <c r="AF1571">
        <v>0.45736434108527102</v>
      </c>
      <c r="BI1571" t="str">
        <v>15/10/2018</v>
      </c>
      <c r="BJ1571">
        <v>50.5</v>
      </c>
      <c r="BK1571">
        <v>19</v>
      </c>
    </row>
    <row r="1572" spans="1:63" x14ac:dyDescent="0.3">
      <c r="A1572" s="11">
        <v>43306</v>
      </c>
      <c r="B1572">
        <v>0.53929539295393003</v>
      </c>
      <c r="C1572">
        <v>2820.4</v>
      </c>
      <c r="D1572">
        <v>180.3</v>
      </c>
      <c r="E1572">
        <v>119.68</v>
      </c>
      <c r="F1572">
        <v>1224.55</v>
      </c>
      <c r="G1572">
        <v>83.21</v>
      </c>
      <c r="H1572">
        <v>48.26</v>
      </c>
      <c r="Q1572">
        <v>0.62337662337662303</v>
      </c>
      <c r="AF1572">
        <v>0.459825750242014</v>
      </c>
      <c r="BI1572" t="str">
        <v>12/10/2018</v>
      </c>
      <c r="BJ1572">
        <v>51.9</v>
      </c>
      <c r="BK1572">
        <v>18.3</v>
      </c>
    </row>
    <row r="1573" spans="1:63" x14ac:dyDescent="0.3">
      <c r="A1573" s="11">
        <v>43305</v>
      </c>
      <c r="B1573">
        <v>0.52197802197802201</v>
      </c>
      <c r="C1573">
        <v>2806.98</v>
      </c>
      <c r="D1573">
        <v>179.56</v>
      </c>
      <c r="E1573">
        <v>119.27</v>
      </c>
      <c r="F1573">
        <v>1224.54</v>
      </c>
      <c r="G1573">
        <v>83.2</v>
      </c>
      <c r="H1573">
        <v>47.88</v>
      </c>
      <c r="Q1573">
        <v>0.60526315789473695</v>
      </c>
      <c r="AF1573">
        <v>0.45650048875855298</v>
      </c>
      <c r="BI1573" t="str">
        <v>11/10/2018</v>
      </c>
      <c r="BJ1573">
        <v>51.9</v>
      </c>
      <c r="BK1573">
        <v>18.3</v>
      </c>
    </row>
    <row r="1574" spans="1:63" x14ac:dyDescent="0.3">
      <c r="A1574" s="11">
        <v>43302</v>
      </c>
      <c r="B1574">
        <v>0.54200542005420005</v>
      </c>
      <c r="C1574">
        <v>2801.83</v>
      </c>
      <c r="D1574">
        <v>178.99</v>
      </c>
      <c r="E1574">
        <v>120.76</v>
      </c>
      <c r="F1574">
        <v>1231.77</v>
      </c>
      <c r="G1574">
        <v>83.25</v>
      </c>
      <c r="H1574">
        <v>48</v>
      </c>
      <c r="Q1574">
        <v>0.607594936708861</v>
      </c>
      <c r="AF1574">
        <v>0.47348119575699099</v>
      </c>
      <c r="BI1574" t="str">
        <v>10/10/2018</v>
      </c>
      <c r="BJ1574">
        <v>51.9</v>
      </c>
      <c r="BK1574">
        <v>18.3</v>
      </c>
    </row>
    <row r="1575" spans="1:63" x14ac:dyDescent="0.3">
      <c r="A1575" s="11">
        <v>43301</v>
      </c>
      <c r="B1575">
        <v>0.53631284916201105</v>
      </c>
      <c r="C1575">
        <v>2804.49</v>
      </c>
      <c r="D1575">
        <v>179.03</v>
      </c>
      <c r="E1575">
        <v>122.26</v>
      </c>
      <c r="F1575">
        <v>1222.8</v>
      </c>
      <c r="G1575">
        <v>83.25</v>
      </c>
      <c r="H1575">
        <v>47.62</v>
      </c>
      <c r="Q1575">
        <v>0.607594936708861</v>
      </c>
      <c r="AF1575">
        <v>0.47972972972972999</v>
      </c>
      <c r="BI1575" t="str">
        <v>09/10/2018</v>
      </c>
      <c r="BJ1575">
        <v>51.9</v>
      </c>
      <c r="BK1575">
        <v>18.3</v>
      </c>
    </row>
    <row r="1576" spans="1:63" x14ac:dyDescent="0.3">
      <c r="A1576" s="11">
        <v>43300</v>
      </c>
      <c r="B1576">
        <v>0.53142857142857103</v>
      </c>
      <c r="C1576">
        <v>2815.62</v>
      </c>
      <c r="D1576">
        <v>179.93</v>
      </c>
      <c r="E1576">
        <v>121.49</v>
      </c>
      <c r="F1576">
        <v>1227.18</v>
      </c>
      <c r="G1576">
        <v>83.21</v>
      </c>
      <c r="H1576">
        <v>47.89</v>
      </c>
      <c r="Q1576">
        <v>0.61538461538461497</v>
      </c>
      <c r="AF1576">
        <v>0.468992248062016</v>
      </c>
      <c r="BI1576" t="str">
        <v>08/10/2018</v>
      </c>
      <c r="BJ1576">
        <v>51.9</v>
      </c>
      <c r="BK1576">
        <v>18.3</v>
      </c>
    </row>
    <row r="1577" spans="1:63" x14ac:dyDescent="0.3">
      <c r="A1577" s="11">
        <v>43299</v>
      </c>
      <c r="B1577">
        <v>0.51873198847262203</v>
      </c>
      <c r="C1577">
        <v>2809.55</v>
      </c>
      <c r="D1577">
        <v>180.27</v>
      </c>
      <c r="E1577">
        <v>121.98</v>
      </c>
      <c r="F1577">
        <v>1227.52</v>
      </c>
      <c r="G1577">
        <v>83.215000000000003</v>
      </c>
      <c r="H1577">
        <v>47.88</v>
      </c>
      <c r="Q1577">
        <v>0.62337662337662303</v>
      </c>
      <c r="AF1577">
        <v>0.470359572400389</v>
      </c>
      <c r="BI1577" t="str">
        <v>05/10/2018</v>
      </c>
      <c r="BJ1577">
        <v>56.3</v>
      </c>
      <c r="BK1577">
        <v>18.5</v>
      </c>
    </row>
    <row r="1578" spans="1:63" x14ac:dyDescent="0.3">
      <c r="A1578" s="11">
        <v>43298</v>
      </c>
      <c r="B1578">
        <v>0.51162790697674398</v>
      </c>
      <c r="C1578">
        <v>2798.43</v>
      </c>
      <c r="D1578">
        <v>179.18</v>
      </c>
      <c r="E1578">
        <v>122.21</v>
      </c>
      <c r="F1578">
        <v>1240.82</v>
      </c>
      <c r="G1578">
        <v>83.23</v>
      </c>
      <c r="H1578">
        <v>47.73</v>
      </c>
      <c r="Q1578">
        <v>0.63157894736842102</v>
      </c>
      <c r="AF1578">
        <v>0.46568627450980399</v>
      </c>
      <c r="BI1578" t="str">
        <v>04/10/2018</v>
      </c>
      <c r="BJ1578">
        <v>56.3</v>
      </c>
      <c r="BK1578">
        <v>18.5</v>
      </c>
    </row>
    <row r="1579" spans="1:63" x14ac:dyDescent="0.3">
      <c r="A1579" s="11">
        <v>43295</v>
      </c>
      <c r="B1579">
        <v>0.51928783382789301</v>
      </c>
      <c r="C1579">
        <v>2801.31</v>
      </c>
      <c r="D1579">
        <v>179.61</v>
      </c>
      <c r="E1579">
        <v>122.72</v>
      </c>
      <c r="F1579">
        <v>1241.52</v>
      </c>
      <c r="G1579">
        <v>83.25</v>
      </c>
      <c r="H1579">
        <v>47.83</v>
      </c>
      <c r="Q1579">
        <v>0.625</v>
      </c>
      <c r="AF1579">
        <v>0.464980544747082</v>
      </c>
      <c r="BI1579" t="str">
        <v>03/10/2018</v>
      </c>
      <c r="BJ1579">
        <v>56.3</v>
      </c>
      <c r="BK1579">
        <v>18.5</v>
      </c>
    </row>
    <row r="1580" spans="1:63" x14ac:dyDescent="0.3">
      <c r="A1580" s="11">
        <v>43294</v>
      </c>
      <c r="B1580">
        <v>0.49549549549549499</v>
      </c>
      <c r="C1580">
        <v>2798.29</v>
      </c>
      <c r="D1580">
        <v>179.46</v>
      </c>
      <c r="E1580">
        <v>122.41</v>
      </c>
      <c r="F1580">
        <v>1247.1500000000001</v>
      </c>
      <c r="G1580">
        <v>83.23</v>
      </c>
      <c r="H1580">
        <v>47.69</v>
      </c>
      <c r="Q1580">
        <v>0.57894736842105299</v>
      </c>
      <c r="AF1580">
        <v>0.46608527131782901</v>
      </c>
      <c r="BI1580" t="str">
        <v>02/10/2018</v>
      </c>
      <c r="BJ1580">
        <v>56.3</v>
      </c>
      <c r="BK1580">
        <v>18.5</v>
      </c>
    </row>
    <row r="1581" spans="1:63" x14ac:dyDescent="0.3">
      <c r="A1581" s="11">
        <v>43293</v>
      </c>
      <c r="B1581">
        <v>0.5</v>
      </c>
      <c r="C1581">
        <v>2774.02</v>
      </c>
      <c r="D1581">
        <v>176.42</v>
      </c>
      <c r="E1581">
        <v>122.42</v>
      </c>
      <c r="F1581">
        <v>1242.1600000000001</v>
      </c>
      <c r="G1581">
        <v>83.24</v>
      </c>
      <c r="H1581">
        <v>47.27</v>
      </c>
      <c r="Q1581">
        <v>0.55844155844155796</v>
      </c>
      <c r="AF1581">
        <v>0.473275024295432</v>
      </c>
      <c r="BI1581" t="str">
        <v>01/10/2018</v>
      </c>
      <c r="BJ1581">
        <v>56.3</v>
      </c>
      <c r="BK1581">
        <v>18.5</v>
      </c>
    </row>
    <row r="1582" spans="1:63" x14ac:dyDescent="0.3">
      <c r="A1582" s="11">
        <v>43292</v>
      </c>
      <c r="B1582">
        <v>0.50621118012422395</v>
      </c>
      <c r="C1582">
        <v>2793.84</v>
      </c>
      <c r="D1582">
        <v>177.32</v>
      </c>
      <c r="E1582">
        <v>121.95</v>
      </c>
      <c r="F1582">
        <v>1255.6500000000001</v>
      </c>
      <c r="G1582">
        <v>83.21</v>
      </c>
      <c r="H1582">
        <v>48.11</v>
      </c>
      <c r="Q1582">
        <v>0.531645569620253</v>
      </c>
      <c r="AF1582">
        <v>0.47064579256360101</v>
      </c>
      <c r="BI1582" t="str">
        <v>28/09/2018</v>
      </c>
      <c r="BJ1582">
        <v>61.8</v>
      </c>
      <c r="BK1582">
        <v>18.600000000000001</v>
      </c>
    </row>
    <row r="1583" spans="1:63" x14ac:dyDescent="0.3">
      <c r="A1583" s="11">
        <v>43291</v>
      </c>
      <c r="B1583">
        <v>0.48916408668730599</v>
      </c>
      <c r="C1583">
        <v>2784.17</v>
      </c>
      <c r="D1583">
        <v>177.19</v>
      </c>
      <c r="E1583">
        <v>121.96</v>
      </c>
      <c r="F1583">
        <v>1257.72</v>
      </c>
      <c r="G1583">
        <v>83.22</v>
      </c>
      <c r="H1583">
        <v>48.06</v>
      </c>
      <c r="Q1583">
        <v>0.506329113924051</v>
      </c>
      <c r="AF1583">
        <v>0.46686449060336299</v>
      </c>
      <c r="BI1583" t="str">
        <v>27/09/2018</v>
      </c>
      <c r="BJ1583">
        <v>61.8</v>
      </c>
      <c r="BK1583">
        <v>18.600000000000001</v>
      </c>
    </row>
    <row r="1584" spans="1:63" x14ac:dyDescent="0.3">
      <c r="A1584" s="11">
        <v>43288</v>
      </c>
      <c r="B1584">
        <v>0.52229299363057302</v>
      </c>
      <c r="C1584">
        <v>2759.82</v>
      </c>
      <c r="D1584">
        <v>175.61</v>
      </c>
      <c r="E1584">
        <v>122.75</v>
      </c>
      <c r="F1584">
        <v>1254.99</v>
      </c>
      <c r="G1584">
        <v>83.27</v>
      </c>
      <c r="H1584">
        <v>47.58</v>
      </c>
      <c r="Q1584">
        <v>0.51351351351351304</v>
      </c>
      <c r="AF1584">
        <v>0.4755859375</v>
      </c>
      <c r="BI1584" t="str">
        <v>26/09/2018</v>
      </c>
      <c r="BJ1584">
        <v>61.8</v>
      </c>
      <c r="BK1584">
        <v>18.600000000000001</v>
      </c>
    </row>
    <row r="1585" spans="1:63" x14ac:dyDescent="0.3">
      <c r="A1585" s="11">
        <v>43287</v>
      </c>
      <c r="B1585">
        <v>0.53921568627451</v>
      </c>
      <c r="C1585">
        <v>2736.61</v>
      </c>
      <c r="D1585">
        <v>172.92</v>
      </c>
      <c r="E1585">
        <v>122.35</v>
      </c>
      <c r="F1585">
        <v>1257.76</v>
      </c>
      <c r="G1585">
        <v>83.25</v>
      </c>
      <c r="H1585">
        <v>47.22</v>
      </c>
      <c r="Q1585">
        <v>0.5</v>
      </c>
      <c r="AF1585">
        <v>0.47804391217564901</v>
      </c>
      <c r="BI1585" t="str">
        <v>25/09/2018</v>
      </c>
      <c r="BJ1585">
        <v>61.8</v>
      </c>
      <c r="BK1585">
        <v>18.600000000000001</v>
      </c>
    </row>
    <row r="1586" spans="1:63" x14ac:dyDescent="0.3">
      <c r="A1586" s="11">
        <v>43285</v>
      </c>
      <c r="B1586">
        <v>0.526143790849673</v>
      </c>
      <c r="C1586">
        <v>2713.22</v>
      </c>
      <c r="D1586">
        <v>170.8</v>
      </c>
      <c r="E1586">
        <v>122</v>
      </c>
      <c r="F1586">
        <v>1252.93</v>
      </c>
      <c r="G1586">
        <v>83.26</v>
      </c>
      <c r="H1586">
        <v>46.9</v>
      </c>
      <c r="Q1586">
        <v>0.52054794520547898</v>
      </c>
      <c r="AF1586">
        <v>0.47534516765286</v>
      </c>
      <c r="BI1586" t="str">
        <v>24/09/2018</v>
      </c>
      <c r="BJ1586">
        <v>61.8</v>
      </c>
      <c r="BK1586">
        <v>18.600000000000001</v>
      </c>
    </row>
    <row r="1587" spans="1:63" x14ac:dyDescent="0.3">
      <c r="A1587" s="11">
        <v>43284</v>
      </c>
      <c r="B1587">
        <v>0.53333333333333299</v>
      </c>
      <c r="C1587">
        <v>2726.71</v>
      </c>
      <c r="D1587">
        <v>172.8</v>
      </c>
      <c r="E1587">
        <v>121.35</v>
      </c>
      <c r="F1587">
        <v>1241.97</v>
      </c>
      <c r="G1587">
        <v>83.23</v>
      </c>
      <c r="H1587">
        <v>46.8</v>
      </c>
      <c r="Q1587">
        <v>0.52112676056338003</v>
      </c>
      <c r="AF1587">
        <v>0.47652347652347699</v>
      </c>
      <c r="BI1587" t="str">
        <v>21/09/2018</v>
      </c>
      <c r="BJ1587">
        <v>60.6</v>
      </c>
      <c r="BK1587">
        <v>18.3</v>
      </c>
    </row>
    <row r="1588" spans="1:63" x14ac:dyDescent="0.3">
      <c r="A1588" s="11">
        <v>43281</v>
      </c>
      <c r="B1588">
        <v>0.534810126582278</v>
      </c>
      <c r="C1588">
        <v>2718.37</v>
      </c>
      <c r="D1588">
        <v>171.65</v>
      </c>
      <c r="E1588">
        <v>121.72</v>
      </c>
      <c r="F1588">
        <v>1253</v>
      </c>
      <c r="G1588">
        <v>83.37</v>
      </c>
      <c r="H1588">
        <v>47.25</v>
      </c>
      <c r="Q1588">
        <v>0.57142857142857095</v>
      </c>
      <c r="AF1588">
        <v>0.48899521531100498</v>
      </c>
      <c r="BI1588" t="str">
        <v>20/09/2018</v>
      </c>
      <c r="BJ1588">
        <v>60.6</v>
      </c>
      <c r="BK1588">
        <v>18.3</v>
      </c>
    </row>
    <row r="1589" spans="1:63" x14ac:dyDescent="0.3">
      <c r="A1589" s="11">
        <v>43280</v>
      </c>
      <c r="B1589">
        <v>0.544303797468354</v>
      </c>
      <c r="C1589">
        <v>2716.31</v>
      </c>
      <c r="D1589">
        <v>171.19</v>
      </c>
      <c r="E1589">
        <v>122.14</v>
      </c>
      <c r="F1589">
        <v>1248.25</v>
      </c>
      <c r="G1589">
        <v>83.39</v>
      </c>
      <c r="H1589">
        <v>46.85</v>
      </c>
      <c r="Q1589">
        <v>0.57333333333333303</v>
      </c>
      <c r="AF1589">
        <v>0.50146627565982405</v>
      </c>
      <c r="BI1589" t="str">
        <v>19/09/2018</v>
      </c>
      <c r="BJ1589">
        <v>60.6</v>
      </c>
      <c r="BK1589">
        <v>18.3</v>
      </c>
    </row>
    <row r="1590" spans="1:63" x14ac:dyDescent="0.3">
      <c r="A1590" s="11">
        <v>43279</v>
      </c>
      <c r="B1590">
        <v>0.526984126984127</v>
      </c>
      <c r="C1590">
        <v>2699.63</v>
      </c>
      <c r="D1590">
        <v>169.73</v>
      </c>
      <c r="E1590">
        <v>122.11</v>
      </c>
      <c r="F1590">
        <v>1252.02</v>
      </c>
      <c r="G1590">
        <v>83.39</v>
      </c>
      <c r="H1590">
        <v>46.54</v>
      </c>
      <c r="Q1590">
        <v>0.54666666666666697</v>
      </c>
      <c r="AF1590">
        <v>0.50291828793774296</v>
      </c>
      <c r="BI1590" t="str">
        <v>18/09/2018</v>
      </c>
      <c r="BJ1590">
        <v>60.6</v>
      </c>
      <c r="BK1590">
        <v>18.3</v>
      </c>
    </row>
    <row r="1591" spans="1:63" x14ac:dyDescent="0.3">
      <c r="A1591" s="11">
        <v>43278</v>
      </c>
      <c r="B1591">
        <v>0.51815181518151798</v>
      </c>
      <c r="C1591">
        <v>2723.06</v>
      </c>
      <c r="D1591">
        <v>172.07</v>
      </c>
      <c r="E1591">
        <v>120.97</v>
      </c>
      <c r="F1591">
        <v>1258.99</v>
      </c>
      <c r="G1591">
        <v>83.34</v>
      </c>
      <c r="H1591">
        <v>47.15</v>
      </c>
      <c r="Q1591">
        <v>0.53521126760563398</v>
      </c>
      <c r="AF1591">
        <v>0.49404761904761901</v>
      </c>
      <c r="BI1591" t="str">
        <v>17/09/2018</v>
      </c>
      <c r="BJ1591">
        <v>60.6</v>
      </c>
      <c r="BK1591">
        <v>18.3</v>
      </c>
    </row>
    <row r="1592" spans="1:63" x14ac:dyDescent="0.3">
      <c r="A1592" s="11">
        <v>43277</v>
      </c>
      <c r="B1592">
        <v>0.52364864864864902</v>
      </c>
      <c r="C1592">
        <v>2717.07</v>
      </c>
      <c r="D1592">
        <v>171.37</v>
      </c>
      <c r="E1592">
        <v>120.8</v>
      </c>
      <c r="F1592">
        <v>1266</v>
      </c>
      <c r="G1592">
        <v>83.34</v>
      </c>
      <c r="H1592">
        <v>47.11</v>
      </c>
      <c r="Q1592">
        <v>0.52173913043478304</v>
      </c>
      <c r="AF1592">
        <v>0.49498997995992</v>
      </c>
      <c r="BI1592" t="str">
        <v>14/09/2018</v>
      </c>
      <c r="BJ1592">
        <v>59</v>
      </c>
      <c r="BK1592">
        <v>18.100000000000001</v>
      </c>
    </row>
    <row r="1593" spans="1:63" x14ac:dyDescent="0.3">
      <c r="A1593" s="11">
        <v>43274</v>
      </c>
      <c r="B1593">
        <v>0.54785478547854805</v>
      </c>
      <c r="C1593">
        <v>2754.88</v>
      </c>
      <c r="D1593">
        <v>175.32</v>
      </c>
      <c r="E1593">
        <v>120.53</v>
      </c>
      <c r="F1593">
        <v>1269.28</v>
      </c>
      <c r="G1593">
        <v>83.31</v>
      </c>
      <c r="H1593">
        <v>47.82</v>
      </c>
      <c r="Q1593">
        <v>0.54054054054054101</v>
      </c>
      <c r="AF1593">
        <v>0.50146056475170397</v>
      </c>
      <c r="BI1593" t="str">
        <v>13/09/2018</v>
      </c>
      <c r="BJ1593">
        <v>59</v>
      </c>
      <c r="BK1593">
        <v>18.100000000000001</v>
      </c>
    </row>
    <row r="1594" spans="1:63" x14ac:dyDescent="0.3">
      <c r="A1594" s="11">
        <v>43273</v>
      </c>
      <c r="B1594">
        <v>0.55631399317406105</v>
      </c>
      <c r="C1594">
        <v>2749.76</v>
      </c>
      <c r="D1594">
        <v>175.71</v>
      </c>
      <c r="E1594">
        <v>120.54</v>
      </c>
      <c r="F1594">
        <v>1267.2</v>
      </c>
      <c r="G1594">
        <v>83.3</v>
      </c>
      <c r="H1594">
        <v>47.35</v>
      </c>
      <c r="Q1594">
        <v>0.52857142857142903</v>
      </c>
      <c r="AF1594">
        <v>0.49423076923076897</v>
      </c>
      <c r="BI1594" t="str">
        <v>12/09/2018</v>
      </c>
      <c r="BJ1594">
        <v>59</v>
      </c>
      <c r="BK1594">
        <v>18.100000000000001</v>
      </c>
    </row>
    <row r="1595" spans="1:63" x14ac:dyDescent="0.3">
      <c r="A1595" s="11">
        <v>43272</v>
      </c>
      <c r="B1595">
        <v>0.54482758620689697</v>
      </c>
      <c r="C1595">
        <v>2767.32</v>
      </c>
      <c r="D1595">
        <v>177.25</v>
      </c>
      <c r="E1595">
        <v>119.91</v>
      </c>
      <c r="F1595">
        <v>1268.03</v>
      </c>
      <c r="G1595">
        <v>83.25</v>
      </c>
      <c r="H1595">
        <v>47.77</v>
      </c>
      <c r="Q1595">
        <v>0.51470588235294101</v>
      </c>
      <c r="AF1595">
        <v>0.48942307692307702</v>
      </c>
      <c r="BI1595" t="str">
        <v>11/09/2018</v>
      </c>
      <c r="BJ1595">
        <v>59</v>
      </c>
      <c r="BK1595">
        <v>18.100000000000001</v>
      </c>
    </row>
    <row r="1596" spans="1:63" x14ac:dyDescent="0.3">
      <c r="A1596" s="11">
        <v>43271</v>
      </c>
      <c r="B1596">
        <v>0.55197132616487499</v>
      </c>
      <c r="C1596">
        <v>2762.59</v>
      </c>
      <c r="D1596">
        <v>176</v>
      </c>
      <c r="E1596">
        <v>120.97</v>
      </c>
      <c r="F1596">
        <v>1274.72</v>
      </c>
      <c r="G1596">
        <v>83.29</v>
      </c>
      <c r="H1596">
        <v>47.63</v>
      </c>
      <c r="Q1596">
        <v>0.52307692307692299</v>
      </c>
      <c r="AF1596">
        <v>0.49124513618677002</v>
      </c>
      <c r="BI1596" t="str">
        <v>10/09/2018</v>
      </c>
      <c r="BJ1596">
        <v>59</v>
      </c>
      <c r="BK1596">
        <v>18.100000000000001</v>
      </c>
    </row>
    <row r="1597" spans="1:63" x14ac:dyDescent="0.3">
      <c r="A1597" s="11">
        <v>43270</v>
      </c>
      <c r="B1597">
        <v>0.55516014234875399</v>
      </c>
      <c r="C1597">
        <v>2773.75</v>
      </c>
      <c r="D1597">
        <v>176.5</v>
      </c>
      <c r="E1597">
        <v>120.27</v>
      </c>
      <c r="F1597">
        <v>1278.31</v>
      </c>
      <c r="G1597">
        <v>83.26</v>
      </c>
      <c r="H1597">
        <v>48.84</v>
      </c>
      <c r="Q1597">
        <v>0.53846153846153799</v>
      </c>
      <c r="AF1597">
        <v>0.496592015579357</v>
      </c>
      <c r="BI1597" t="str">
        <v>07/09/2018</v>
      </c>
      <c r="BJ1597">
        <v>57.7</v>
      </c>
      <c r="BK1597">
        <v>18.3</v>
      </c>
    </row>
    <row r="1598" spans="1:63" x14ac:dyDescent="0.3">
      <c r="A1598" s="11">
        <v>43267</v>
      </c>
      <c r="B1598">
        <v>0.57191780821917804</v>
      </c>
      <c r="C1598">
        <v>2779.66</v>
      </c>
      <c r="D1598">
        <v>176.98</v>
      </c>
      <c r="E1598">
        <v>120.38</v>
      </c>
      <c r="F1598">
        <v>1279.8399999999999</v>
      </c>
      <c r="G1598">
        <v>83.24</v>
      </c>
      <c r="H1598">
        <v>49.23</v>
      </c>
      <c r="Q1598">
        <v>0.54285714285714304</v>
      </c>
      <c r="AF1598">
        <v>0.502857142857143</v>
      </c>
      <c r="BI1598" t="str">
        <v>06/09/2018</v>
      </c>
      <c r="BJ1598">
        <v>57.7</v>
      </c>
      <c r="BK1598">
        <v>18.3</v>
      </c>
    </row>
    <row r="1599" spans="1:63" x14ac:dyDescent="0.3">
      <c r="A1599" s="11">
        <v>43266</v>
      </c>
      <c r="B1599">
        <v>0.56333333333333302</v>
      </c>
      <c r="C1599">
        <v>2782.49</v>
      </c>
      <c r="D1599">
        <v>177.6</v>
      </c>
      <c r="E1599">
        <v>120.27</v>
      </c>
      <c r="F1599">
        <v>1302.22</v>
      </c>
      <c r="G1599">
        <v>83.2</v>
      </c>
      <c r="H1599">
        <v>49.515000000000001</v>
      </c>
      <c r="Q1599">
        <v>0.54285714285714304</v>
      </c>
      <c r="AF1599">
        <v>0.50331125827814605</v>
      </c>
      <c r="BI1599" t="str">
        <v>05/09/2018</v>
      </c>
      <c r="BJ1599">
        <v>57.7</v>
      </c>
      <c r="BK1599">
        <v>18.3</v>
      </c>
    </row>
    <row r="1600" spans="1:63" x14ac:dyDescent="0.3">
      <c r="A1600" s="11">
        <v>43265</v>
      </c>
      <c r="B1600">
        <v>0.57425742574257399</v>
      </c>
      <c r="C1600">
        <v>2775.63</v>
      </c>
      <c r="D1600">
        <v>175.82</v>
      </c>
      <c r="E1600">
        <v>119.28</v>
      </c>
      <c r="F1600">
        <v>1299.71</v>
      </c>
      <c r="G1600">
        <v>83.17</v>
      </c>
      <c r="H1600">
        <v>49.67</v>
      </c>
      <c r="Q1600">
        <v>0.55072463768115898</v>
      </c>
      <c r="AF1600">
        <v>0.51469194312796196</v>
      </c>
      <c r="BI1600" t="str">
        <v>04/09/2018</v>
      </c>
      <c r="BJ1600">
        <v>57.7</v>
      </c>
      <c r="BK1600">
        <v>18.3</v>
      </c>
    </row>
    <row r="1601" spans="1:63" x14ac:dyDescent="0.3">
      <c r="A1601" s="11">
        <v>43264</v>
      </c>
      <c r="B1601">
        <v>0.58223684210526305</v>
      </c>
      <c r="C1601">
        <v>2786.85</v>
      </c>
      <c r="D1601">
        <v>175.83</v>
      </c>
      <c r="E1601">
        <v>119.34</v>
      </c>
      <c r="F1601">
        <v>1295.97</v>
      </c>
      <c r="G1601">
        <v>83.21</v>
      </c>
      <c r="H1601">
        <v>49.72</v>
      </c>
      <c r="Q1601">
        <v>0.58571428571428596</v>
      </c>
      <c r="AF1601">
        <v>0.51296829971181601</v>
      </c>
      <c r="BI1601" t="str">
        <v>03/09/2018</v>
      </c>
      <c r="BJ1601">
        <v>57.7</v>
      </c>
      <c r="BK1601">
        <v>18.3</v>
      </c>
    </row>
    <row r="1602" spans="1:63" x14ac:dyDescent="0.3">
      <c r="A1602" s="11">
        <v>43263</v>
      </c>
      <c r="B1602">
        <v>0.58249158249158295</v>
      </c>
      <c r="C1602">
        <v>2782</v>
      </c>
      <c r="D1602">
        <v>174.91</v>
      </c>
      <c r="E1602">
        <v>119.31</v>
      </c>
      <c r="F1602">
        <v>1300.1500000000001</v>
      </c>
      <c r="G1602">
        <v>83.25</v>
      </c>
      <c r="H1602">
        <v>49.95</v>
      </c>
      <c r="Q1602">
        <v>0.6</v>
      </c>
      <c r="AF1602">
        <v>0.51063829787234005</v>
      </c>
      <c r="BI1602" t="str">
        <v>31/08/2018</v>
      </c>
      <c r="BJ1602">
        <v>60</v>
      </c>
      <c r="BK1602">
        <v>18.100000000000001</v>
      </c>
    </row>
    <row r="1603" spans="1:63" x14ac:dyDescent="0.3">
      <c r="A1603" s="11">
        <v>43260</v>
      </c>
      <c r="B1603">
        <v>0.59938837920489296</v>
      </c>
      <c r="C1603">
        <v>2779.03</v>
      </c>
      <c r="D1603">
        <v>174.44</v>
      </c>
      <c r="E1603">
        <v>119.53</v>
      </c>
      <c r="F1603">
        <v>1298.75</v>
      </c>
      <c r="G1603">
        <v>83.28</v>
      </c>
      <c r="H1603">
        <v>49.73</v>
      </c>
      <c r="Q1603">
        <v>0.59459459459459496</v>
      </c>
      <c r="AF1603">
        <v>0.52287581699346397</v>
      </c>
      <c r="BI1603" t="str">
        <v>30/08/2018</v>
      </c>
      <c r="BJ1603">
        <v>60</v>
      </c>
      <c r="BK1603">
        <v>18.100000000000001</v>
      </c>
    </row>
    <row r="1604" spans="1:63" x14ac:dyDescent="0.3">
      <c r="A1604" s="11">
        <v>43259</v>
      </c>
      <c r="B1604">
        <v>0.60179640718562899</v>
      </c>
      <c r="C1604">
        <v>2770.37</v>
      </c>
      <c r="D1604">
        <v>174.43</v>
      </c>
      <c r="E1604">
        <v>119.89</v>
      </c>
      <c r="F1604">
        <v>1297.125</v>
      </c>
      <c r="G1604">
        <v>83.3</v>
      </c>
      <c r="H1604">
        <v>49.7</v>
      </c>
      <c r="Q1604">
        <v>0.57142857142857095</v>
      </c>
      <c r="AF1604">
        <v>0.51958955223880599</v>
      </c>
      <c r="BI1604" t="str">
        <v>29/08/2018</v>
      </c>
      <c r="BJ1604">
        <v>60</v>
      </c>
      <c r="BK1604">
        <v>18.100000000000001</v>
      </c>
    </row>
    <row r="1605" spans="1:63" x14ac:dyDescent="0.3">
      <c r="A1605" s="11">
        <v>43258</v>
      </c>
      <c r="B1605">
        <v>0.60588235294117598</v>
      </c>
      <c r="C1605">
        <v>2772.35</v>
      </c>
      <c r="D1605">
        <v>175.86</v>
      </c>
      <c r="E1605">
        <v>118.74</v>
      </c>
      <c r="F1605">
        <v>1297</v>
      </c>
      <c r="G1605">
        <v>83.22</v>
      </c>
      <c r="H1605">
        <v>50.04</v>
      </c>
      <c r="Q1605">
        <v>0.586666666666667</v>
      </c>
      <c r="AF1605">
        <v>0.51470588235294101</v>
      </c>
      <c r="BI1605" t="str">
        <v>28/08/2018</v>
      </c>
      <c r="BJ1605">
        <v>60</v>
      </c>
      <c r="BK1605">
        <v>18.100000000000001</v>
      </c>
    </row>
    <row r="1606" spans="1:63" x14ac:dyDescent="0.3">
      <c r="A1606" s="11">
        <v>43257</v>
      </c>
      <c r="B1606">
        <v>0.60597014925373105</v>
      </c>
      <c r="C1606">
        <v>2748.8</v>
      </c>
      <c r="D1606">
        <v>174.84</v>
      </c>
      <c r="E1606">
        <v>119.71</v>
      </c>
      <c r="F1606">
        <v>1296.1400000000001</v>
      </c>
      <c r="G1606">
        <v>83.25</v>
      </c>
      <c r="H1606">
        <v>49.6</v>
      </c>
      <c r="Q1606">
        <v>0.586666666666667</v>
      </c>
      <c r="AF1606">
        <v>0.516158818097876</v>
      </c>
      <c r="BI1606" t="str">
        <v>27/08/2018</v>
      </c>
      <c r="BJ1606">
        <v>60</v>
      </c>
      <c r="BK1606">
        <v>18.100000000000001</v>
      </c>
    </row>
    <row r="1607" spans="1:63" x14ac:dyDescent="0.3">
      <c r="A1607" s="11">
        <v>43256</v>
      </c>
      <c r="B1607">
        <v>0.61492537313432805</v>
      </c>
      <c r="C1607">
        <v>2746.87</v>
      </c>
      <c r="D1607">
        <v>174.3</v>
      </c>
      <c r="E1607">
        <v>119.43</v>
      </c>
      <c r="F1607">
        <v>1292.06</v>
      </c>
      <c r="G1607">
        <v>83.2</v>
      </c>
      <c r="H1607">
        <v>49.69</v>
      </c>
      <c r="Q1607">
        <v>0.586666666666667</v>
      </c>
      <c r="AF1607">
        <v>0.51848428835489802</v>
      </c>
      <c r="BI1607" t="str">
        <v>24/08/2018</v>
      </c>
      <c r="BJ1607">
        <v>59.6</v>
      </c>
      <c r="BK1607">
        <v>18.3</v>
      </c>
    </row>
    <row r="1608" spans="1:63" x14ac:dyDescent="0.3">
      <c r="A1608" s="11">
        <v>43253</v>
      </c>
      <c r="B1608">
        <v>0.66304347826086996</v>
      </c>
      <c r="C1608">
        <v>2734.62</v>
      </c>
      <c r="D1608">
        <v>172.74</v>
      </c>
      <c r="E1608">
        <v>120.3</v>
      </c>
      <c r="F1608">
        <v>1293.1500000000001</v>
      </c>
      <c r="G1608">
        <v>83.27</v>
      </c>
      <c r="H1608">
        <v>49.4</v>
      </c>
      <c r="Q1608">
        <v>0.58536585365853699</v>
      </c>
      <c r="AF1608">
        <v>0.51215121512151196</v>
      </c>
      <c r="BI1608" t="str">
        <v>23/08/2018</v>
      </c>
      <c r="BJ1608">
        <v>59.6</v>
      </c>
      <c r="BK1608">
        <v>18.3</v>
      </c>
    </row>
    <row r="1609" spans="1:63" x14ac:dyDescent="0.3">
      <c r="A1609" s="11">
        <v>43251</v>
      </c>
      <c r="B1609">
        <v>0.66931216931216897</v>
      </c>
      <c r="C1609">
        <v>2705.27</v>
      </c>
      <c r="D1609">
        <v>170.07</v>
      </c>
      <c r="E1609">
        <v>121.22</v>
      </c>
      <c r="F1609">
        <v>1297.75</v>
      </c>
      <c r="G1609">
        <v>83.46</v>
      </c>
      <c r="H1609">
        <v>49.04</v>
      </c>
      <c r="Q1609">
        <v>0.60975609756097604</v>
      </c>
      <c r="AF1609">
        <v>0.51463644948064202</v>
      </c>
      <c r="BI1609" t="str">
        <v>22/08/2018</v>
      </c>
      <c r="BJ1609">
        <v>59.6</v>
      </c>
      <c r="BK1609">
        <v>18.3</v>
      </c>
    </row>
    <row r="1610" spans="1:63" x14ac:dyDescent="0.3">
      <c r="A1610" s="11">
        <v>43251</v>
      </c>
      <c r="B1610">
        <v>0.66307277628032302</v>
      </c>
      <c r="C1610">
        <v>2724.01</v>
      </c>
      <c r="D1610">
        <v>170.18</v>
      </c>
      <c r="E1610">
        <v>121.42</v>
      </c>
      <c r="F1610">
        <v>1301.48</v>
      </c>
      <c r="G1610">
        <v>83.5</v>
      </c>
      <c r="H1610">
        <v>49.24</v>
      </c>
      <c r="Q1610">
        <v>0.607594936708861</v>
      </c>
      <c r="AF1610">
        <v>0.50618458610846795</v>
      </c>
      <c r="BI1610" t="str">
        <v>21/08/2018</v>
      </c>
      <c r="BJ1610">
        <v>59.6</v>
      </c>
      <c r="BK1610">
        <v>18.3</v>
      </c>
    </row>
    <row r="1611" spans="1:63" x14ac:dyDescent="0.3">
      <c r="A1611" s="11">
        <v>43250</v>
      </c>
      <c r="B1611">
        <v>0.66578947368421004</v>
      </c>
      <c r="C1611">
        <v>2689.86</v>
      </c>
      <c r="D1611">
        <v>168.97</v>
      </c>
      <c r="E1611">
        <v>122.24</v>
      </c>
      <c r="F1611">
        <v>1298.8599999999999</v>
      </c>
      <c r="G1611">
        <v>83.6</v>
      </c>
      <c r="H1611">
        <v>48.67</v>
      </c>
      <c r="Q1611">
        <v>0.607594936708861</v>
      </c>
      <c r="AF1611">
        <v>0.51051625239005705</v>
      </c>
      <c r="BI1611" t="str">
        <v>20/08/2018</v>
      </c>
      <c r="BJ1611">
        <v>59.6</v>
      </c>
      <c r="BK1611">
        <v>18.3</v>
      </c>
    </row>
    <row r="1612" spans="1:63" x14ac:dyDescent="0.3">
      <c r="A1612" s="11">
        <v>43246</v>
      </c>
      <c r="B1612">
        <v>0.68038740920096896</v>
      </c>
      <c r="C1612">
        <v>2721.33</v>
      </c>
      <c r="D1612">
        <v>169.72</v>
      </c>
      <c r="E1612">
        <v>119.62</v>
      </c>
      <c r="F1612">
        <v>1301.6099999999999</v>
      </c>
      <c r="G1612">
        <v>83.36</v>
      </c>
      <c r="H1612">
        <v>49.64</v>
      </c>
      <c r="Q1612">
        <v>0.61290322580645196</v>
      </c>
      <c r="AF1612">
        <v>0.50046948356807497</v>
      </c>
      <c r="BI1612" t="str">
        <v>17/08/2018</v>
      </c>
      <c r="BJ1612">
        <v>57.7</v>
      </c>
      <c r="BK1612">
        <v>18.3</v>
      </c>
    </row>
    <row r="1613" spans="1:63" x14ac:dyDescent="0.3">
      <c r="A1613" s="11">
        <v>43245</v>
      </c>
      <c r="B1613">
        <v>0.67375886524822703</v>
      </c>
      <c r="C1613">
        <v>2727.76</v>
      </c>
      <c r="D1613">
        <v>169.55</v>
      </c>
      <c r="E1613">
        <v>118.88</v>
      </c>
      <c r="F1613">
        <v>1304.8800000000001</v>
      </c>
      <c r="G1613">
        <v>83.29</v>
      </c>
      <c r="H1613">
        <v>49.88</v>
      </c>
      <c r="Q1613">
        <v>0.62105263157894697</v>
      </c>
      <c r="AF1613">
        <v>0.49673811742777302</v>
      </c>
      <c r="BI1613" t="str">
        <v>16/08/2018</v>
      </c>
      <c r="BJ1613">
        <v>57.7</v>
      </c>
      <c r="BK1613">
        <v>18.3</v>
      </c>
    </row>
    <row r="1614" spans="1:63" x14ac:dyDescent="0.3">
      <c r="A1614" s="11">
        <v>43244</v>
      </c>
      <c r="B1614">
        <v>0.67764705882352905</v>
      </c>
      <c r="C1614">
        <v>2733.29</v>
      </c>
      <c r="D1614">
        <v>169.6</v>
      </c>
      <c r="E1614">
        <v>117.94</v>
      </c>
      <c r="F1614">
        <v>1293.75</v>
      </c>
      <c r="G1614">
        <v>83.24</v>
      </c>
      <c r="H1614">
        <v>50.05</v>
      </c>
      <c r="Q1614">
        <v>0.61702127659574502</v>
      </c>
      <c r="AF1614">
        <v>0.491129785247432</v>
      </c>
      <c r="BI1614" t="str">
        <v>15/08/2018</v>
      </c>
      <c r="BJ1614">
        <v>57.7</v>
      </c>
      <c r="BK1614">
        <v>18.3</v>
      </c>
    </row>
    <row r="1615" spans="1:63" x14ac:dyDescent="0.3">
      <c r="A1615" s="11">
        <v>43243</v>
      </c>
      <c r="B1615">
        <v>0.69014084507042295</v>
      </c>
      <c r="C1615">
        <v>2724.44</v>
      </c>
      <c r="D1615">
        <v>168.18</v>
      </c>
      <c r="E1615">
        <v>117.09</v>
      </c>
      <c r="F1615">
        <v>1291.32</v>
      </c>
      <c r="G1615">
        <v>83.17</v>
      </c>
      <c r="H1615">
        <v>50.47</v>
      </c>
      <c r="Q1615">
        <v>0.60638297872340396</v>
      </c>
      <c r="AF1615">
        <v>0.49017773620205801</v>
      </c>
      <c r="BI1615" t="str">
        <v>14/08/2018</v>
      </c>
      <c r="BJ1615">
        <v>57.7</v>
      </c>
      <c r="BK1615">
        <v>18.3</v>
      </c>
    </row>
    <row r="1616" spans="1:63" x14ac:dyDescent="0.3">
      <c r="A1616" s="11">
        <v>43242</v>
      </c>
      <c r="B1616">
        <v>0.69320843091334905</v>
      </c>
      <c r="C1616">
        <v>2733.01</v>
      </c>
      <c r="D1616">
        <v>168.4</v>
      </c>
      <c r="E1616">
        <v>117.27</v>
      </c>
      <c r="F1616">
        <v>1294.68</v>
      </c>
      <c r="G1616">
        <v>83.17</v>
      </c>
      <c r="H1616">
        <v>50.49</v>
      </c>
      <c r="Q1616">
        <v>0.60638297872340396</v>
      </c>
      <c r="AF1616">
        <v>0.491541353383459</v>
      </c>
      <c r="BI1616" t="str">
        <v>13/08/2018</v>
      </c>
      <c r="BJ1616">
        <v>57.7</v>
      </c>
      <c r="BK1616">
        <v>18.3</v>
      </c>
    </row>
    <row r="1617" spans="1:63" x14ac:dyDescent="0.3">
      <c r="A1617" s="11">
        <v>43239</v>
      </c>
      <c r="B1617">
        <v>0.71889400921658997</v>
      </c>
      <c r="C1617">
        <v>2712.97</v>
      </c>
      <c r="D1617">
        <v>167.46</v>
      </c>
      <c r="E1617">
        <v>117.21</v>
      </c>
      <c r="F1617">
        <v>1292.5</v>
      </c>
      <c r="G1617">
        <v>83.17</v>
      </c>
      <c r="H1617">
        <v>50.15</v>
      </c>
      <c r="Q1617">
        <v>0.61702127659574502</v>
      </c>
      <c r="AF1617">
        <v>0.48220973782771498</v>
      </c>
      <c r="BI1617" t="str">
        <v>10/08/2018</v>
      </c>
      <c r="BJ1617">
        <v>57.3</v>
      </c>
      <c r="BK1617">
        <v>18.399999999999999</v>
      </c>
    </row>
    <row r="1618" spans="1:63" x14ac:dyDescent="0.3">
      <c r="A1618" s="11">
        <v>43238</v>
      </c>
      <c r="B1618">
        <v>0.71461187214611899</v>
      </c>
      <c r="C1618">
        <v>2720.13</v>
      </c>
      <c r="D1618">
        <v>168.33</v>
      </c>
      <c r="E1618">
        <v>116.21</v>
      </c>
      <c r="F1618">
        <v>1291</v>
      </c>
      <c r="G1618">
        <v>83.13</v>
      </c>
      <c r="H1618">
        <v>50.405000000000001</v>
      </c>
      <c r="Q1618">
        <v>0.61458333333333304</v>
      </c>
      <c r="AF1618">
        <v>0.48262910798122099</v>
      </c>
      <c r="BI1618" t="str">
        <v>09/08/2018</v>
      </c>
      <c r="BJ1618">
        <v>57.3</v>
      </c>
      <c r="BK1618">
        <v>18.399999999999999</v>
      </c>
    </row>
    <row r="1619" spans="1:63" x14ac:dyDescent="0.3">
      <c r="A1619" s="11">
        <v>43237</v>
      </c>
      <c r="B1619">
        <v>0.71264367816092</v>
      </c>
      <c r="C1619">
        <v>2722.46</v>
      </c>
      <c r="D1619">
        <v>168.98</v>
      </c>
      <c r="E1619">
        <v>116.8</v>
      </c>
      <c r="F1619">
        <v>1291.03</v>
      </c>
      <c r="G1619">
        <v>83.11</v>
      </c>
      <c r="H1619">
        <v>50.52</v>
      </c>
      <c r="Q1619">
        <v>0.625</v>
      </c>
      <c r="AF1619">
        <v>0.47457627118644102</v>
      </c>
      <c r="BI1619" t="str">
        <v>08/08/2018</v>
      </c>
      <c r="BJ1619">
        <v>57.3</v>
      </c>
      <c r="BK1619">
        <v>18.399999999999999</v>
      </c>
    </row>
    <row r="1620" spans="1:63" x14ac:dyDescent="0.3">
      <c r="A1620" s="11">
        <v>43236</v>
      </c>
      <c r="B1620">
        <v>0.69703872437357595</v>
      </c>
      <c r="C1620">
        <v>2711.45</v>
      </c>
      <c r="D1620">
        <v>167.87</v>
      </c>
      <c r="E1620">
        <v>117.25</v>
      </c>
      <c r="F1620">
        <v>1290.67</v>
      </c>
      <c r="G1620">
        <v>83.11</v>
      </c>
      <c r="H1620">
        <v>50.27</v>
      </c>
      <c r="Q1620">
        <v>0.60416666666666696</v>
      </c>
      <c r="AF1620">
        <v>0.47432306255835699</v>
      </c>
      <c r="BI1620" t="str">
        <v>07/08/2018</v>
      </c>
      <c r="BJ1620">
        <v>57.3</v>
      </c>
      <c r="BK1620">
        <v>18.399999999999999</v>
      </c>
    </row>
    <row r="1621" spans="1:63" x14ac:dyDescent="0.3">
      <c r="A1621" s="11">
        <v>43235</v>
      </c>
      <c r="B1621">
        <v>0.69724770642201805</v>
      </c>
      <c r="C1621">
        <v>2730.13</v>
      </c>
      <c r="D1621">
        <v>169.75</v>
      </c>
      <c r="E1621">
        <v>118.6</v>
      </c>
      <c r="F1621">
        <v>1312.82</v>
      </c>
      <c r="G1621">
        <v>83.16</v>
      </c>
      <c r="H1621">
        <v>50.78</v>
      </c>
      <c r="Q1621">
        <v>0.6</v>
      </c>
      <c r="AF1621">
        <v>0.46936852026390202</v>
      </c>
      <c r="BI1621" t="str">
        <v>06/08/2018</v>
      </c>
      <c r="BJ1621">
        <v>57.3</v>
      </c>
      <c r="BK1621">
        <v>18.399999999999999</v>
      </c>
    </row>
    <row r="1622" spans="1:63" x14ac:dyDescent="0.3">
      <c r="A1622" s="11">
        <v>43232</v>
      </c>
      <c r="B1622">
        <v>0.69495412844036697</v>
      </c>
      <c r="C1622">
        <v>2727.72</v>
      </c>
      <c r="D1622">
        <v>169.46</v>
      </c>
      <c r="E1622">
        <v>119.23</v>
      </c>
      <c r="F1622">
        <v>1318.22</v>
      </c>
      <c r="G1622">
        <v>83.16</v>
      </c>
      <c r="H1622">
        <v>50.68</v>
      </c>
      <c r="Q1622">
        <v>0.6</v>
      </c>
      <c r="AF1622">
        <v>0.45915492957746501</v>
      </c>
      <c r="BI1622" t="str">
        <v>03/08/2018</v>
      </c>
      <c r="BJ1622">
        <v>54.9</v>
      </c>
      <c r="BK1622">
        <v>18.600000000000001</v>
      </c>
    </row>
    <row r="1623" spans="1:63" x14ac:dyDescent="0.3">
      <c r="A1623" s="11">
        <v>43231</v>
      </c>
      <c r="B1623">
        <v>0.685057471264368</v>
      </c>
      <c r="C1623">
        <v>2723.07</v>
      </c>
      <c r="D1623">
        <v>169.62</v>
      </c>
      <c r="E1623">
        <v>118.93</v>
      </c>
      <c r="F1623">
        <v>1321.4</v>
      </c>
      <c r="G1623">
        <v>83.16</v>
      </c>
      <c r="H1623">
        <v>50.62</v>
      </c>
      <c r="Q1623">
        <v>0.58064516129032295</v>
      </c>
      <c r="AF1623">
        <v>0.45963912630579301</v>
      </c>
      <c r="BI1623" t="str">
        <v>02/08/2018</v>
      </c>
      <c r="BJ1623">
        <v>54.9</v>
      </c>
      <c r="BK1623">
        <v>18.600000000000001</v>
      </c>
    </row>
    <row r="1624" spans="1:63" x14ac:dyDescent="0.3">
      <c r="A1624" s="11">
        <v>43230</v>
      </c>
      <c r="B1624">
        <v>0.67365967365967405</v>
      </c>
      <c r="C1624">
        <v>2697.79</v>
      </c>
      <c r="D1624">
        <v>167.88</v>
      </c>
      <c r="E1624">
        <v>117.98</v>
      </c>
      <c r="F1624">
        <v>1312.78</v>
      </c>
      <c r="G1624">
        <v>83.16</v>
      </c>
      <c r="H1624">
        <v>50.11</v>
      </c>
      <c r="Q1624">
        <v>0.59139784946236595</v>
      </c>
      <c r="AF1624">
        <v>0.44284341978866498</v>
      </c>
      <c r="BI1624" t="str">
        <v>01/08/2018</v>
      </c>
      <c r="BJ1624">
        <v>54.9</v>
      </c>
      <c r="BK1624">
        <v>18.600000000000001</v>
      </c>
    </row>
    <row r="1625" spans="1:63" x14ac:dyDescent="0.3">
      <c r="A1625" s="11">
        <v>43229</v>
      </c>
      <c r="B1625">
        <v>0.67840375586854496</v>
      </c>
      <c r="C1625">
        <v>2671.92</v>
      </c>
      <c r="D1625">
        <v>166.07</v>
      </c>
      <c r="E1625">
        <v>118.69</v>
      </c>
      <c r="F1625">
        <v>1315.71</v>
      </c>
      <c r="G1625">
        <v>83.194999999999993</v>
      </c>
      <c r="H1625">
        <v>49.96</v>
      </c>
      <c r="Q1625">
        <v>0.6</v>
      </c>
      <c r="AF1625">
        <v>0.43646944713870001</v>
      </c>
      <c r="BI1625" t="str">
        <v>31/07/2018</v>
      </c>
      <c r="BJ1625">
        <v>54.9</v>
      </c>
      <c r="BK1625">
        <v>18.600000000000001</v>
      </c>
    </row>
    <row r="1626" spans="1:63" x14ac:dyDescent="0.3">
      <c r="A1626" s="11">
        <v>43228</v>
      </c>
      <c r="B1626">
        <v>0.67541766109785195</v>
      </c>
      <c r="C1626">
        <v>2672.63</v>
      </c>
      <c r="D1626">
        <v>166.24</v>
      </c>
      <c r="E1626">
        <v>118.8</v>
      </c>
      <c r="F1626">
        <v>1314.3</v>
      </c>
      <c r="G1626">
        <v>83.19</v>
      </c>
      <c r="H1626">
        <v>49.93</v>
      </c>
      <c r="Q1626">
        <v>0.58620689655172398</v>
      </c>
      <c r="AF1626">
        <v>0.43304007820136903</v>
      </c>
      <c r="BI1626" t="str">
        <v>30/07/2018</v>
      </c>
      <c r="BJ1626">
        <v>54.9</v>
      </c>
      <c r="BK1626">
        <v>18.600000000000001</v>
      </c>
    </row>
    <row r="1627" spans="1:63" x14ac:dyDescent="0.3">
      <c r="A1627" s="11">
        <v>43225</v>
      </c>
      <c r="B1627">
        <v>0.67216981132075504</v>
      </c>
      <c r="C1627">
        <v>2663.42</v>
      </c>
      <c r="D1627">
        <v>164.87</v>
      </c>
      <c r="E1627">
        <v>118.99</v>
      </c>
      <c r="F1627">
        <v>1315.05</v>
      </c>
      <c r="G1627">
        <v>83.19</v>
      </c>
      <c r="H1627">
        <v>49.93</v>
      </c>
      <c r="Q1627">
        <v>0.581395348837209</v>
      </c>
      <c r="AF1627">
        <v>0.42801932367149798</v>
      </c>
      <c r="BI1627" t="str">
        <v>27/07/2018</v>
      </c>
      <c r="BJ1627">
        <v>54.5</v>
      </c>
      <c r="BK1627">
        <v>18.8</v>
      </c>
    </row>
    <row r="1628" spans="1:63" x14ac:dyDescent="0.3">
      <c r="A1628" s="11">
        <v>43224</v>
      </c>
      <c r="B1628">
        <v>0.64963503649635002</v>
      </c>
      <c r="C1628">
        <v>2629.73</v>
      </c>
      <c r="D1628">
        <v>161.80000000000001</v>
      </c>
      <c r="E1628">
        <v>118.81</v>
      </c>
      <c r="F1628">
        <v>1312.09</v>
      </c>
      <c r="G1628">
        <v>83.22</v>
      </c>
      <c r="H1628">
        <v>49.73</v>
      </c>
      <c r="Q1628">
        <v>0.56321839080459801</v>
      </c>
      <c r="AF1628">
        <v>0.43079922027290402</v>
      </c>
      <c r="BI1628" t="str">
        <v>26/07/2018</v>
      </c>
      <c r="BJ1628">
        <v>54.5</v>
      </c>
      <c r="BK1628">
        <v>18.8</v>
      </c>
    </row>
    <row r="1629" spans="1:63" x14ac:dyDescent="0.3">
      <c r="A1629" s="11">
        <v>43223</v>
      </c>
      <c r="B1629">
        <v>0.61750000000000005</v>
      </c>
      <c r="C1629">
        <v>2635.67</v>
      </c>
      <c r="D1629">
        <v>161.82</v>
      </c>
      <c r="E1629">
        <v>118.28</v>
      </c>
      <c r="F1629">
        <v>1304.8499999999999</v>
      </c>
      <c r="G1629">
        <v>83.16</v>
      </c>
      <c r="H1629">
        <v>49.685000000000002</v>
      </c>
      <c r="Q1629">
        <v>0.57142857142857095</v>
      </c>
      <c r="AF1629">
        <v>0.42379547689282199</v>
      </c>
      <c r="BI1629" t="str">
        <v>25/07/2018</v>
      </c>
      <c r="BJ1629">
        <v>54.5</v>
      </c>
      <c r="BK1629">
        <v>18.8</v>
      </c>
    </row>
    <row r="1630" spans="1:63" x14ac:dyDescent="0.3">
      <c r="A1630" s="11">
        <v>43222</v>
      </c>
      <c r="B1630">
        <v>0.60353535353535304</v>
      </c>
      <c r="C1630">
        <v>2654.8</v>
      </c>
      <c r="D1630">
        <v>162.78</v>
      </c>
      <c r="E1630">
        <v>118.41</v>
      </c>
      <c r="F1630">
        <v>1303.98</v>
      </c>
      <c r="G1630">
        <v>83.13</v>
      </c>
      <c r="H1630">
        <v>49.8</v>
      </c>
      <c r="Q1630">
        <v>0.60465116279069797</v>
      </c>
      <c r="AF1630">
        <v>0.42671984047856398</v>
      </c>
      <c r="BI1630" t="str">
        <v>24/07/2018</v>
      </c>
      <c r="BJ1630">
        <v>54.5</v>
      </c>
      <c r="BK1630">
        <v>18.8</v>
      </c>
    </row>
    <row r="1631" spans="1:63" x14ac:dyDescent="0.3">
      <c r="A1631" s="11">
        <v>43220</v>
      </c>
      <c r="B1631">
        <v>0.60051546391752597</v>
      </c>
      <c r="C1631">
        <v>2648.05</v>
      </c>
      <c r="D1631">
        <v>160.94</v>
      </c>
      <c r="E1631">
        <v>119.1</v>
      </c>
      <c r="F1631">
        <v>1315.36</v>
      </c>
      <c r="G1631">
        <v>83.27</v>
      </c>
      <c r="H1631">
        <v>49.97</v>
      </c>
      <c r="Q1631">
        <v>0.60465116279069797</v>
      </c>
      <c r="AF1631">
        <v>0.42427281845536602</v>
      </c>
      <c r="BI1631" t="str">
        <v>23/07/2018</v>
      </c>
      <c r="BJ1631">
        <v>54.5</v>
      </c>
      <c r="BK1631">
        <v>18.8</v>
      </c>
    </row>
    <row r="1632" spans="1:63" x14ac:dyDescent="0.3">
      <c r="A1632" s="11">
        <v>43218</v>
      </c>
      <c r="B1632">
        <v>0.60512820512820498</v>
      </c>
      <c r="C1632">
        <v>2669.91</v>
      </c>
      <c r="D1632">
        <v>162.09</v>
      </c>
      <c r="E1632">
        <v>118.89</v>
      </c>
      <c r="F1632">
        <v>1322.8</v>
      </c>
      <c r="G1632">
        <v>83.3</v>
      </c>
      <c r="H1632">
        <v>50.25</v>
      </c>
      <c r="Q1632">
        <v>0.61904761904761896</v>
      </c>
      <c r="AF1632">
        <v>0.42561576354679798</v>
      </c>
      <c r="BI1632" t="str">
        <v>20/07/2018</v>
      </c>
      <c r="BJ1632">
        <v>54.9</v>
      </c>
      <c r="BK1632">
        <v>18.600000000000001</v>
      </c>
    </row>
    <row r="1633" spans="1:63" x14ac:dyDescent="0.3">
      <c r="A1633" s="11">
        <v>43217</v>
      </c>
      <c r="B1633">
        <v>0.60052219321148803</v>
      </c>
      <c r="C1633">
        <v>2666.94</v>
      </c>
      <c r="D1633">
        <v>161.99</v>
      </c>
      <c r="E1633">
        <v>117.98</v>
      </c>
      <c r="F1633">
        <v>1317.27</v>
      </c>
      <c r="G1633">
        <v>83.275000000000006</v>
      </c>
      <c r="H1633">
        <v>50.11</v>
      </c>
      <c r="Q1633">
        <v>0.56097560975609795</v>
      </c>
      <c r="AF1633">
        <v>0.42829076620825102</v>
      </c>
      <c r="BI1633" t="str">
        <v>19/07/2018</v>
      </c>
      <c r="BJ1633">
        <v>54.9</v>
      </c>
      <c r="BK1633">
        <v>18.600000000000001</v>
      </c>
    </row>
    <row r="1634" spans="1:63" x14ac:dyDescent="0.3">
      <c r="A1634" s="11">
        <v>43216</v>
      </c>
      <c r="B1634">
        <v>0.58776595744680804</v>
      </c>
      <c r="C1634">
        <v>2639.4</v>
      </c>
      <c r="D1634">
        <v>158.65</v>
      </c>
      <c r="E1634">
        <v>117.16</v>
      </c>
      <c r="F1634">
        <v>1323.33</v>
      </c>
      <c r="G1634">
        <v>83.26</v>
      </c>
      <c r="H1634">
        <v>49.8</v>
      </c>
      <c r="Q1634">
        <v>0.52500000000000002</v>
      </c>
      <c r="AF1634">
        <v>0.42715559960356803</v>
      </c>
      <c r="BI1634" t="str">
        <v>18/07/2018</v>
      </c>
      <c r="BJ1634">
        <v>54.9</v>
      </c>
      <c r="BK1634">
        <v>18.600000000000001</v>
      </c>
    </row>
    <row r="1635" spans="1:63" x14ac:dyDescent="0.3">
      <c r="A1635" s="11">
        <v>43215</v>
      </c>
      <c r="B1635">
        <v>0.55706521739130399</v>
      </c>
      <c r="C1635">
        <v>2634.56</v>
      </c>
      <c r="D1635">
        <v>158.46</v>
      </c>
      <c r="E1635">
        <v>117.95</v>
      </c>
      <c r="F1635">
        <v>1330.68</v>
      </c>
      <c r="G1635">
        <v>83.27</v>
      </c>
      <c r="H1635">
        <v>49.9</v>
      </c>
      <c r="Q1635">
        <v>0.5</v>
      </c>
      <c r="AF1635">
        <v>0.43386773547094198</v>
      </c>
      <c r="BI1635" t="str">
        <v>17/07/2018</v>
      </c>
      <c r="BJ1635">
        <v>54.9</v>
      </c>
      <c r="BK1635">
        <v>18.600000000000001</v>
      </c>
    </row>
    <row r="1636" spans="1:63" x14ac:dyDescent="0.3">
      <c r="A1636" s="11">
        <v>43214</v>
      </c>
      <c r="B1636">
        <v>0.54722222222222205</v>
      </c>
      <c r="C1636">
        <v>2670.29</v>
      </c>
      <c r="D1636">
        <v>161.88999999999999</v>
      </c>
      <c r="E1636">
        <v>118.49</v>
      </c>
      <c r="F1636">
        <v>1325</v>
      </c>
      <c r="G1636">
        <v>83.25</v>
      </c>
      <c r="H1636">
        <v>50.11</v>
      </c>
      <c r="Q1636">
        <v>0.5</v>
      </c>
      <c r="AF1636">
        <v>0.43979591836734699</v>
      </c>
      <c r="BI1636" t="str">
        <v>16/07/2018</v>
      </c>
      <c r="BJ1636">
        <v>54.9</v>
      </c>
      <c r="BK1636">
        <v>18.600000000000001</v>
      </c>
    </row>
    <row r="1637" spans="1:63" x14ac:dyDescent="0.3">
      <c r="A1637" s="11">
        <v>43211</v>
      </c>
      <c r="B1637">
        <v>0.55191256830601099</v>
      </c>
      <c r="C1637">
        <v>2670.14</v>
      </c>
      <c r="D1637">
        <v>162.30000000000001</v>
      </c>
      <c r="E1637">
        <v>118.46</v>
      </c>
      <c r="F1637">
        <v>1335.13</v>
      </c>
      <c r="G1637">
        <v>83.26</v>
      </c>
      <c r="H1637">
        <v>50.23</v>
      </c>
      <c r="Q1637">
        <v>0.506493506493506</v>
      </c>
      <c r="AF1637">
        <v>0.44209466263846903</v>
      </c>
      <c r="BI1637" t="str">
        <v>13/07/2018</v>
      </c>
      <c r="BJ1637">
        <v>55.3</v>
      </c>
      <c r="BK1637">
        <v>18.5</v>
      </c>
    </row>
    <row r="1638" spans="1:63" x14ac:dyDescent="0.3">
      <c r="A1638" s="11">
        <v>43210</v>
      </c>
      <c r="B1638">
        <v>0.54545454545454497</v>
      </c>
      <c r="C1638">
        <v>2693.13</v>
      </c>
      <c r="D1638">
        <v>164.91</v>
      </c>
      <c r="E1638">
        <v>119.32</v>
      </c>
      <c r="F1638">
        <v>1345.6</v>
      </c>
      <c r="G1638">
        <v>83.29</v>
      </c>
      <c r="H1638">
        <v>50.56</v>
      </c>
      <c r="Q1638">
        <v>0.52</v>
      </c>
      <c r="AF1638">
        <v>0.44153225806451601</v>
      </c>
      <c r="BI1638" t="str">
        <v>12/07/2018</v>
      </c>
      <c r="BJ1638">
        <v>55.3</v>
      </c>
      <c r="BK1638">
        <v>18.5</v>
      </c>
    </row>
    <row r="1639" spans="1:63" x14ac:dyDescent="0.3">
      <c r="A1639" s="11">
        <v>43209</v>
      </c>
      <c r="B1639">
        <v>0.54674220963172804</v>
      </c>
      <c r="C1639">
        <v>2708.64</v>
      </c>
      <c r="D1639">
        <v>166.44</v>
      </c>
      <c r="E1639">
        <v>120.3</v>
      </c>
      <c r="F1639">
        <v>1349.32</v>
      </c>
      <c r="G1639">
        <v>83.29</v>
      </c>
      <c r="H1639">
        <v>50.79</v>
      </c>
      <c r="Q1639">
        <v>0.55405405405405395</v>
      </c>
      <c r="AF1639">
        <v>0.43343343343343299</v>
      </c>
      <c r="BI1639" t="str">
        <v>11/07/2018</v>
      </c>
      <c r="BJ1639">
        <v>55.3</v>
      </c>
      <c r="BK1639">
        <v>18.5</v>
      </c>
    </row>
    <row r="1640" spans="1:63" x14ac:dyDescent="0.3">
      <c r="A1640" s="11">
        <v>43208</v>
      </c>
      <c r="B1640">
        <v>0.53602305475504297</v>
      </c>
      <c r="C1640">
        <v>2706.39</v>
      </c>
      <c r="D1640">
        <v>166.1</v>
      </c>
      <c r="E1640">
        <v>121.27</v>
      </c>
      <c r="F1640">
        <v>1347.29</v>
      </c>
      <c r="G1640">
        <v>83.36</v>
      </c>
      <c r="H1640">
        <v>50.4</v>
      </c>
      <c r="Q1640">
        <v>0.52112676056338003</v>
      </c>
      <c r="AF1640">
        <v>0.429735234215886</v>
      </c>
      <c r="BI1640" t="str">
        <v>10/07/2018</v>
      </c>
      <c r="BJ1640">
        <v>55.3</v>
      </c>
      <c r="BK1640">
        <v>18.5</v>
      </c>
    </row>
    <row r="1641" spans="1:63" x14ac:dyDescent="0.3">
      <c r="A1641" s="11">
        <v>43207</v>
      </c>
      <c r="B1641">
        <v>0.53508771929824595</v>
      </c>
      <c r="C1641">
        <v>2677.84</v>
      </c>
      <c r="D1641">
        <v>162.6</v>
      </c>
      <c r="E1641">
        <v>120.94</v>
      </c>
      <c r="F1641">
        <v>1345.92</v>
      </c>
      <c r="G1641">
        <v>83.36</v>
      </c>
      <c r="H1641">
        <v>50.21</v>
      </c>
      <c r="Q1641">
        <v>0.50704225352112697</v>
      </c>
      <c r="AF1641">
        <v>0.43076923076923102</v>
      </c>
      <c r="BI1641" t="str">
        <v>09/07/2018</v>
      </c>
      <c r="BJ1641">
        <v>55.3</v>
      </c>
      <c r="BK1641">
        <v>18.5</v>
      </c>
    </row>
    <row r="1642" spans="1:63" x14ac:dyDescent="0.3">
      <c r="A1642" s="11">
        <v>43204</v>
      </c>
      <c r="B1642">
        <v>0.53221288515406195</v>
      </c>
      <c r="C1642">
        <v>2656.3</v>
      </c>
      <c r="D1642">
        <v>161.37</v>
      </c>
      <c r="E1642">
        <v>120.9</v>
      </c>
      <c r="F1642">
        <v>1345.46</v>
      </c>
      <c r="G1642">
        <v>83.37</v>
      </c>
      <c r="H1642">
        <v>50.15</v>
      </c>
      <c r="Q1642">
        <v>0.49295774647887303</v>
      </c>
      <c r="AF1642">
        <v>0.44744744744744702</v>
      </c>
      <c r="BI1642" t="str">
        <v>06/07/2018</v>
      </c>
      <c r="BJ1642">
        <v>52.4</v>
      </c>
      <c r="BK1642">
        <v>18.5</v>
      </c>
    </row>
    <row r="1643" spans="1:63" x14ac:dyDescent="0.3">
      <c r="A1643" s="11">
        <v>43203</v>
      </c>
      <c r="B1643">
        <v>0.51820728291316498</v>
      </c>
      <c r="C1643">
        <v>2663.99</v>
      </c>
      <c r="D1643">
        <v>162.21</v>
      </c>
      <c r="E1643">
        <v>120.62</v>
      </c>
      <c r="F1643">
        <v>1335.47</v>
      </c>
      <c r="G1643">
        <v>83.39</v>
      </c>
      <c r="H1643">
        <v>50.26</v>
      </c>
      <c r="Q1643">
        <v>0.5</v>
      </c>
      <c r="AF1643">
        <v>0.452905811623247</v>
      </c>
      <c r="BI1643" t="str">
        <v>05/07/2018</v>
      </c>
      <c r="BJ1643">
        <v>52.4</v>
      </c>
      <c r="BK1643">
        <v>18.5</v>
      </c>
    </row>
    <row r="1644" spans="1:63" x14ac:dyDescent="0.3">
      <c r="A1644" s="11">
        <v>43202</v>
      </c>
      <c r="B1644">
        <v>0.51575931232091698</v>
      </c>
      <c r="C1644">
        <v>2642.19</v>
      </c>
      <c r="D1644">
        <v>160.28</v>
      </c>
      <c r="E1644">
        <v>121.51</v>
      </c>
      <c r="F1644">
        <v>1353.29</v>
      </c>
      <c r="G1644">
        <v>83.44</v>
      </c>
      <c r="H1644">
        <v>50.12</v>
      </c>
      <c r="Q1644">
        <v>0.48611111111111099</v>
      </c>
      <c r="AF1644">
        <v>0.46787148594377498</v>
      </c>
      <c r="BI1644" t="str">
        <v>04/07/2018</v>
      </c>
      <c r="BJ1644">
        <v>52.4</v>
      </c>
      <c r="BK1644">
        <v>18.5</v>
      </c>
    </row>
    <row r="1645" spans="1:63" x14ac:dyDescent="0.3">
      <c r="A1645" s="11">
        <v>43201</v>
      </c>
      <c r="B1645">
        <v>0.52662721893491105</v>
      </c>
      <c r="C1645">
        <v>2656.87</v>
      </c>
      <c r="D1645">
        <v>161.21</v>
      </c>
      <c r="E1645">
        <v>121.08</v>
      </c>
      <c r="F1645">
        <v>1340.875</v>
      </c>
      <c r="G1645">
        <v>83.44</v>
      </c>
      <c r="H1645">
        <v>50.27</v>
      </c>
      <c r="Q1645">
        <v>0.47142857142857097</v>
      </c>
      <c r="AF1645">
        <v>0.46348884381338701</v>
      </c>
      <c r="BI1645" t="str">
        <v>03/07/2018</v>
      </c>
      <c r="BJ1645">
        <v>52.4</v>
      </c>
      <c r="BK1645">
        <v>18.5</v>
      </c>
    </row>
    <row r="1646" spans="1:63" x14ac:dyDescent="0.3">
      <c r="A1646" s="11">
        <v>43200</v>
      </c>
      <c r="B1646">
        <v>0.52887537993920997</v>
      </c>
      <c r="C1646">
        <v>2613.16</v>
      </c>
      <c r="D1646">
        <v>157.72999999999999</v>
      </c>
      <c r="E1646">
        <v>121.3</v>
      </c>
      <c r="F1646">
        <v>1336.25</v>
      </c>
      <c r="G1646">
        <v>83.48</v>
      </c>
      <c r="H1646">
        <v>49.62</v>
      </c>
      <c r="Q1646">
        <v>0.462686567164179</v>
      </c>
      <c r="AF1646">
        <v>0.46775844421699098</v>
      </c>
      <c r="BI1646" t="str">
        <v>02/07/2018</v>
      </c>
      <c r="BJ1646">
        <v>52.4</v>
      </c>
      <c r="BK1646">
        <v>18.5</v>
      </c>
    </row>
    <row r="1647" spans="1:63" x14ac:dyDescent="0.3">
      <c r="A1647" s="11">
        <v>43197</v>
      </c>
      <c r="B1647">
        <v>0.54466858789625405</v>
      </c>
      <c r="C1647">
        <v>2604.4699999999998</v>
      </c>
      <c r="D1647">
        <v>156.63</v>
      </c>
      <c r="E1647">
        <v>121.1</v>
      </c>
      <c r="F1647">
        <v>1333</v>
      </c>
      <c r="G1647">
        <v>83.49</v>
      </c>
      <c r="H1647">
        <v>49.29</v>
      </c>
      <c r="Q1647">
        <v>0.48611111111111099</v>
      </c>
      <c r="AF1647">
        <v>0.453346855983773</v>
      </c>
      <c r="BI1647" t="str">
        <v>29/06/2018</v>
      </c>
      <c r="BJ1647">
        <v>47.1</v>
      </c>
      <c r="BK1647">
        <v>18.600000000000001</v>
      </c>
    </row>
    <row r="1648" spans="1:63" x14ac:dyDescent="0.3">
      <c r="A1648" s="11">
        <v>43196</v>
      </c>
      <c r="B1648">
        <v>0.53935860058309004</v>
      </c>
      <c r="C1648">
        <v>2662.84</v>
      </c>
      <c r="D1648">
        <v>160.65</v>
      </c>
      <c r="E1648">
        <v>119.79</v>
      </c>
      <c r="F1648">
        <v>1326.55</v>
      </c>
      <c r="G1648">
        <v>83.42</v>
      </c>
      <c r="H1648">
        <v>49.83</v>
      </c>
      <c r="Q1648">
        <v>0.48611111111111099</v>
      </c>
      <c r="AF1648">
        <v>0.455366098294885</v>
      </c>
      <c r="BI1648" t="str">
        <v>28/06/2018</v>
      </c>
      <c r="BJ1648">
        <v>47.1</v>
      </c>
      <c r="BK1648">
        <v>18.600000000000001</v>
      </c>
    </row>
    <row r="1649" spans="1:63" x14ac:dyDescent="0.3">
      <c r="A1649" s="11">
        <v>43195</v>
      </c>
      <c r="B1649">
        <v>0.55263157894736803</v>
      </c>
      <c r="C1649">
        <v>2644.69</v>
      </c>
      <c r="D1649">
        <v>159.74</v>
      </c>
      <c r="E1649">
        <v>120.69</v>
      </c>
      <c r="F1649">
        <v>1333.35</v>
      </c>
      <c r="G1649">
        <v>83.4</v>
      </c>
      <c r="H1649">
        <v>49.49</v>
      </c>
      <c r="Q1649">
        <v>0.48611111111111099</v>
      </c>
      <c r="AF1649">
        <v>0.453731343283582</v>
      </c>
      <c r="BI1649" t="str">
        <v>27/06/2018</v>
      </c>
      <c r="BJ1649">
        <v>47.1</v>
      </c>
      <c r="BK1649">
        <v>18.600000000000001</v>
      </c>
    </row>
    <row r="1650" spans="1:63" x14ac:dyDescent="0.3">
      <c r="A1650" s="11">
        <v>43194</v>
      </c>
      <c r="B1650">
        <v>0.55192878338278895</v>
      </c>
      <c r="C1650">
        <v>2614.4499999999998</v>
      </c>
      <c r="D1650">
        <v>157.26</v>
      </c>
      <c r="E1650">
        <v>120.94</v>
      </c>
      <c r="F1650">
        <v>1332.8</v>
      </c>
      <c r="G1650">
        <v>83.45</v>
      </c>
      <c r="H1650">
        <v>49.36</v>
      </c>
      <c r="Q1650">
        <v>0.49295774647887303</v>
      </c>
      <c r="AF1650">
        <v>0.45754245754245798</v>
      </c>
      <c r="BI1650" t="str">
        <v>26/06/2018</v>
      </c>
      <c r="BJ1650">
        <v>47.1</v>
      </c>
      <c r="BK1650">
        <v>18.600000000000001</v>
      </c>
    </row>
    <row r="1651" spans="1:63" x14ac:dyDescent="0.3">
      <c r="A1651" s="11">
        <v>43193</v>
      </c>
      <c r="B1651">
        <v>0.55045871559632997</v>
      </c>
      <c r="C1651">
        <v>2581.88</v>
      </c>
      <c r="D1651">
        <v>155.51</v>
      </c>
      <c r="E1651">
        <v>121.88</v>
      </c>
      <c r="F1651">
        <v>1336.4</v>
      </c>
      <c r="G1651">
        <v>83.49</v>
      </c>
      <c r="H1651">
        <v>49</v>
      </c>
      <c r="Q1651">
        <v>0.51428571428571401</v>
      </c>
      <c r="AF1651">
        <v>0.46038114343029102</v>
      </c>
      <c r="BI1651" t="str">
        <v>25/06/2018</v>
      </c>
      <c r="BJ1651">
        <v>47.1</v>
      </c>
      <c r="BK1651">
        <v>18.600000000000001</v>
      </c>
    </row>
    <row r="1652" spans="1:63" x14ac:dyDescent="0.3">
      <c r="A1652" s="11">
        <v>43189</v>
      </c>
      <c r="B1652">
        <v>0.56838905775075999</v>
      </c>
      <c r="C1652">
        <v>2640.87</v>
      </c>
      <c r="D1652">
        <v>160.13</v>
      </c>
      <c r="E1652">
        <v>121.9</v>
      </c>
      <c r="F1652">
        <v>1325</v>
      </c>
      <c r="G1652">
        <v>83.56</v>
      </c>
      <c r="H1652">
        <v>49.69</v>
      </c>
      <c r="Q1652">
        <v>0.50704225352112697</v>
      </c>
      <c r="AF1652">
        <v>0.46492985971943901</v>
      </c>
      <c r="BI1652" t="str">
        <v>22/06/2018</v>
      </c>
      <c r="BJ1652">
        <v>47.6</v>
      </c>
      <c r="BK1652">
        <v>18.399999999999999</v>
      </c>
    </row>
    <row r="1653" spans="1:63" x14ac:dyDescent="0.3">
      <c r="A1653" s="11">
        <v>43188</v>
      </c>
      <c r="B1653">
        <v>0.57012195121951204</v>
      </c>
      <c r="C1653">
        <v>2605</v>
      </c>
      <c r="D1653">
        <v>157.25</v>
      </c>
      <c r="E1653">
        <v>121.31</v>
      </c>
      <c r="F1653">
        <v>1325</v>
      </c>
      <c r="G1653">
        <v>83.53</v>
      </c>
      <c r="H1653">
        <v>49.19</v>
      </c>
      <c r="Q1653">
        <v>0.5</v>
      </c>
      <c r="AF1653">
        <v>0.48016276703967398</v>
      </c>
      <c r="BI1653" t="str">
        <v>21/06/2018</v>
      </c>
      <c r="BJ1653">
        <v>47.6</v>
      </c>
      <c r="BK1653">
        <v>18.399999999999999</v>
      </c>
    </row>
    <row r="1654" spans="1:63" x14ac:dyDescent="0.3">
      <c r="A1654" s="11">
        <v>43187</v>
      </c>
      <c r="B1654">
        <v>0.59567901234567899</v>
      </c>
      <c r="C1654">
        <v>2612.62</v>
      </c>
      <c r="D1654">
        <v>159.08000000000001</v>
      </c>
      <c r="E1654">
        <v>120.99</v>
      </c>
      <c r="F1654">
        <v>1344.71</v>
      </c>
      <c r="G1654">
        <v>83.52</v>
      </c>
      <c r="H1654">
        <v>49.07</v>
      </c>
      <c r="Q1654">
        <v>0.52054794520547898</v>
      </c>
      <c r="AF1654">
        <v>0.49327817993795198</v>
      </c>
      <c r="BI1654" t="str">
        <v>20/06/2018</v>
      </c>
      <c r="BJ1654">
        <v>47.6</v>
      </c>
      <c r="BK1654">
        <v>18.399999999999999</v>
      </c>
    </row>
    <row r="1655" spans="1:63" x14ac:dyDescent="0.3">
      <c r="A1655" s="11">
        <v>43186</v>
      </c>
      <c r="B1655">
        <v>0.60061919504644001</v>
      </c>
      <c r="C1655">
        <v>2658.55</v>
      </c>
      <c r="D1655">
        <v>164.4</v>
      </c>
      <c r="E1655">
        <v>119.71</v>
      </c>
      <c r="F1655">
        <v>1353.5</v>
      </c>
      <c r="G1655">
        <v>83.46</v>
      </c>
      <c r="H1655">
        <v>49.55</v>
      </c>
      <c r="Q1655">
        <v>0.51388888888888895</v>
      </c>
      <c r="AF1655">
        <v>0.487309644670051</v>
      </c>
      <c r="BI1655" t="str">
        <v>19/06/2018</v>
      </c>
      <c r="BJ1655">
        <v>47.6</v>
      </c>
      <c r="BK1655">
        <v>18.399999999999999</v>
      </c>
    </row>
    <row r="1656" spans="1:63" x14ac:dyDescent="0.3">
      <c r="A1656" s="11">
        <v>43183</v>
      </c>
      <c r="B1656">
        <v>0.59202453987730097</v>
      </c>
      <c r="C1656">
        <v>2588.2600000000002</v>
      </c>
      <c r="D1656">
        <v>158.51</v>
      </c>
      <c r="E1656">
        <v>120.17</v>
      </c>
      <c r="F1656">
        <v>1347.22</v>
      </c>
      <c r="G1656">
        <v>83.5</v>
      </c>
      <c r="H1656">
        <v>48.55</v>
      </c>
      <c r="Q1656">
        <v>0.52112676056338003</v>
      </c>
      <c r="AF1656">
        <v>0.49337410805300702</v>
      </c>
      <c r="BI1656" t="str">
        <v>18/06/2018</v>
      </c>
      <c r="BJ1656">
        <v>47.6</v>
      </c>
      <c r="BK1656">
        <v>18.399999999999999</v>
      </c>
    </row>
    <row r="1657" spans="1:63" x14ac:dyDescent="0.3">
      <c r="A1657" s="11">
        <v>43182</v>
      </c>
      <c r="B1657">
        <v>0.60240963855421703</v>
      </c>
      <c r="C1657">
        <v>2643.69</v>
      </c>
      <c r="D1657">
        <v>162.80000000000001</v>
      </c>
      <c r="E1657">
        <v>120.26</v>
      </c>
      <c r="F1657">
        <v>1330.65</v>
      </c>
      <c r="G1657">
        <v>83.48</v>
      </c>
      <c r="H1657">
        <v>49.2</v>
      </c>
      <c r="Q1657">
        <v>0.50704225352112697</v>
      </c>
      <c r="AF1657">
        <v>0.49949443882709799</v>
      </c>
      <c r="BI1657" t="str">
        <v>15/06/2018</v>
      </c>
      <c r="BJ1657">
        <v>52</v>
      </c>
      <c r="BK1657">
        <v>17.600000000000001</v>
      </c>
    </row>
    <row r="1658" spans="1:63" x14ac:dyDescent="0.3">
      <c r="A1658" s="11">
        <v>43181</v>
      </c>
      <c r="B1658">
        <v>0.62314540059347201</v>
      </c>
      <c r="C1658">
        <v>2711.93</v>
      </c>
      <c r="D1658">
        <v>166.92</v>
      </c>
      <c r="E1658">
        <v>119.08</v>
      </c>
      <c r="F1658">
        <v>1332.18</v>
      </c>
      <c r="G1658">
        <v>83.44</v>
      </c>
      <c r="H1658">
        <v>50.27</v>
      </c>
      <c r="Q1658">
        <v>0.5</v>
      </c>
      <c r="AF1658">
        <v>0.50050352467270898</v>
      </c>
      <c r="BI1658" t="str">
        <v>14/06/2018</v>
      </c>
      <c r="BJ1658">
        <v>52</v>
      </c>
      <c r="BK1658">
        <v>17.600000000000001</v>
      </c>
    </row>
    <row r="1659" spans="1:63" x14ac:dyDescent="0.3">
      <c r="A1659" s="11">
        <v>43180</v>
      </c>
      <c r="B1659">
        <v>0.62048192771084298</v>
      </c>
      <c r="C1659">
        <v>2716.94</v>
      </c>
      <c r="D1659">
        <v>167.65</v>
      </c>
      <c r="E1659">
        <v>118.95</v>
      </c>
      <c r="F1659">
        <v>1308.5</v>
      </c>
      <c r="G1659">
        <v>83.38</v>
      </c>
      <c r="H1659">
        <v>50.13</v>
      </c>
      <c r="Q1659">
        <v>0.52777777777777801</v>
      </c>
      <c r="AF1659">
        <v>0.50645481628599798</v>
      </c>
      <c r="BI1659" t="str">
        <v>13/06/2018</v>
      </c>
      <c r="BJ1659">
        <v>52</v>
      </c>
      <c r="BK1659">
        <v>17.600000000000001</v>
      </c>
    </row>
    <row r="1660" spans="1:63" x14ac:dyDescent="0.3">
      <c r="A1660" s="11">
        <v>43179</v>
      </c>
      <c r="B1660">
        <v>0.63017751479289896</v>
      </c>
      <c r="C1660">
        <v>2712.92</v>
      </c>
      <c r="D1660">
        <v>167.1</v>
      </c>
      <c r="E1660">
        <v>119.43</v>
      </c>
      <c r="F1660">
        <v>1314.5</v>
      </c>
      <c r="G1660">
        <v>83.41</v>
      </c>
      <c r="H1660">
        <v>49.98</v>
      </c>
      <c r="Q1660">
        <v>0.55405405405405395</v>
      </c>
      <c r="AF1660">
        <v>0.49800796812748999</v>
      </c>
      <c r="BI1660" t="str">
        <v>12/06/2018</v>
      </c>
      <c r="BJ1660">
        <v>52</v>
      </c>
      <c r="BK1660">
        <v>17.600000000000001</v>
      </c>
    </row>
    <row r="1661" spans="1:63" x14ac:dyDescent="0.3">
      <c r="A1661" s="11">
        <v>43176</v>
      </c>
      <c r="B1661">
        <v>0.629411764705882</v>
      </c>
      <c r="C1661">
        <v>2752.01</v>
      </c>
      <c r="D1661">
        <v>171.02</v>
      </c>
      <c r="E1661">
        <v>119.81</v>
      </c>
      <c r="F1661">
        <v>1313.85</v>
      </c>
      <c r="G1661">
        <v>83.41</v>
      </c>
      <c r="H1661">
        <v>50.45</v>
      </c>
      <c r="Q1661">
        <v>0.56578947368421095</v>
      </c>
      <c r="AF1661">
        <v>0.52</v>
      </c>
      <c r="BI1661" t="str">
        <v>11/06/2018</v>
      </c>
      <c r="BJ1661">
        <v>52</v>
      </c>
      <c r="BK1661">
        <v>17.600000000000001</v>
      </c>
    </row>
    <row r="1662" spans="1:63" x14ac:dyDescent="0.3">
      <c r="A1662" s="11">
        <v>43175</v>
      </c>
      <c r="B1662">
        <v>0.64957264957265004</v>
      </c>
      <c r="C1662">
        <v>2747.33</v>
      </c>
      <c r="D1662">
        <v>171.53</v>
      </c>
      <c r="E1662">
        <v>120.24</v>
      </c>
      <c r="F1662">
        <v>1313.125</v>
      </c>
      <c r="G1662">
        <v>83.45</v>
      </c>
      <c r="H1662">
        <v>50.54</v>
      </c>
      <c r="Q1662">
        <v>0.56756756756756799</v>
      </c>
      <c r="AF1662">
        <v>0.52243270189431701</v>
      </c>
      <c r="BI1662" t="str">
        <v>08/06/2018</v>
      </c>
      <c r="BJ1662">
        <v>55.5</v>
      </c>
      <c r="BK1662">
        <v>17.8</v>
      </c>
    </row>
    <row r="1663" spans="1:63" x14ac:dyDescent="0.3">
      <c r="A1663" s="11">
        <v>43174</v>
      </c>
      <c r="B1663">
        <v>0.65536723163841804</v>
      </c>
      <c r="C1663">
        <v>2749.48</v>
      </c>
      <c r="D1663">
        <v>171.68</v>
      </c>
      <c r="E1663">
        <v>120.24</v>
      </c>
      <c r="F1663">
        <v>1325</v>
      </c>
      <c r="G1663">
        <v>83.44</v>
      </c>
      <c r="H1663">
        <v>50.555</v>
      </c>
      <c r="Q1663">
        <v>0.586666666666667</v>
      </c>
      <c r="AF1663">
        <v>0.52465483234714005</v>
      </c>
      <c r="BI1663" t="str">
        <v>07/06/2018</v>
      </c>
      <c r="BJ1663">
        <v>55.5</v>
      </c>
      <c r="BK1663">
        <v>17.8</v>
      </c>
    </row>
    <row r="1664" spans="1:63" x14ac:dyDescent="0.3">
      <c r="A1664" s="11">
        <v>43173</v>
      </c>
      <c r="B1664">
        <v>0.661064425770308</v>
      </c>
      <c r="C1664">
        <v>2765.31</v>
      </c>
      <c r="D1664">
        <v>171.71</v>
      </c>
      <c r="E1664">
        <v>119.19</v>
      </c>
      <c r="F1664">
        <v>1331.5</v>
      </c>
      <c r="G1664">
        <v>83.45</v>
      </c>
      <c r="H1664">
        <v>50.41</v>
      </c>
      <c r="Q1664">
        <v>0.56164383561643805</v>
      </c>
      <c r="AF1664">
        <v>0.524752475247525</v>
      </c>
      <c r="BI1664" t="str">
        <v>06/06/2018</v>
      </c>
      <c r="BJ1664">
        <v>55.5</v>
      </c>
      <c r="BK1664">
        <v>17.8</v>
      </c>
    </row>
    <row r="1665" spans="1:63" x14ac:dyDescent="0.3">
      <c r="A1665" s="11">
        <v>43172</v>
      </c>
      <c r="B1665">
        <v>0.67313019390581696</v>
      </c>
      <c r="C1665">
        <v>2783.02</v>
      </c>
      <c r="D1665">
        <v>174.08</v>
      </c>
      <c r="E1665">
        <v>118.59</v>
      </c>
      <c r="F1665">
        <v>1323.05</v>
      </c>
      <c r="G1665">
        <v>83.43</v>
      </c>
      <c r="H1665">
        <v>50.82</v>
      </c>
      <c r="Q1665">
        <v>0.56756756756756799</v>
      </c>
      <c r="AF1665">
        <v>0.52818991097922896</v>
      </c>
      <c r="BI1665" t="str">
        <v>05/06/2018</v>
      </c>
      <c r="BJ1665">
        <v>55.5</v>
      </c>
      <c r="BK1665">
        <v>17.8</v>
      </c>
    </row>
    <row r="1666" spans="1:63" x14ac:dyDescent="0.3">
      <c r="A1666" s="11">
        <v>43169</v>
      </c>
      <c r="B1666">
        <v>0.65915492957746502</v>
      </c>
      <c r="C1666">
        <v>2786.57</v>
      </c>
      <c r="D1666">
        <v>173.16</v>
      </c>
      <c r="E1666">
        <v>117.91</v>
      </c>
      <c r="F1666">
        <v>1323.5</v>
      </c>
      <c r="G1666">
        <v>83.39</v>
      </c>
      <c r="H1666">
        <v>50.74</v>
      </c>
      <c r="Q1666">
        <v>0.59459459459459496</v>
      </c>
      <c r="AF1666">
        <v>0.53128103277060601</v>
      </c>
      <c r="BI1666" t="str">
        <v>04/06/2018</v>
      </c>
      <c r="BJ1666">
        <v>55.5</v>
      </c>
      <c r="BK1666">
        <v>17.8</v>
      </c>
    </row>
    <row r="1667" spans="1:63" x14ac:dyDescent="0.3">
      <c r="A1667" s="11">
        <v>43168</v>
      </c>
      <c r="B1667">
        <v>0.68392370572207095</v>
      </c>
      <c r="C1667">
        <v>2738.97</v>
      </c>
      <c r="D1667">
        <v>169.86</v>
      </c>
      <c r="E1667">
        <v>118.69</v>
      </c>
      <c r="F1667">
        <v>1322.07</v>
      </c>
      <c r="G1667">
        <v>83.43</v>
      </c>
      <c r="H1667">
        <v>50.24</v>
      </c>
      <c r="Q1667">
        <v>0.65333333333333299</v>
      </c>
      <c r="AF1667">
        <v>0.53937007874015797</v>
      </c>
      <c r="BI1667" t="str">
        <v>01/06/2018</v>
      </c>
      <c r="BJ1667">
        <v>52.9</v>
      </c>
      <c r="BK1667">
        <v>17.7</v>
      </c>
    </row>
    <row r="1668" spans="1:63" x14ac:dyDescent="0.3">
      <c r="A1668" s="11">
        <v>43167</v>
      </c>
      <c r="B1668">
        <v>0.68586387434554996</v>
      </c>
      <c r="C1668">
        <v>2726.8</v>
      </c>
      <c r="D1668">
        <v>168.93</v>
      </c>
      <c r="E1668">
        <v>118.01</v>
      </c>
      <c r="F1668">
        <v>1323.85</v>
      </c>
      <c r="G1668">
        <v>83.41</v>
      </c>
      <c r="H1668">
        <v>50.13</v>
      </c>
      <c r="Q1668">
        <v>0.632911392405063</v>
      </c>
      <c r="AF1668">
        <v>0.53274682306940402</v>
      </c>
      <c r="BI1668" t="str">
        <v>31/05/2018</v>
      </c>
      <c r="BJ1668">
        <v>52.9</v>
      </c>
      <c r="BK1668">
        <v>17.7</v>
      </c>
    </row>
    <row r="1669" spans="1:63" x14ac:dyDescent="0.3">
      <c r="A1669" s="11">
        <v>43166</v>
      </c>
      <c r="B1669">
        <v>0.70234986945169697</v>
      </c>
      <c r="C1669">
        <v>2728.12</v>
      </c>
      <c r="D1669">
        <v>168.54</v>
      </c>
      <c r="E1669">
        <v>118.14</v>
      </c>
      <c r="F1669">
        <v>1334.69</v>
      </c>
      <c r="G1669">
        <v>83.41</v>
      </c>
      <c r="H1669">
        <v>50.21</v>
      </c>
      <c r="Q1669">
        <v>0.64634146341463405</v>
      </c>
      <c r="AF1669">
        <v>0.53268292682926799</v>
      </c>
      <c r="BI1669" t="str">
        <v>30/05/2018</v>
      </c>
      <c r="BJ1669">
        <v>52.9</v>
      </c>
      <c r="BK1669">
        <v>17.7</v>
      </c>
    </row>
    <row r="1670" spans="1:63" x14ac:dyDescent="0.3">
      <c r="A1670" s="11">
        <v>43165</v>
      </c>
      <c r="B1670">
        <v>0.70833333333333304</v>
      </c>
      <c r="C1670">
        <v>2720.94</v>
      </c>
      <c r="D1670">
        <v>167.83</v>
      </c>
      <c r="E1670">
        <v>118.03</v>
      </c>
      <c r="F1670">
        <v>1320.43</v>
      </c>
      <c r="G1670">
        <v>83.424999999999997</v>
      </c>
      <c r="H1670">
        <v>49.82</v>
      </c>
      <c r="Q1670">
        <v>0.67073170731707299</v>
      </c>
      <c r="AF1670">
        <v>0.52446183953033298</v>
      </c>
      <c r="BI1670" t="str">
        <v>29/05/2018</v>
      </c>
      <c r="BJ1670">
        <v>52.9</v>
      </c>
      <c r="BK1670">
        <v>17.7</v>
      </c>
    </row>
    <row r="1671" spans="1:63" x14ac:dyDescent="0.3">
      <c r="A1671" s="11">
        <v>43162</v>
      </c>
      <c r="B1671">
        <v>0.72959183673469397</v>
      </c>
      <c r="C1671">
        <v>2691.25</v>
      </c>
      <c r="D1671">
        <v>165.99</v>
      </c>
      <c r="E1671">
        <v>118.35</v>
      </c>
      <c r="F1671">
        <v>1322.5</v>
      </c>
      <c r="G1671">
        <v>83.43</v>
      </c>
      <c r="H1671">
        <v>49.62</v>
      </c>
      <c r="Q1671">
        <v>0.708860759493671</v>
      </c>
      <c r="AF1671">
        <v>0.51996105160662098</v>
      </c>
      <c r="BI1671" t="str">
        <v>28/05/2018</v>
      </c>
      <c r="BJ1671">
        <v>52.9</v>
      </c>
      <c r="BK1671">
        <v>17.7</v>
      </c>
    </row>
    <row r="1672" spans="1:63" x14ac:dyDescent="0.3">
      <c r="A1672" s="11">
        <v>43161</v>
      </c>
      <c r="B1672">
        <v>0.73815461346633404</v>
      </c>
      <c r="C1672">
        <v>2677.67</v>
      </c>
      <c r="D1672">
        <v>164.48</v>
      </c>
      <c r="E1672">
        <v>119.32</v>
      </c>
      <c r="F1672">
        <v>1317.03</v>
      </c>
      <c r="G1672">
        <v>83.47</v>
      </c>
      <c r="H1672">
        <v>49.45</v>
      </c>
      <c r="Q1672">
        <v>0.76543209876543195</v>
      </c>
      <c r="AF1672">
        <v>0.52089407191448001</v>
      </c>
      <c r="BI1672" t="str">
        <v>25/05/2018</v>
      </c>
      <c r="BJ1672">
        <v>50</v>
      </c>
      <c r="BK1672">
        <v>19.2</v>
      </c>
    </row>
    <row r="1673" spans="1:63" x14ac:dyDescent="0.3">
      <c r="A1673" s="11">
        <v>43159</v>
      </c>
      <c r="B1673">
        <v>0.75409836065573799</v>
      </c>
      <c r="C1673">
        <v>2713.83</v>
      </c>
      <c r="D1673">
        <v>167.21</v>
      </c>
      <c r="E1673">
        <v>118.75</v>
      </c>
      <c r="F1673">
        <v>1320</v>
      </c>
      <c r="G1673">
        <v>83.44</v>
      </c>
      <c r="H1673">
        <v>50.02</v>
      </c>
      <c r="Q1673">
        <v>0.72058823529411797</v>
      </c>
      <c r="AF1673">
        <v>0.53607214428857697</v>
      </c>
      <c r="BI1673" t="str">
        <v>24/05/2018</v>
      </c>
      <c r="BJ1673">
        <v>50</v>
      </c>
      <c r="BK1673">
        <v>19.2</v>
      </c>
    </row>
    <row r="1674" spans="1:63" x14ac:dyDescent="0.3">
      <c r="A1674" s="11">
        <v>43159</v>
      </c>
      <c r="B1674">
        <v>0.77586206896551702</v>
      </c>
      <c r="C1674">
        <v>2744.28</v>
      </c>
      <c r="D1674">
        <v>168.29</v>
      </c>
      <c r="E1674">
        <v>118</v>
      </c>
      <c r="F1674">
        <v>1318.59</v>
      </c>
      <c r="G1674">
        <v>83.42</v>
      </c>
      <c r="H1674">
        <v>50.58</v>
      </c>
      <c r="Q1674">
        <v>0.73333333333333295</v>
      </c>
      <c r="AF1674">
        <v>0.54268891069676195</v>
      </c>
      <c r="BI1674" t="str">
        <v>23/05/2018</v>
      </c>
      <c r="BJ1674">
        <v>50</v>
      </c>
      <c r="BK1674">
        <v>19.2</v>
      </c>
    </row>
    <row r="1675" spans="1:63" x14ac:dyDescent="0.3">
      <c r="A1675" s="11">
        <v>43158</v>
      </c>
      <c r="B1675">
        <v>0.77126099706744899</v>
      </c>
      <c r="C1675">
        <v>2779.6</v>
      </c>
      <c r="D1675">
        <v>170.4</v>
      </c>
      <c r="E1675">
        <v>118.17</v>
      </c>
      <c r="F1675">
        <v>1329.7249999999999</v>
      </c>
      <c r="G1675">
        <v>83.48</v>
      </c>
      <c r="H1675">
        <v>51.49</v>
      </c>
      <c r="Q1675">
        <v>0.72972972972973005</v>
      </c>
      <c r="AF1675">
        <v>0.54455445544554504</v>
      </c>
      <c r="BI1675" t="str">
        <v>22/05/2018</v>
      </c>
      <c r="BJ1675">
        <v>50</v>
      </c>
      <c r="BK1675">
        <v>19.2</v>
      </c>
    </row>
    <row r="1676" spans="1:63" x14ac:dyDescent="0.3">
      <c r="A1676" s="11">
        <v>43155</v>
      </c>
      <c r="B1676">
        <v>0.76883116883116898</v>
      </c>
      <c r="C1676">
        <v>2747.3</v>
      </c>
      <c r="D1676">
        <v>168.17</v>
      </c>
      <c r="E1676">
        <v>118.13</v>
      </c>
      <c r="F1676">
        <v>1328.95</v>
      </c>
      <c r="G1676">
        <v>83.47</v>
      </c>
      <c r="H1676">
        <v>51.06</v>
      </c>
      <c r="Q1676">
        <v>0.73255813953488402</v>
      </c>
      <c r="AF1676">
        <v>0.54131054131054102</v>
      </c>
      <c r="BI1676" t="str">
        <v>21/05/2018</v>
      </c>
      <c r="BJ1676">
        <v>50</v>
      </c>
      <c r="BK1676">
        <v>19.2</v>
      </c>
    </row>
    <row r="1677" spans="1:63" x14ac:dyDescent="0.3">
      <c r="A1677" s="11">
        <v>43154</v>
      </c>
      <c r="B1677">
        <v>0.76470588235294101</v>
      </c>
      <c r="C1677">
        <v>2703.96</v>
      </c>
      <c r="D1677">
        <v>164.8</v>
      </c>
      <c r="E1677">
        <v>117.09</v>
      </c>
      <c r="F1677">
        <v>1331.96</v>
      </c>
      <c r="G1677">
        <v>83.45</v>
      </c>
      <c r="H1677">
        <v>50.51</v>
      </c>
      <c r="Q1677">
        <v>0.752941176470588</v>
      </c>
      <c r="AF1677">
        <v>0.54364326375711602</v>
      </c>
      <c r="BI1677" t="str">
        <v>18/05/2018</v>
      </c>
      <c r="BJ1677">
        <v>49.1</v>
      </c>
      <c r="BK1677">
        <v>19.2</v>
      </c>
    </row>
    <row r="1678" spans="1:63" x14ac:dyDescent="0.3">
      <c r="A1678" s="11">
        <v>43153</v>
      </c>
      <c r="B1678">
        <v>0.75718015665796301</v>
      </c>
      <c r="C1678">
        <v>2701.33</v>
      </c>
      <c r="D1678">
        <v>164.82</v>
      </c>
      <c r="E1678">
        <v>116.74</v>
      </c>
      <c r="F1678">
        <v>1323.5</v>
      </c>
      <c r="G1678">
        <v>83.44</v>
      </c>
      <c r="H1678">
        <v>50.35</v>
      </c>
      <c r="Q1678">
        <v>0.73863636363636398</v>
      </c>
      <c r="AF1678">
        <v>0.52918660287081298</v>
      </c>
      <c r="BI1678" t="str">
        <v>17/05/2018</v>
      </c>
      <c r="BJ1678">
        <v>49.1</v>
      </c>
      <c r="BK1678">
        <v>19.2</v>
      </c>
    </row>
    <row r="1679" spans="1:63" x14ac:dyDescent="0.3">
      <c r="A1679" s="11">
        <v>43152</v>
      </c>
      <c r="B1679">
        <v>0.74803149606299202</v>
      </c>
      <c r="C1679">
        <v>2716.26</v>
      </c>
      <c r="D1679">
        <v>165.29</v>
      </c>
      <c r="E1679">
        <v>118.19</v>
      </c>
      <c r="F1679">
        <v>1328.125</v>
      </c>
      <c r="G1679">
        <v>83.43</v>
      </c>
      <c r="H1679">
        <v>50.5</v>
      </c>
      <c r="Q1679">
        <v>0.72413793103448298</v>
      </c>
      <c r="AF1679">
        <v>0.52611218568665397</v>
      </c>
      <c r="BI1679" t="str">
        <v>16/05/2018</v>
      </c>
      <c r="BJ1679">
        <v>49.1</v>
      </c>
      <c r="BK1679">
        <v>19.2</v>
      </c>
    </row>
    <row r="1680" spans="1:63" x14ac:dyDescent="0.3">
      <c r="A1680" s="11">
        <v>43148</v>
      </c>
      <c r="B1680">
        <v>0.74874371859296496</v>
      </c>
      <c r="C1680">
        <v>2732.22</v>
      </c>
      <c r="D1680">
        <v>164.96</v>
      </c>
      <c r="E1680">
        <v>118.71</v>
      </c>
      <c r="F1680">
        <v>1352.4</v>
      </c>
      <c r="G1680">
        <v>83.44</v>
      </c>
      <c r="H1680">
        <v>51</v>
      </c>
      <c r="Q1680">
        <v>0.72826086956521696</v>
      </c>
      <c r="AF1680">
        <v>0.52131782945736405</v>
      </c>
      <c r="BI1680" t="str">
        <v>15/05/2018</v>
      </c>
      <c r="BJ1680">
        <v>49.1</v>
      </c>
      <c r="BK1680">
        <v>19.2</v>
      </c>
    </row>
    <row r="1681" spans="1:63" x14ac:dyDescent="0.3">
      <c r="A1681" s="11">
        <v>43147</v>
      </c>
      <c r="B1681">
        <v>0.74307304785894202</v>
      </c>
      <c r="C1681">
        <v>2731.2</v>
      </c>
      <c r="D1681">
        <v>165.7</v>
      </c>
      <c r="E1681">
        <v>118.07</v>
      </c>
      <c r="F1681">
        <v>1353.39</v>
      </c>
      <c r="G1681">
        <v>83.42</v>
      </c>
      <c r="H1681">
        <v>50.92</v>
      </c>
      <c r="Q1681">
        <v>0.73333333333333295</v>
      </c>
      <c r="AF1681">
        <v>0.5205078125</v>
      </c>
      <c r="BI1681" t="str">
        <v>14/05/2018</v>
      </c>
      <c r="BJ1681">
        <v>49.1</v>
      </c>
      <c r="BK1681">
        <v>19.2</v>
      </c>
    </row>
    <row r="1682" spans="1:63" x14ac:dyDescent="0.3">
      <c r="A1682" s="11">
        <v>43146</v>
      </c>
      <c r="B1682">
        <v>0.74550128534704396</v>
      </c>
      <c r="C1682">
        <v>2698.63</v>
      </c>
      <c r="D1682">
        <v>162.68</v>
      </c>
      <c r="E1682">
        <v>117.67</v>
      </c>
      <c r="F1682">
        <v>1350.42</v>
      </c>
      <c r="G1682">
        <v>83.45</v>
      </c>
      <c r="H1682">
        <v>50.43</v>
      </c>
      <c r="Q1682">
        <v>0.73863636363636398</v>
      </c>
      <c r="AF1682">
        <v>0.50840751730959399</v>
      </c>
      <c r="BI1682" t="str">
        <v>11/05/2018</v>
      </c>
      <c r="BJ1682">
        <v>46.6</v>
      </c>
      <c r="BK1682">
        <v>19.399999999999999</v>
      </c>
    </row>
    <row r="1683" spans="1:63" x14ac:dyDescent="0.3">
      <c r="A1683" s="11">
        <v>43145</v>
      </c>
      <c r="B1683">
        <v>0.74285714285714299</v>
      </c>
      <c r="C1683">
        <v>2662.94</v>
      </c>
      <c r="D1683">
        <v>159.69</v>
      </c>
      <c r="E1683">
        <v>118.99</v>
      </c>
      <c r="F1683">
        <v>1329.16</v>
      </c>
      <c r="G1683">
        <v>83.57</v>
      </c>
      <c r="H1683">
        <v>49.49</v>
      </c>
      <c r="Q1683">
        <v>0.72727272727272696</v>
      </c>
      <c r="AF1683">
        <v>0.50796812749004006</v>
      </c>
      <c r="BI1683" t="str">
        <v>10/05/2018</v>
      </c>
      <c r="BJ1683">
        <v>46.6</v>
      </c>
      <c r="BK1683">
        <v>19.399999999999999</v>
      </c>
    </row>
    <row r="1684" spans="1:63" x14ac:dyDescent="0.3">
      <c r="A1684" s="11">
        <v>43144</v>
      </c>
      <c r="B1684">
        <v>0.73821989528795795</v>
      </c>
      <c r="C1684">
        <v>2656</v>
      </c>
      <c r="D1684">
        <v>158.87</v>
      </c>
      <c r="E1684">
        <v>118.46</v>
      </c>
      <c r="F1684">
        <v>1322.6</v>
      </c>
      <c r="G1684">
        <v>83.57</v>
      </c>
      <c r="H1684">
        <v>49.47</v>
      </c>
      <c r="Q1684">
        <v>0.72727272727272696</v>
      </c>
      <c r="AF1684">
        <v>0.50552763819095503</v>
      </c>
      <c r="BI1684" t="str">
        <v>09/05/2018</v>
      </c>
      <c r="BJ1684">
        <v>46.6</v>
      </c>
      <c r="BK1684">
        <v>19.399999999999999</v>
      </c>
    </row>
    <row r="1685" spans="1:63" x14ac:dyDescent="0.3">
      <c r="A1685" s="11">
        <v>43141</v>
      </c>
      <c r="B1685">
        <v>0.72938144329896903</v>
      </c>
      <c r="C1685">
        <v>2619.5500000000002</v>
      </c>
      <c r="D1685">
        <v>156.1</v>
      </c>
      <c r="E1685">
        <v>117.94</v>
      </c>
      <c r="F1685">
        <v>1316.25</v>
      </c>
      <c r="G1685">
        <v>83.61</v>
      </c>
      <c r="H1685">
        <v>48.78</v>
      </c>
      <c r="Q1685">
        <v>0.76190476190476197</v>
      </c>
      <c r="AF1685">
        <v>0.50349650349650399</v>
      </c>
      <c r="BI1685" t="str">
        <v>08/05/2018</v>
      </c>
      <c r="BJ1685">
        <v>46.6</v>
      </c>
      <c r="BK1685">
        <v>19.399999999999999</v>
      </c>
    </row>
    <row r="1686" spans="1:63" x14ac:dyDescent="0.3">
      <c r="A1686" s="11">
        <v>43140</v>
      </c>
      <c r="B1686">
        <v>0.72467532467532503</v>
      </c>
      <c r="C1686">
        <v>2581</v>
      </c>
      <c r="D1686">
        <v>153.44999999999999</v>
      </c>
      <c r="E1686">
        <v>118.69</v>
      </c>
      <c r="F1686">
        <v>1319.04</v>
      </c>
      <c r="G1686">
        <v>83.54</v>
      </c>
      <c r="H1686">
        <v>48.43</v>
      </c>
      <c r="Q1686">
        <v>0.73863636363636398</v>
      </c>
      <c r="AF1686">
        <v>0.50803212851405599</v>
      </c>
      <c r="BI1686" t="str">
        <v>07/05/2018</v>
      </c>
      <c r="BJ1686">
        <v>46.6</v>
      </c>
      <c r="BK1686">
        <v>19.399999999999999</v>
      </c>
    </row>
    <row r="1687" spans="1:63" x14ac:dyDescent="0.3">
      <c r="A1687" s="11">
        <v>43139</v>
      </c>
      <c r="B1687">
        <v>0.71315789473684199</v>
      </c>
      <c r="C1687">
        <v>2681.66</v>
      </c>
      <c r="D1687">
        <v>160.21</v>
      </c>
      <c r="E1687">
        <v>118.82</v>
      </c>
      <c r="F1687">
        <v>1319.19</v>
      </c>
      <c r="G1687">
        <v>83.53</v>
      </c>
      <c r="H1687">
        <v>49.76</v>
      </c>
      <c r="Q1687">
        <v>0.73255813953488402</v>
      </c>
      <c r="AF1687">
        <v>0.51158106747230603</v>
      </c>
      <c r="BI1687" t="str">
        <v>04/05/2018</v>
      </c>
      <c r="BJ1687">
        <v>43.1</v>
      </c>
      <c r="BK1687">
        <v>20.6</v>
      </c>
    </row>
    <row r="1688" spans="1:63" x14ac:dyDescent="0.3">
      <c r="A1688" s="11">
        <v>43138</v>
      </c>
      <c r="B1688">
        <v>0.70889487870619905</v>
      </c>
      <c r="C1688">
        <v>2695.14</v>
      </c>
      <c r="D1688">
        <v>162.31</v>
      </c>
      <c r="E1688">
        <v>119.96</v>
      </c>
      <c r="F1688">
        <v>1324.65</v>
      </c>
      <c r="G1688">
        <v>83.59</v>
      </c>
      <c r="H1688">
        <v>50.69</v>
      </c>
      <c r="Q1688">
        <v>0.71764705882352897</v>
      </c>
      <c r="AF1688">
        <v>0.51318458417849899</v>
      </c>
      <c r="BI1688" t="str">
        <v>03/05/2018</v>
      </c>
      <c r="BJ1688">
        <v>43.1</v>
      </c>
      <c r="BK1688">
        <v>20.6</v>
      </c>
    </row>
    <row r="1689" spans="1:63" x14ac:dyDescent="0.3">
      <c r="A1689" s="11">
        <v>43137</v>
      </c>
      <c r="B1689">
        <v>0.71270718232044195</v>
      </c>
      <c r="C1689">
        <v>2648.94</v>
      </c>
      <c r="D1689">
        <v>158.12</v>
      </c>
      <c r="E1689">
        <v>120.71</v>
      </c>
      <c r="F1689">
        <v>1339.45</v>
      </c>
      <c r="G1689">
        <v>83.65</v>
      </c>
      <c r="H1689">
        <v>49.46</v>
      </c>
      <c r="Q1689">
        <v>0.71428571428571397</v>
      </c>
      <c r="AF1689">
        <v>0.50922131147541005</v>
      </c>
      <c r="BI1689" t="str">
        <v>02/05/2018</v>
      </c>
      <c r="BJ1689">
        <v>43.1</v>
      </c>
      <c r="BK1689">
        <v>20.6</v>
      </c>
    </row>
    <row r="1690" spans="1:63" x14ac:dyDescent="0.3">
      <c r="A1690" s="11">
        <v>43134</v>
      </c>
      <c r="B1690">
        <v>0.71195652173913004</v>
      </c>
      <c r="C1690">
        <v>2762.13</v>
      </c>
      <c r="D1690">
        <v>164.61</v>
      </c>
      <c r="E1690">
        <v>119.58</v>
      </c>
      <c r="F1690">
        <v>1333.17</v>
      </c>
      <c r="G1690">
        <v>83.5</v>
      </c>
      <c r="H1690">
        <v>51.49</v>
      </c>
      <c r="Q1690">
        <v>0.71264367816092</v>
      </c>
      <c r="AF1690">
        <v>0.511044176706827</v>
      </c>
      <c r="BI1690" t="str">
        <v>01/05/2018</v>
      </c>
      <c r="BJ1690">
        <v>43.1</v>
      </c>
      <c r="BK1690">
        <v>20.6</v>
      </c>
    </row>
    <row r="1691" spans="1:63" x14ac:dyDescent="0.3">
      <c r="A1691" s="11">
        <v>43133</v>
      </c>
      <c r="B1691">
        <v>0.70765027322404395</v>
      </c>
      <c r="C1691">
        <v>2821.98</v>
      </c>
      <c r="D1691">
        <v>167.96</v>
      </c>
      <c r="E1691">
        <v>120.7</v>
      </c>
      <c r="F1691">
        <v>1348.92</v>
      </c>
      <c r="G1691">
        <v>83.49</v>
      </c>
      <c r="H1691">
        <v>52.69</v>
      </c>
      <c r="Q1691">
        <v>0.69767441860465096</v>
      </c>
      <c r="AF1691">
        <v>0.52165156092648501</v>
      </c>
      <c r="BI1691" t="str">
        <v>30/04/2018</v>
      </c>
      <c r="BJ1691">
        <v>43.1</v>
      </c>
      <c r="BK1691">
        <v>20.6</v>
      </c>
    </row>
    <row r="1692" spans="1:63" x14ac:dyDescent="0.3">
      <c r="A1692" s="11">
        <v>43131</v>
      </c>
      <c r="B1692">
        <v>0.69318181818181801</v>
      </c>
      <c r="C1692">
        <v>2823.81</v>
      </c>
      <c r="D1692">
        <v>169.4</v>
      </c>
      <c r="E1692">
        <v>122.73</v>
      </c>
      <c r="F1692">
        <v>1345</v>
      </c>
      <c r="G1692">
        <v>83.61</v>
      </c>
      <c r="H1692">
        <v>52.68</v>
      </c>
      <c r="Q1692">
        <v>0.68292682926829296</v>
      </c>
      <c r="AF1692">
        <v>0.52040816326530603</v>
      </c>
      <c r="BI1692" t="str">
        <v>27/04/2018</v>
      </c>
      <c r="BJ1692">
        <v>43.6</v>
      </c>
      <c r="BK1692">
        <v>20.8</v>
      </c>
    </row>
    <row r="1693" spans="1:63" x14ac:dyDescent="0.3">
      <c r="A1693" s="11">
        <v>43131</v>
      </c>
      <c r="B1693">
        <v>0.67455621301775104</v>
      </c>
      <c r="C1693">
        <v>2822.43</v>
      </c>
      <c r="D1693">
        <v>168.7</v>
      </c>
      <c r="E1693">
        <v>122.01</v>
      </c>
      <c r="F1693">
        <v>1338.71</v>
      </c>
      <c r="G1693">
        <v>83.61</v>
      </c>
      <c r="H1693">
        <v>52.63</v>
      </c>
      <c r="Q1693">
        <v>0.66666666666666696</v>
      </c>
      <c r="AF1693">
        <v>0.52268041237113405</v>
      </c>
      <c r="BI1693" t="str">
        <v>26/04/2018</v>
      </c>
      <c r="BJ1693">
        <v>43.6</v>
      </c>
      <c r="BK1693">
        <v>20.8</v>
      </c>
    </row>
    <row r="1694" spans="1:63" x14ac:dyDescent="0.3">
      <c r="A1694" s="11">
        <v>43130</v>
      </c>
      <c r="B1694">
        <v>0.675757575757576</v>
      </c>
      <c r="C1694">
        <v>2853.53</v>
      </c>
      <c r="D1694">
        <v>170.1</v>
      </c>
      <c r="E1694">
        <v>122.73</v>
      </c>
      <c r="F1694">
        <v>1337.625</v>
      </c>
      <c r="G1694">
        <v>83.6</v>
      </c>
      <c r="H1694">
        <v>53.15</v>
      </c>
      <c r="Q1694">
        <v>0.66666666666666696</v>
      </c>
      <c r="AF1694">
        <v>0.52620545073375302</v>
      </c>
      <c r="BI1694" t="str">
        <v>25/04/2018</v>
      </c>
      <c r="BJ1694">
        <v>43.6</v>
      </c>
      <c r="BK1694">
        <v>20.8</v>
      </c>
    </row>
    <row r="1695" spans="1:63" x14ac:dyDescent="0.3">
      <c r="A1695" s="11">
        <v>43127</v>
      </c>
      <c r="B1695">
        <v>0.66869300911854102</v>
      </c>
      <c r="C1695">
        <v>2872.87</v>
      </c>
      <c r="D1695">
        <v>170.93</v>
      </c>
      <c r="E1695">
        <v>123.59</v>
      </c>
      <c r="F1695">
        <v>1351.875</v>
      </c>
      <c r="G1695">
        <v>83.63</v>
      </c>
      <c r="H1695">
        <v>53.74</v>
      </c>
      <c r="Q1695">
        <v>0.65789473684210498</v>
      </c>
      <c r="AF1695">
        <v>0.52050473186119905</v>
      </c>
      <c r="BI1695" t="str">
        <v>24/04/2018</v>
      </c>
      <c r="BJ1695">
        <v>43.6</v>
      </c>
      <c r="BK1695">
        <v>20.8</v>
      </c>
    </row>
    <row r="1696" spans="1:63" x14ac:dyDescent="0.3">
      <c r="A1696" s="11">
        <v>43126</v>
      </c>
      <c r="B1696">
        <v>0.66249999999999998</v>
      </c>
      <c r="C1696">
        <v>2839.25</v>
      </c>
      <c r="D1696">
        <v>168.35</v>
      </c>
      <c r="E1696">
        <v>124.05</v>
      </c>
      <c r="F1696">
        <v>1347.5</v>
      </c>
      <c r="G1696">
        <v>83.68</v>
      </c>
      <c r="H1696">
        <v>53.23</v>
      </c>
      <c r="Q1696">
        <v>0.65277777777777801</v>
      </c>
      <c r="AF1696">
        <v>0.52270327349524803</v>
      </c>
      <c r="BI1696" t="str">
        <v>23/04/2018</v>
      </c>
      <c r="BJ1696">
        <v>43.6</v>
      </c>
      <c r="BK1696">
        <v>20.8</v>
      </c>
    </row>
    <row r="1697" spans="1:63" x14ac:dyDescent="0.3">
      <c r="A1697" s="11">
        <v>43125</v>
      </c>
      <c r="B1697">
        <v>0.674193548387097</v>
      </c>
      <c r="C1697">
        <v>2837.54</v>
      </c>
      <c r="D1697">
        <v>168.41</v>
      </c>
      <c r="E1697">
        <v>123.04</v>
      </c>
      <c r="F1697">
        <v>1358.5</v>
      </c>
      <c r="G1697">
        <v>83.7</v>
      </c>
      <c r="H1697">
        <v>53.37</v>
      </c>
      <c r="Q1697">
        <v>0.66197183098591506</v>
      </c>
      <c r="AF1697">
        <v>0.52452025586353901</v>
      </c>
      <c r="BI1697" t="str">
        <v>20/04/2018</v>
      </c>
      <c r="BJ1697">
        <v>48</v>
      </c>
      <c r="BK1697">
        <v>19.600000000000001</v>
      </c>
    </row>
    <row r="1698" spans="1:63" x14ac:dyDescent="0.3">
      <c r="A1698" s="11">
        <v>43124</v>
      </c>
      <c r="B1698">
        <v>0.68581081081081097</v>
      </c>
      <c r="C1698">
        <v>2839.13</v>
      </c>
      <c r="D1698">
        <v>169.51</v>
      </c>
      <c r="E1698">
        <v>123.71</v>
      </c>
      <c r="F1698">
        <v>1339.8</v>
      </c>
      <c r="G1698">
        <v>83.72</v>
      </c>
      <c r="H1698">
        <v>53.19</v>
      </c>
      <c r="Q1698">
        <v>0.67647058823529405</v>
      </c>
      <c r="AF1698">
        <v>0.51883745963401495</v>
      </c>
      <c r="BI1698" t="str">
        <v>19/04/2018</v>
      </c>
      <c r="BJ1698">
        <v>48</v>
      </c>
      <c r="BK1698">
        <v>19.600000000000001</v>
      </c>
    </row>
    <row r="1699" spans="1:63" x14ac:dyDescent="0.3">
      <c r="A1699" s="11">
        <v>43123</v>
      </c>
      <c r="B1699">
        <v>0.68055555555555602</v>
      </c>
      <c r="C1699">
        <v>2832.97</v>
      </c>
      <c r="D1699">
        <v>168.12</v>
      </c>
      <c r="E1699">
        <v>123.18</v>
      </c>
      <c r="F1699">
        <v>1334.01</v>
      </c>
      <c r="G1699">
        <v>83.67</v>
      </c>
      <c r="H1699">
        <v>52.99</v>
      </c>
      <c r="Q1699">
        <v>0.65671641791044799</v>
      </c>
      <c r="AF1699">
        <v>0.50997782705099803</v>
      </c>
      <c r="BI1699" t="str">
        <v>18/04/2018</v>
      </c>
      <c r="BJ1699">
        <v>48</v>
      </c>
      <c r="BK1699">
        <v>19.600000000000001</v>
      </c>
    </row>
    <row r="1700" spans="1:63" x14ac:dyDescent="0.3">
      <c r="A1700" s="11">
        <v>43120</v>
      </c>
      <c r="B1700">
        <v>0.67931034482758601</v>
      </c>
      <c r="C1700">
        <v>2810.3</v>
      </c>
      <c r="D1700">
        <v>166.34</v>
      </c>
      <c r="E1700">
        <v>123.06</v>
      </c>
      <c r="F1700">
        <v>1331.6</v>
      </c>
      <c r="G1700">
        <v>83.71</v>
      </c>
      <c r="H1700">
        <v>52.71</v>
      </c>
      <c r="Q1700">
        <v>0.65714285714285703</v>
      </c>
      <c r="AF1700">
        <v>0.518805309734513</v>
      </c>
      <c r="BI1700" t="str">
        <v>17/04/2018</v>
      </c>
      <c r="BJ1700">
        <v>48</v>
      </c>
      <c r="BK1700">
        <v>19.600000000000001</v>
      </c>
    </row>
    <row r="1701" spans="1:63" x14ac:dyDescent="0.3">
      <c r="A1701" s="11">
        <v>43119</v>
      </c>
      <c r="B1701">
        <v>0.67021276595744705</v>
      </c>
      <c r="C1701">
        <v>2798.03</v>
      </c>
      <c r="D1701">
        <v>165.82</v>
      </c>
      <c r="E1701">
        <v>123.71</v>
      </c>
      <c r="F1701">
        <v>1324.7</v>
      </c>
      <c r="G1701">
        <v>83.68</v>
      </c>
      <c r="H1701">
        <v>52.43</v>
      </c>
      <c r="Q1701">
        <v>0.66666666666666696</v>
      </c>
      <c r="AF1701">
        <v>0.52455357142857095</v>
      </c>
      <c r="BI1701" t="str">
        <v>16/04/2018</v>
      </c>
      <c r="BJ1701">
        <v>48</v>
      </c>
      <c r="BK1701">
        <v>19.600000000000001</v>
      </c>
    </row>
    <row r="1702" spans="1:63" x14ac:dyDescent="0.3">
      <c r="A1702" s="11">
        <v>43118</v>
      </c>
      <c r="B1702">
        <v>0.68265682656826598</v>
      </c>
      <c r="C1702">
        <v>2802.56</v>
      </c>
      <c r="D1702">
        <v>165.79</v>
      </c>
      <c r="E1702">
        <v>124.87</v>
      </c>
      <c r="F1702">
        <v>1326.34</v>
      </c>
      <c r="G1702">
        <v>83.7</v>
      </c>
      <c r="H1702">
        <v>52.47</v>
      </c>
      <c r="Q1702">
        <v>0.68656716417910402</v>
      </c>
      <c r="AF1702">
        <v>0.52429378531073401</v>
      </c>
      <c r="BI1702" t="str">
        <v>13/04/2018</v>
      </c>
      <c r="BJ1702">
        <v>43.6</v>
      </c>
      <c r="BK1702">
        <v>19.8</v>
      </c>
    </row>
    <row r="1703" spans="1:63" x14ac:dyDescent="0.3">
      <c r="A1703" s="11">
        <v>43117</v>
      </c>
      <c r="B1703">
        <v>0.68235294117647105</v>
      </c>
      <c r="C1703">
        <v>2776.42</v>
      </c>
      <c r="D1703">
        <v>164.02</v>
      </c>
      <c r="E1703">
        <v>125.04</v>
      </c>
      <c r="F1703">
        <v>1338.49</v>
      </c>
      <c r="G1703">
        <v>83.73</v>
      </c>
      <c r="H1703">
        <v>52.09</v>
      </c>
      <c r="Q1703">
        <v>0.66666666666666696</v>
      </c>
      <c r="AF1703">
        <v>0.52193995381062397</v>
      </c>
      <c r="BI1703" t="str">
        <v>12/04/2018</v>
      </c>
      <c r="BJ1703">
        <v>43.6</v>
      </c>
      <c r="BK1703">
        <v>19.8</v>
      </c>
    </row>
    <row r="1704" spans="1:63" x14ac:dyDescent="0.3">
      <c r="A1704" s="11">
        <v>43113</v>
      </c>
      <c r="B1704">
        <v>0.66153846153846196</v>
      </c>
      <c r="C1704">
        <v>2786.24</v>
      </c>
      <c r="D1704">
        <v>164.49</v>
      </c>
      <c r="E1704">
        <v>124.52</v>
      </c>
      <c r="F1704">
        <v>1335.5</v>
      </c>
      <c r="G1704">
        <v>83.74</v>
      </c>
      <c r="H1704">
        <v>52.2</v>
      </c>
      <c r="Q1704">
        <v>0.66666666666666696</v>
      </c>
      <c r="AF1704">
        <v>0.538031319910515</v>
      </c>
      <c r="BI1704" t="str">
        <v>11/04/2018</v>
      </c>
      <c r="BJ1704">
        <v>43.6</v>
      </c>
      <c r="BK1704">
        <v>19.8</v>
      </c>
    </row>
    <row r="1705" spans="1:63" x14ac:dyDescent="0.3">
      <c r="A1705" s="11">
        <v>43112</v>
      </c>
      <c r="B1705">
        <v>0.64728682170542595</v>
      </c>
      <c r="C1705">
        <v>2767.56</v>
      </c>
      <c r="D1705">
        <v>163.29</v>
      </c>
      <c r="E1705">
        <v>124.31</v>
      </c>
      <c r="F1705">
        <v>1322.42</v>
      </c>
      <c r="G1705">
        <v>83.75</v>
      </c>
      <c r="H1705">
        <v>51.73</v>
      </c>
      <c r="Q1705">
        <v>0.66666666666666696</v>
      </c>
      <c r="AF1705">
        <v>0.54871220604703297</v>
      </c>
      <c r="BI1705" t="str">
        <v>10/04/2018</v>
      </c>
      <c r="BJ1705">
        <v>43.6</v>
      </c>
      <c r="BK1705">
        <v>19.8</v>
      </c>
    </row>
    <row r="1706" spans="1:63" x14ac:dyDescent="0.3">
      <c r="A1706" s="11">
        <v>43111</v>
      </c>
      <c r="B1706">
        <v>0.63671875</v>
      </c>
      <c r="C1706">
        <v>2748.23</v>
      </c>
      <c r="D1706">
        <v>162.18</v>
      </c>
      <c r="E1706">
        <v>123.8</v>
      </c>
      <c r="F1706">
        <v>1316.86</v>
      </c>
      <c r="G1706">
        <v>83.78</v>
      </c>
      <c r="H1706">
        <v>51.42</v>
      </c>
      <c r="Q1706">
        <v>0.65625</v>
      </c>
      <c r="AF1706">
        <v>0.55187637969094905</v>
      </c>
      <c r="BI1706" t="str">
        <v>09/04/2018</v>
      </c>
      <c r="BJ1706">
        <v>43.6</v>
      </c>
      <c r="BK1706">
        <v>19.8</v>
      </c>
    </row>
    <row r="1707" spans="1:63" x14ac:dyDescent="0.3">
      <c r="A1707" s="11">
        <v>43110</v>
      </c>
      <c r="B1707">
        <v>0.62204724409448797</v>
      </c>
      <c r="C1707">
        <v>2751.29</v>
      </c>
      <c r="D1707">
        <v>162.56</v>
      </c>
      <c r="E1707">
        <v>123.95</v>
      </c>
      <c r="F1707">
        <v>1311.1</v>
      </c>
      <c r="G1707">
        <v>83.75</v>
      </c>
      <c r="H1707">
        <v>51.56</v>
      </c>
      <c r="Q1707">
        <v>0.65079365079365104</v>
      </c>
      <c r="AF1707">
        <v>0.547320410490308</v>
      </c>
      <c r="BI1707" t="str">
        <v>06/04/2018</v>
      </c>
      <c r="BJ1707">
        <v>42.2</v>
      </c>
      <c r="BK1707">
        <v>18.600000000000001</v>
      </c>
    </row>
    <row r="1708" spans="1:63" x14ac:dyDescent="0.3">
      <c r="A1708" s="11">
        <v>43109</v>
      </c>
      <c r="B1708">
        <v>0.62962962962962998</v>
      </c>
      <c r="C1708">
        <v>2747.71</v>
      </c>
      <c r="D1708">
        <v>162.55000000000001</v>
      </c>
      <c r="E1708">
        <v>125.63</v>
      </c>
      <c r="F1708">
        <v>1320.5</v>
      </c>
      <c r="G1708">
        <v>83.78</v>
      </c>
      <c r="H1708">
        <v>51.564999999999998</v>
      </c>
      <c r="Q1708">
        <v>0.66129032258064502</v>
      </c>
      <c r="AF1708">
        <v>0.55000000000000004</v>
      </c>
      <c r="BI1708" t="str">
        <v>05/04/2018</v>
      </c>
      <c r="BJ1708">
        <v>42.2</v>
      </c>
      <c r="BK1708">
        <v>18.600000000000001</v>
      </c>
    </row>
    <row r="1709" spans="1:63" x14ac:dyDescent="0.3">
      <c r="A1709" s="11">
        <v>43106</v>
      </c>
      <c r="B1709">
        <v>0.63070539419087102</v>
      </c>
      <c r="C1709">
        <v>2743.15</v>
      </c>
      <c r="D1709">
        <v>161.91999999999999</v>
      </c>
      <c r="E1709">
        <v>125.71</v>
      </c>
      <c r="F1709">
        <v>1319.59</v>
      </c>
      <c r="G1709">
        <v>83.78</v>
      </c>
      <c r="H1709">
        <v>51.57</v>
      </c>
      <c r="Q1709">
        <v>0.62903225806451601</v>
      </c>
      <c r="AF1709">
        <v>0.55391600454029499</v>
      </c>
      <c r="BI1709" t="str">
        <v>04/04/2018</v>
      </c>
      <c r="BJ1709">
        <v>42.2</v>
      </c>
      <c r="BK1709">
        <v>18.600000000000001</v>
      </c>
    </row>
    <row r="1710" spans="1:63" x14ac:dyDescent="0.3">
      <c r="A1710" s="11">
        <v>43105</v>
      </c>
      <c r="B1710">
        <v>0.61344537815126099</v>
      </c>
      <c r="C1710">
        <v>2723.99</v>
      </c>
      <c r="D1710">
        <v>160.31</v>
      </c>
      <c r="E1710">
        <v>126.07</v>
      </c>
      <c r="F1710">
        <v>1327.875</v>
      </c>
      <c r="G1710">
        <v>83.78</v>
      </c>
      <c r="H1710">
        <v>51.2</v>
      </c>
      <c r="Q1710">
        <v>0.6</v>
      </c>
      <c r="AF1710">
        <v>0.54308390022675701</v>
      </c>
      <c r="BI1710" t="str">
        <v>03/04/2018</v>
      </c>
      <c r="BJ1710">
        <v>42.2</v>
      </c>
      <c r="BK1710">
        <v>18.600000000000001</v>
      </c>
    </row>
    <row r="1711" spans="1:63" x14ac:dyDescent="0.3">
      <c r="A1711" s="11">
        <v>43104</v>
      </c>
      <c r="B1711">
        <v>0.62660944206008595</v>
      </c>
      <c r="C1711">
        <v>2713.06</v>
      </c>
      <c r="D1711">
        <v>160.03</v>
      </c>
      <c r="E1711">
        <v>126.09</v>
      </c>
      <c r="F1711">
        <v>1313.21</v>
      </c>
      <c r="G1711">
        <v>83.82</v>
      </c>
      <c r="H1711">
        <v>50.82</v>
      </c>
      <c r="Q1711">
        <v>0.58928571428571397</v>
      </c>
      <c r="AF1711">
        <v>0.54576271186440695</v>
      </c>
      <c r="BI1711" t="str">
        <v>02/04/2018</v>
      </c>
      <c r="BJ1711">
        <v>42.2</v>
      </c>
      <c r="BK1711">
        <v>18.600000000000001</v>
      </c>
    </row>
    <row r="1712" spans="1:63" x14ac:dyDescent="0.3">
      <c r="A1712" s="11">
        <v>43103</v>
      </c>
      <c r="B1712">
        <v>0.61085972850678705</v>
      </c>
      <c r="C1712">
        <v>2695.81</v>
      </c>
      <c r="D1712">
        <v>158.49</v>
      </c>
      <c r="E1712">
        <v>125.49</v>
      </c>
      <c r="F1712">
        <v>1317.6</v>
      </c>
      <c r="G1712">
        <v>83.82</v>
      </c>
      <c r="H1712">
        <v>50.5</v>
      </c>
      <c r="Q1712">
        <v>0.57407407407407396</v>
      </c>
      <c r="AF1712">
        <v>0.54157043879907596</v>
      </c>
      <c r="BI1712" t="str">
        <v>30/03/2018</v>
      </c>
      <c r="BJ1712">
        <v>47.6</v>
      </c>
      <c r="BK1712">
        <v>18.100000000000001</v>
      </c>
    </row>
    <row r="1713" spans="1:63" x14ac:dyDescent="0.3">
      <c r="A1713" s="11">
        <v>43099</v>
      </c>
      <c r="B1713">
        <v>0.62882096069868998</v>
      </c>
      <c r="C1713">
        <v>2673.61</v>
      </c>
      <c r="D1713">
        <v>155.76</v>
      </c>
      <c r="E1713">
        <v>126.86</v>
      </c>
      <c r="F1713">
        <v>1302.8</v>
      </c>
      <c r="G1713">
        <v>83.85</v>
      </c>
      <c r="H1713">
        <v>49.95</v>
      </c>
      <c r="Q1713">
        <v>0.61666666666666703</v>
      </c>
      <c r="AF1713">
        <v>0.54185520361990902</v>
      </c>
      <c r="BI1713" t="str">
        <v>29/03/2018</v>
      </c>
      <c r="BJ1713">
        <v>47.6</v>
      </c>
      <c r="BK1713">
        <v>18.100000000000001</v>
      </c>
    </row>
    <row r="1714" spans="1:63" x14ac:dyDescent="0.3">
      <c r="A1714" s="11">
        <v>43098</v>
      </c>
      <c r="B1714">
        <v>0.63090128755364805</v>
      </c>
      <c r="C1714">
        <v>2687.54</v>
      </c>
      <c r="D1714">
        <v>156.72999999999999</v>
      </c>
      <c r="E1714">
        <v>126.66</v>
      </c>
      <c r="F1714">
        <v>1295.01</v>
      </c>
      <c r="G1714">
        <v>83.83</v>
      </c>
      <c r="H1714">
        <v>49.89</v>
      </c>
      <c r="Q1714">
        <v>0.61904761904761896</v>
      </c>
      <c r="AF1714">
        <v>0.53217011995637997</v>
      </c>
      <c r="BI1714" t="str">
        <v>28/03/2018</v>
      </c>
      <c r="BJ1714">
        <v>47.6</v>
      </c>
      <c r="BK1714">
        <v>18.100000000000001</v>
      </c>
    </row>
    <row r="1715" spans="1:63" x14ac:dyDescent="0.3">
      <c r="A1715" s="11">
        <v>43097</v>
      </c>
      <c r="B1715">
        <v>0.64224137931034497</v>
      </c>
      <c r="C1715">
        <v>2682.62</v>
      </c>
      <c r="D1715">
        <v>156.54</v>
      </c>
      <c r="E1715">
        <v>126.77</v>
      </c>
      <c r="F1715">
        <v>1287.1600000000001</v>
      </c>
      <c r="G1715">
        <v>83.82</v>
      </c>
      <c r="H1715">
        <v>49.77</v>
      </c>
      <c r="Q1715">
        <v>0.62903225806451601</v>
      </c>
      <c r="AF1715">
        <v>0.54746136865342199</v>
      </c>
      <c r="BI1715" t="str">
        <v>27/03/2018</v>
      </c>
      <c r="BJ1715">
        <v>47.6</v>
      </c>
      <c r="BK1715">
        <v>18.100000000000001</v>
      </c>
    </row>
    <row r="1716" spans="1:63" x14ac:dyDescent="0.3">
      <c r="A1716" s="11">
        <v>43096</v>
      </c>
      <c r="B1716">
        <v>0.61965811965812001</v>
      </c>
      <c r="C1716">
        <v>2680.5</v>
      </c>
      <c r="D1716">
        <v>156.52000000000001</v>
      </c>
      <c r="E1716">
        <v>125.14</v>
      </c>
      <c r="F1716">
        <v>1284</v>
      </c>
      <c r="G1716">
        <v>83.78</v>
      </c>
      <c r="H1716">
        <v>49.67</v>
      </c>
      <c r="Q1716">
        <v>0.63333333333333297</v>
      </c>
      <c r="AF1716">
        <v>0.55926724137931005</v>
      </c>
      <c r="BI1716" t="str">
        <v>26/03/2018</v>
      </c>
      <c r="BJ1716">
        <v>47.6</v>
      </c>
      <c r="BK1716">
        <v>18.100000000000001</v>
      </c>
    </row>
    <row r="1717" spans="1:63" x14ac:dyDescent="0.3">
      <c r="A1717" s="11">
        <v>43092</v>
      </c>
      <c r="B1717">
        <v>0.63404255319148906</v>
      </c>
      <c r="C1717">
        <v>2683.34</v>
      </c>
      <c r="D1717">
        <v>157.37</v>
      </c>
      <c r="E1717">
        <v>124.77</v>
      </c>
      <c r="F1717">
        <v>1275.25</v>
      </c>
      <c r="G1717">
        <v>83.79</v>
      </c>
      <c r="H1717">
        <v>49.68</v>
      </c>
      <c r="Q1717">
        <v>0.67241379310344795</v>
      </c>
      <c r="AF1717">
        <v>0.57357679914070903</v>
      </c>
      <c r="BI1717" t="str">
        <v>23/03/2018</v>
      </c>
      <c r="BJ1717">
        <v>49.5</v>
      </c>
      <c r="BK1717">
        <v>17.5</v>
      </c>
    </row>
    <row r="1718" spans="1:63" x14ac:dyDescent="0.3">
      <c r="A1718" s="11">
        <v>43091</v>
      </c>
      <c r="B1718">
        <v>0.63865546218487401</v>
      </c>
      <c r="C1718">
        <v>2684.57</v>
      </c>
      <c r="D1718">
        <v>157.55000000000001</v>
      </c>
      <c r="E1718">
        <v>124.6</v>
      </c>
      <c r="F1718">
        <v>1266.68</v>
      </c>
      <c r="G1718">
        <v>83.82</v>
      </c>
      <c r="H1718">
        <v>49.52</v>
      </c>
      <c r="Q1718">
        <v>0.65517241379310298</v>
      </c>
      <c r="AF1718">
        <v>0.55873015873015897</v>
      </c>
      <c r="BI1718" t="str">
        <v>22/03/2018</v>
      </c>
      <c r="BJ1718">
        <v>49.5</v>
      </c>
      <c r="BK1718">
        <v>17.5</v>
      </c>
    </row>
    <row r="1719" spans="1:63" x14ac:dyDescent="0.3">
      <c r="A1719" s="11">
        <v>43090</v>
      </c>
      <c r="B1719">
        <v>0.62396694214876003</v>
      </c>
      <c r="C1719">
        <v>2679.25</v>
      </c>
      <c r="D1719">
        <v>157.53</v>
      </c>
      <c r="E1719">
        <v>124.14</v>
      </c>
      <c r="F1719">
        <v>1265.45</v>
      </c>
      <c r="G1719">
        <v>83.92</v>
      </c>
      <c r="H1719">
        <v>49.29</v>
      </c>
      <c r="Q1719">
        <v>0.61016949152542399</v>
      </c>
      <c r="AF1719">
        <v>0.548286604361371</v>
      </c>
      <c r="BI1719" t="str">
        <v>21/03/2018</v>
      </c>
      <c r="BJ1719">
        <v>49.5</v>
      </c>
      <c r="BK1719">
        <v>17.5</v>
      </c>
    </row>
    <row r="1720" spans="1:63" x14ac:dyDescent="0.3">
      <c r="A1720" s="11">
        <v>43089</v>
      </c>
      <c r="B1720">
        <v>0.63114754098360704</v>
      </c>
      <c r="C1720">
        <v>2681.47</v>
      </c>
      <c r="D1720">
        <v>157.69999999999999</v>
      </c>
      <c r="E1720">
        <v>125.53</v>
      </c>
      <c r="F1720">
        <v>1261.7</v>
      </c>
      <c r="G1720">
        <v>83.91</v>
      </c>
      <c r="H1720">
        <v>49.31</v>
      </c>
      <c r="Q1720">
        <v>0.62903225806451601</v>
      </c>
      <c r="AF1720">
        <v>0.54312114989733096</v>
      </c>
      <c r="BI1720" t="str">
        <v>20/03/2018</v>
      </c>
      <c r="BJ1720">
        <v>49.5</v>
      </c>
      <c r="BK1720">
        <v>17.5</v>
      </c>
    </row>
    <row r="1721" spans="1:63" x14ac:dyDescent="0.3">
      <c r="A1721" s="11">
        <v>43088</v>
      </c>
      <c r="B1721">
        <v>0.621848739495798</v>
      </c>
      <c r="C1721">
        <v>2690.16</v>
      </c>
      <c r="D1721">
        <v>158.63999999999999</v>
      </c>
      <c r="E1721">
        <v>127.18</v>
      </c>
      <c r="F1721">
        <v>1261.73</v>
      </c>
      <c r="G1721">
        <v>83.95</v>
      </c>
      <c r="H1721">
        <v>50.01</v>
      </c>
      <c r="Q1721">
        <v>0.64516129032258096</v>
      </c>
      <c r="AF1721">
        <v>0.54517453798768001</v>
      </c>
      <c r="BI1721" t="str">
        <v>19/03/2018</v>
      </c>
      <c r="BJ1721">
        <v>49.5</v>
      </c>
      <c r="BK1721">
        <v>17.5</v>
      </c>
    </row>
    <row r="1722" spans="1:63" x14ac:dyDescent="0.3">
      <c r="A1722" s="11">
        <v>43085</v>
      </c>
      <c r="B1722">
        <v>0.62151394422310802</v>
      </c>
      <c r="C1722">
        <v>2675.81</v>
      </c>
      <c r="D1722">
        <v>157.65</v>
      </c>
      <c r="E1722">
        <v>128.35</v>
      </c>
      <c r="F1722">
        <v>1254.3</v>
      </c>
      <c r="G1722">
        <v>83.95</v>
      </c>
      <c r="H1722">
        <v>49.45</v>
      </c>
      <c r="Q1722">
        <v>0.65079365079365104</v>
      </c>
      <c r="AF1722">
        <v>0.54878048780487798</v>
      </c>
      <c r="BI1722" t="str">
        <v>16/03/2018</v>
      </c>
      <c r="BJ1722">
        <v>55.5</v>
      </c>
      <c r="BK1722">
        <v>16.8</v>
      </c>
    </row>
    <row r="1723" spans="1:63" x14ac:dyDescent="0.3">
      <c r="A1723" s="11">
        <v>43084</v>
      </c>
      <c r="B1723">
        <v>0.63967611336032404</v>
      </c>
      <c r="C1723">
        <v>2652.01</v>
      </c>
      <c r="D1723">
        <v>155.88</v>
      </c>
      <c r="E1723">
        <v>127.87</v>
      </c>
      <c r="F1723">
        <v>1253</v>
      </c>
      <c r="G1723">
        <v>83.99</v>
      </c>
      <c r="H1723">
        <v>49.47</v>
      </c>
      <c r="Q1723">
        <v>0.64516129032258096</v>
      </c>
      <c r="AF1723">
        <v>0.55849440488301105</v>
      </c>
      <c r="BI1723" t="str">
        <v>15/03/2018</v>
      </c>
      <c r="BJ1723">
        <v>55.5</v>
      </c>
      <c r="BK1723">
        <v>16.8</v>
      </c>
    </row>
    <row r="1724" spans="1:63" x14ac:dyDescent="0.3">
      <c r="A1724" s="11">
        <v>43083</v>
      </c>
      <c r="B1724">
        <v>0.63374485596707797</v>
      </c>
      <c r="C1724">
        <v>2662.85</v>
      </c>
      <c r="D1724">
        <v>155.99</v>
      </c>
      <c r="E1724">
        <v>127.33</v>
      </c>
      <c r="F1724">
        <v>1255.72</v>
      </c>
      <c r="G1724">
        <v>84.02</v>
      </c>
      <c r="H1724">
        <v>49.7</v>
      </c>
      <c r="Q1724">
        <v>0.65573770491803296</v>
      </c>
      <c r="AF1724">
        <v>0.55747711088504603</v>
      </c>
      <c r="BI1724" t="str">
        <v>14/03/2018</v>
      </c>
      <c r="BJ1724">
        <v>55.5</v>
      </c>
      <c r="BK1724">
        <v>16.8</v>
      </c>
    </row>
    <row r="1725" spans="1:63" x14ac:dyDescent="0.3">
      <c r="A1725" s="11">
        <v>43082</v>
      </c>
      <c r="B1725">
        <v>0.64166666666666705</v>
      </c>
      <c r="C1725">
        <v>2664.11</v>
      </c>
      <c r="D1725">
        <v>155.69</v>
      </c>
      <c r="E1725">
        <v>126.38</v>
      </c>
      <c r="F1725">
        <v>1244.4000000000001</v>
      </c>
      <c r="G1725">
        <v>83.93</v>
      </c>
      <c r="H1725">
        <v>49.46</v>
      </c>
      <c r="Q1725">
        <v>0.644067796610169</v>
      </c>
      <c r="AF1725">
        <v>0.55141129032258096</v>
      </c>
      <c r="BI1725" t="str">
        <v>13/03/2018</v>
      </c>
      <c r="BJ1725">
        <v>55.5</v>
      </c>
      <c r="BK1725">
        <v>16.8</v>
      </c>
    </row>
    <row r="1726" spans="1:63" x14ac:dyDescent="0.3">
      <c r="A1726" s="11">
        <v>43081</v>
      </c>
      <c r="B1726">
        <v>0.65665236051502096</v>
      </c>
      <c r="C1726">
        <v>2659.99</v>
      </c>
      <c r="D1726">
        <v>155.9</v>
      </c>
      <c r="E1726">
        <v>126.43</v>
      </c>
      <c r="F1726">
        <v>1242.18</v>
      </c>
      <c r="G1726">
        <v>83.93</v>
      </c>
      <c r="H1726">
        <v>49.48</v>
      </c>
      <c r="Q1726">
        <v>0.68421052631578905</v>
      </c>
      <c r="AF1726">
        <v>0.54848484848484802</v>
      </c>
      <c r="BI1726" t="str">
        <v>12/03/2018</v>
      </c>
      <c r="BJ1726">
        <v>55.5</v>
      </c>
      <c r="BK1726">
        <v>16.8</v>
      </c>
    </row>
    <row r="1727" spans="1:63" x14ac:dyDescent="0.3">
      <c r="A1727" s="11">
        <v>43078</v>
      </c>
      <c r="B1727">
        <v>0.66122448979591797</v>
      </c>
      <c r="C1727">
        <v>2651.5</v>
      </c>
      <c r="D1727">
        <v>154.69999999999999</v>
      </c>
      <c r="E1727">
        <v>126.69</v>
      </c>
      <c r="F1727">
        <v>1248.3499999999999</v>
      </c>
      <c r="G1727">
        <v>83.97</v>
      </c>
      <c r="H1727">
        <v>49.32</v>
      </c>
      <c r="Q1727">
        <v>0.644067796610169</v>
      </c>
      <c r="AF1727">
        <v>0.55489021956087803</v>
      </c>
      <c r="BI1727" t="str">
        <v>09/03/2018</v>
      </c>
      <c r="BJ1727">
        <v>54.9</v>
      </c>
      <c r="BK1727">
        <v>15.7</v>
      </c>
    </row>
    <row r="1728" spans="1:63" x14ac:dyDescent="0.3">
      <c r="A1728" s="11">
        <v>43077</v>
      </c>
      <c r="B1728">
        <v>0.673640167364017</v>
      </c>
      <c r="C1728">
        <v>2636.98</v>
      </c>
      <c r="D1728">
        <v>154.02000000000001</v>
      </c>
      <c r="E1728">
        <v>126.68</v>
      </c>
      <c r="F1728">
        <v>1246.75</v>
      </c>
      <c r="G1728">
        <v>83.97</v>
      </c>
      <c r="H1728">
        <v>49.05</v>
      </c>
      <c r="Q1728">
        <v>0.66666666666666696</v>
      </c>
      <c r="AF1728">
        <v>0.55643564356435604</v>
      </c>
      <c r="BI1728" t="str">
        <v>08/03/2018</v>
      </c>
      <c r="BJ1728">
        <v>54.9</v>
      </c>
      <c r="BK1728">
        <v>15.7</v>
      </c>
    </row>
    <row r="1729" spans="1:63" x14ac:dyDescent="0.3">
      <c r="A1729" s="11">
        <v>43076</v>
      </c>
      <c r="B1729">
        <v>0.67073170731707299</v>
      </c>
      <c r="C1729">
        <v>2629.27</v>
      </c>
      <c r="D1729">
        <v>153.5</v>
      </c>
      <c r="E1729">
        <v>127.68</v>
      </c>
      <c r="F1729">
        <v>1264.5</v>
      </c>
      <c r="G1729">
        <v>83.96</v>
      </c>
      <c r="H1729">
        <v>48.914999999999999</v>
      </c>
      <c r="Q1729">
        <v>0.65573770491803296</v>
      </c>
      <c r="AF1729">
        <v>0.55632411067193699</v>
      </c>
      <c r="BI1729" t="str">
        <v>07/03/2018</v>
      </c>
      <c r="BJ1729">
        <v>54.9</v>
      </c>
      <c r="BK1729">
        <v>15.7</v>
      </c>
    </row>
    <row r="1730" spans="1:63" x14ac:dyDescent="0.3">
      <c r="A1730" s="11">
        <v>43075</v>
      </c>
      <c r="B1730">
        <v>0.64230769230769202</v>
      </c>
      <c r="C1730">
        <v>2629.57</v>
      </c>
      <c r="D1730">
        <v>152.81</v>
      </c>
      <c r="E1730">
        <v>127.24</v>
      </c>
      <c r="F1730">
        <v>1265.97</v>
      </c>
      <c r="G1730">
        <v>83.92</v>
      </c>
      <c r="H1730">
        <v>49.16</v>
      </c>
      <c r="Q1730">
        <v>0.64615384615384597</v>
      </c>
      <c r="AF1730">
        <v>0.55795677799607102</v>
      </c>
      <c r="BI1730" t="str">
        <v>06/03/2018</v>
      </c>
      <c r="BJ1730">
        <v>54.9</v>
      </c>
      <c r="BK1730">
        <v>15.7</v>
      </c>
    </row>
    <row r="1731" spans="1:63" x14ac:dyDescent="0.3">
      <c r="A1731" s="11">
        <v>43074</v>
      </c>
      <c r="B1731">
        <v>0.64980544747081703</v>
      </c>
      <c r="C1731">
        <v>2639.44</v>
      </c>
      <c r="D1731">
        <v>152.71</v>
      </c>
      <c r="E1731">
        <v>126.61</v>
      </c>
      <c r="F1731">
        <v>1276.18</v>
      </c>
      <c r="G1731">
        <v>83.93</v>
      </c>
      <c r="H1731">
        <v>49.21</v>
      </c>
      <c r="Q1731">
        <v>0.65625</v>
      </c>
      <c r="AF1731">
        <v>0.56035328753680103</v>
      </c>
      <c r="BI1731" t="str">
        <v>05/03/2018</v>
      </c>
      <c r="BJ1731">
        <v>54.9</v>
      </c>
      <c r="BK1731">
        <v>15.7</v>
      </c>
    </row>
    <row r="1732" spans="1:63" x14ac:dyDescent="0.3">
      <c r="A1732" s="11">
        <v>43071</v>
      </c>
      <c r="B1732">
        <v>0.65964912280701804</v>
      </c>
      <c r="C1732">
        <v>2642.22</v>
      </c>
      <c r="D1732">
        <v>154.49</v>
      </c>
      <c r="E1732">
        <v>126.55</v>
      </c>
      <c r="F1732">
        <v>1280.5050000000001</v>
      </c>
      <c r="G1732">
        <v>83.98</v>
      </c>
      <c r="H1732">
        <v>49.39</v>
      </c>
      <c r="Q1732">
        <v>0.66666666666666696</v>
      </c>
      <c r="AF1732">
        <v>0.57003891050583699</v>
      </c>
      <c r="BI1732" t="str">
        <v>02/03/2018</v>
      </c>
      <c r="BJ1732">
        <v>48.6</v>
      </c>
      <c r="BK1732">
        <v>15.5</v>
      </c>
    </row>
    <row r="1733" spans="1:63" x14ac:dyDescent="0.3">
      <c r="A1733" s="11">
        <v>43069</v>
      </c>
      <c r="B1733">
        <v>0.65753424657534199</v>
      </c>
      <c r="C1733">
        <v>2647.58</v>
      </c>
      <c r="D1733">
        <v>155.15</v>
      </c>
      <c r="E1733">
        <v>125.12</v>
      </c>
      <c r="F1733">
        <v>1274.83</v>
      </c>
      <c r="G1733">
        <v>84.04</v>
      </c>
      <c r="H1733">
        <v>49.49</v>
      </c>
      <c r="Q1733">
        <v>0.66666666666666696</v>
      </c>
      <c r="AF1733">
        <v>0.56748768472906397</v>
      </c>
      <c r="BI1733" t="str">
        <v>01/03/2018</v>
      </c>
      <c r="BJ1733">
        <v>48.6</v>
      </c>
      <c r="BK1733">
        <v>15.5</v>
      </c>
    </row>
    <row r="1734" spans="1:63" x14ac:dyDescent="0.3">
      <c r="A1734" s="11">
        <v>43069</v>
      </c>
      <c r="B1734">
        <v>0.66876971608832803</v>
      </c>
      <c r="C1734">
        <v>2626.07</v>
      </c>
      <c r="D1734">
        <v>153.86000000000001</v>
      </c>
      <c r="E1734">
        <v>125.54</v>
      </c>
      <c r="F1734">
        <v>1278.93</v>
      </c>
      <c r="G1734">
        <v>84.084999999999994</v>
      </c>
      <c r="H1734">
        <v>49.58</v>
      </c>
      <c r="Q1734">
        <v>0.670886075949367</v>
      </c>
      <c r="AF1734">
        <v>0.56921587608906099</v>
      </c>
      <c r="BI1734" t="str">
        <v>28/02/2018</v>
      </c>
      <c r="BJ1734">
        <v>48.6</v>
      </c>
      <c r="BK1734">
        <v>15.5</v>
      </c>
    </row>
    <row r="1735" spans="1:63" x14ac:dyDescent="0.3">
      <c r="A1735" s="11">
        <v>43068</v>
      </c>
      <c r="B1735">
        <v>0.67197452229299404</v>
      </c>
      <c r="C1735">
        <v>2627.04</v>
      </c>
      <c r="D1735">
        <v>156.59</v>
      </c>
      <c r="E1735">
        <v>126.79</v>
      </c>
      <c r="F1735">
        <v>1294.07</v>
      </c>
      <c r="G1735">
        <v>84.11</v>
      </c>
      <c r="H1735">
        <v>49.94</v>
      </c>
      <c r="Q1735">
        <v>0.66666666666666696</v>
      </c>
      <c r="AF1735">
        <v>0.56847290640394099</v>
      </c>
      <c r="BI1735" t="str">
        <v>27/02/2018</v>
      </c>
      <c r="BJ1735">
        <v>48.6</v>
      </c>
      <c r="BK1735">
        <v>15.5</v>
      </c>
    </row>
    <row r="1736" spans="1:63" x14ac:dyDescent="0.3">
      <c r="A1736" s="11">
        <v>43067</v>
      </c>
      <c r="B1736">
        <v>0.67197452229299404</v>
      </c>
      <c r="C1736">
        <v>2601.42</v>
      </c>
      <c r="D1736">
        <v>156.19</v>
      </c>
      <c r="E1736">
        <v>126.62</v>
      </c>
      <c r="F1736">
        <v>1294.3599999999999</v>
      </c>
      <c r="G1736">
        <v>84.1</v>
      </c>
      <c r="H1736">
        <v>49.68</v>
      </c>
      <c r="Q1736">
        <v>0.66666666666666696</v>
      </c>
      <c r="AF1736">
        <v>0.565217391304348</v>
      </c>
      <c r="BI1736" t="str">
        <v>26/02/2018</v>
      </c>
      <c r="BJ1736">
        <v>48.6</v>
      </c>
      <c r="BK1736">
        <v>15.5</v>
      </c>
    </row>
    <row r="1737" spans="1:63" x14ac:dyDescent="0.3">
      <c r="A1737" s="11">
        <v>43064</v>
      </c>
      <c r="B1737">
        <v>0.68733850129199003</v>
      </c>
      <c r="C1737">
        <v>2602.42</v>
      </c>
      <c r="D1737">
        <v>156.26</v>
      </c>
      <c r="E1737">
        <v>126.8</v>
      </c>
      <c r="F1737">
        <v>1288.23</v>
      </c>
      <c r="G1737">
        <v>84.1</v>
      </c>
      <c r="H1737">
        <v>50.09</v>
      </c>
      <c r="Q1737">
        <v>0.70652173913043503</v>
      </c>
      <c r="AF1737">
        <v>0.56618357487922699</v>
      </c>
      <c r="BI1737" t="str">
        <v>23/02/2018</v>
      </c>
      <c r="BJ1737">
        <v>48.1</v>
      </c>
      <c r="BK1737">
        <v>14.4</v>
      </c>
    </row>
    <row r="1738" spans="1:63" x14ac:dyDescent="0.3">
      <c r="A1738" s="11">
        <v>43062</v>
      </c>
      <c r="B1738">
        <v>0.68472906403940903</v>
      </c>
      <c r="C1738">
        <v>2597.08</v>
      </c>
      <c r="D1738">
        <v>155.69</v>
      </c>
      <c r="E1738">
        <v>127.15</v>
      </c>
      <c r="F1738">
        <v>1292.17</v>
      </c>
      <c r="G1738">
        <v>84.1</v>
      </c>
      <c r="H1738">
        <v>49.87</v>
      </c>
      <c r="Q1738">
        <v>0.71276595744680804</v>
      </c>
      <c r="AF1738">
        <v>0.55608820709491802</v>
      </c>
      <c r="BI1738" t="str">
        <v>22/02/2018</v>
      </c>
      <c r="BJ1738">
        <v>48.1</v>
      </c>
      <c r="BK1738">
        <v>14.4</v>
      </c>
    </row>
    <row r="1739" spans="1:63" x14ac:dyDescent="0.3">
      <c r="A1739" s="11">
        <v>43061</v>
      </c>
      <c r="B1739">
        <v>0.68148148148148102</v>
      </c>
      <c r="C1739">
        <v>2599.0300000000002</v>
      </c>
      <c r="D1739">
        <v>155.5</v>
      </c>
      <c r="E1739">
        <v>126.74</v>
      </c>
      <c r="F1739">
        <v>1280.53</v>
      </c>
      <c r="G1739">
        <v>84.03</v>
      </c>
      <c r="H1739">
        <v>49.7</v>
      </c>
      <c r="Q1739">
        <v>0.71276595744680804</v>
      </c>
      <c r="AF1739">
        <v>0.55202312138728304</v>
      </c>
      <c r="BI1739" t="str">
        <v>21/02/2018</v>
      </c>
      <c r="BJ1739">
        <v>48.1</v>
      </c>
      <c r="BK1739">
        <v>14.4</v>
      </c>
    </row>
    <row r="1740" spans="1:63" x14ac:dyDescent="0.3">
      <c r="A1740" s="11">
        <v>43060</v>
      </c>
      <c r="B1740">
        <v>0.67669172932330801</v>
      </c>
      <c r="C1740">
        <v>2582.14</v>
      </c>
      <c r="D1740">
        <v>153.83000000000001</v>
      </c>
      <c r="E1740">
        <v>126.34</v>
      </c>
      <c r="F1740">
        <v>1276.95</v>
      </c>
      <c r="G1740">
        <v>84.05</v>
      </c>
      <c r="H1740">
        <v>49.27</v>
      </c>
      <c r="Q1740">
        <v>0.70967741935483897</v>
      </c>
      <c r="AF1740">
        <v>0.55652173913043501</v>
      </c>
      <c r="BI1740" t="str">
        <v>20/02/2018</v>
      </c>
      <c r="BJ1740">
        <v>48.1</v>
      </c>
      <c r="BK1740">
        <v>14.4</v>
      </c>
    </row>
    <row r="1741" spans="1:63" x14ac:dyDescent="0.3">
      <c r="A1741" s="11">
        <v>43057</v>
      </c>
      <c r="B1741">
        <v>0.66265060240963902</v>
      </c>
      <c r="C1741">
        <v>2578.85</v>
      </c>
      <c r="D1741">
        <v>153.94999999999999</v>
      </c>
      <c r="E1741">
        <v>126.39</v>
      </c>
      <c r="F1741">
        <v>1294.3699999999999</v>
      </c>
      <c r="G1741">
        <v>84.08</v>
      </c>
      <c r="H1741">
        <v>49.18</v>
      </c>
      <c r="Q1741">
        <v>0.70833333333333304</v>
      </c>
      <c r="AF1741">
        <v>0.55555555555555602</v>
      </c>
      <c r="BI1741" t="str">
        <v>19/02/2018</v>
      </c>
      <c r="BJ1741">
        <v>48.1</v>
      </c>
      <c r="BK1741">
        <v>14.4</v>
      </c>
    </row>
    <row r="1742" spans="1:63" x14ac:dyDescent="0.3">
      <c r="A1742" s="11">
        <v>43056</v>
      </c>
      <c r="B1742">
        <v>0.66509433962264197</v>
      </c>
      <c r="C1742">
        <v>2585.64</v>
      </c>
      <c r="D1742">
        <v>154.54</v>
      </c>
      <c r="E1742">
        <v>125.46</v>
      </c>
      <c r="F1742">
        <v>1278.55</v>
      </c>
      <c r="G1742">
        <v>84.13</v>
      </c>
      <c r="H1742">
        <v>49.22</v>
      </c>
      <c r="Q1742">
        <v>0.71428571428571397</v>
      </c>
      <c r="AF1742">
        <v>0.55888030888030904</v>
      </c>
      <c r="BI1742" t="str">
        <v>16/02/2018</v>
      </c>
      <c r="BJ1742">
        <v>48.5</v>
      </c>
      <c r="BK1742">
        <v>14.6</v>
      </c>
    </row>
    <row r="1743" spans="1:63" x14ac:dyDescent="0.3">
      <c r="A1743" s="11">
        <v>43055</v>
      </c>
      <c r="B1743">
        <v>0.66428571428571404</v>
      </c>
      <c r="C1743">
        <v>2564.62</v>
      </c>
      <c r="D1743">
        <v>152.59</v>
      </c>
      <c r="E1743">
        <v>126.56</v>
      </c>
      <c r="F1743">
        <v>1278.4000000000001</v>
      </c>
      <c r="G1743">
        <v>84.12</v>
      </c>
      <c r="H1743">
        <v>48.685000000000002</v>
      </c>
      <c r="Q1743">
        <v>0.69696969696969702</v>
      </c>
      <c r="AF1743">
        <v>0.55275895450145196</v>
      </c>
      <c r="BI1743" t="str">
        <v>15/02/2018</v>
      </c>
      <c r="BJ1743">
        <v>48.5</v>
      </c>
      <c r="BK1743">
        <v>14.6</v>
      </c>
    </row>
    <row r="1744" spans="1:63" x14ac:dyDescent="0.3">
      <c r="A1744" s="11">
        <v>43054</v>
      </c>
      <c r="B1744">
        <v>0.66587677725118499</v>
      </c>
      <c r="C1744">
        <v>2578.87</v>
      </c>
      <c r="D1744">
        <v>153.31</v>
      </c>
      <c r="E1744">
        <v>125.2</v>
      </c>
      <c r="F1744">
        <v>1280.0999999999999</v>
      </c>
      <c r="G1744">
        <v>84.15</v>
      </c>
      <c r="H1744">
        <v>48.94</v>
      </c>
      <c r="Q1744">
        <v>0.69387755102040805</v>
      </c>
      <c r="AF1744">
        <v>0.54634146341463397</v>
      </c>
      <c r="BI1744" t="str">
        <v>14/02/2018</v>
      </c>
      <c r="BJ1744">
        <v>48.5</v>
      </c>
      <c r="BK1744">
        <v>14.6</v>
      </c>
    </row>
    <row r="1745" spans="1:63" x14ac:dyDescent="0.3">
      <c r="A1745" s="11">
        <v>43053</v>
      </c>
      <c r="B1745">
        <v>0.66745843230403801</v>
      </c>
      <c r="C1745">
        <v>2584.84</v>
      </c>
      <c r="D1745">
        <v>153.87</v>
      </c>
      <c r="E1745">
        <v>124.36</v>
      </c>
      <c r="F1745">
        <v>1278.3499999999999</v>
      </c>
      <c r="G1745">
        <v>84.13</v>
      </c>
      <c r="H1745">
        <v>49.04</v>
      </c>
      <c r="Q1745">
        <v>0.69072164948453596</v>
      </c>
      <c r="AF1745">
        <v>0.54715127701375199</v>
      </c>
      <c r="BI1745" t="str">
        <v>13/02/2018</v>
      </c>
      <c r="BJ1745">
        <v>48.5</v>
      </c>
      <c r="BK1745">
        <v>14.6</v>
      </c>
    </row>
    <row r="1746" spans="1:63" x14ac:dyDescent="0.3">
      <c r="A1746" s="11">
        <v>43050</v>
      </c>
      <c r="B1746">
        <v>0.65127020785219403</v>
      </c>
      <c r="C1746">
        <v>2582.3000000000002</v>
      </c>
      <c r="D1746">
        <v>153.68</v>
      </c>
      <c r="E1746">
        <v>124.1</v>
      </c>
      <c r="F1746">
        <v>1276.1400000000001</v>
      </c>
      <c r="G1746">
        <v>84.14</v>
      </c>
      <c r="H1746">
        <v>49.18</v>
      </c>
      <c r="Q1746">
        <v>0.66</v>
      </c>
      <c r="AF1746">
        <v>0.54302670623145399</v>
      </c>
      <c r="BI1746" t="str">
        <v>12/02/2018</v>
      </c>
      <c r="BJ1746">
        <v>48.5</v>
      </c>
      <c r="BK1746">
        <v>14.6</v>
      </c>
    </row>
    <row r="1747" spans="1:63" x14ac:dyDescent="0.3">
      <c r="A1747" s="11">
        <v>43049</v>
      </c>
      <c r="B1747">
        <v>0.64583333333333304</v>
      </c>
      <c r="C1747">
        <v>2584.62</v>
      </c>
      <c r="D1747">
        <v>153.69</v>
      </c>
      <c r="E1747">
        <v>126</v>
      </c>
      <c r="F1747">
        <v>1285</v>
      </c>
      <c r="G1747">
        <v>84.17</v>
      </c>
      <c r="H1747">
        <v>49.33</v>
      </c>
      <c r="Q1747">
        <v>0.65</v>
      </c>
      <c r="AF1747">
        <v>0.53968253968253999</v>
      </c>
      <c r="BI1747" t="str">
        <v>09/02/2018</v>
      </c>
      <c r="BJ1747">
        <v>51.9</v>
      </c>
      <c r="BK1747">
        <v>14.4</v>
      </c>
    </row>
    <row r="1748" spans="1:63" x14ac:dyDescent="0.3">
      <c r="A1748" s="11">
        <v>43048</v>
      </c>
      <c r="B1748">
        <v>0.64418604651162803</v>
      </c>
      <c r="C1748">
        <v>2594.38</v>
      </c>
      <c r="D1748">
        <v>154.5</v>
      </c>
      <c r="E1748">
        <v>126.36</v>
      </c>
      <c r="F1748">
        <v>1281.46</v>
      </c>
      <c r="G1748">
        <v>84.18</v>
      </c>
      <c r="H1748">
        <v>49.61</v>
      </c>
      <c r="Q1748">
        <v>0.65306122448979598</v>
      </c>
      <c r="AF1748">
        <v>0.53100000000000003</v>
      </c>
      <c r="BI1748" t="str">
        <v>08/02/2018</v>
      </c>
      <c r="BJ1748">
        <v>51.9</v>
      </c>
      <c r="BK1748">
        <v>14.4</v>
      </c>
    </row>
    <row r="1749" spans="1:63" x14ac:dyDescent="0.3">
      <c r="A1749" s="11">
        <v>43047</v>
      </c>
      <c r="B1749">
        <v>0.63961813842482096</v>
      </c>
      <c r="C1749">
        <v>2590.64</v>
      </c>
      <c r="D1749">
        <v>153.88</v>
      </c>
      <c r="E1749">
        <v>126.64</v>
      </c>
      <c r="F1749">
        <v>1275.32</v>
      </c>
      <c r="G1749">
        <v>84.19</v>
      </c>
      <c r="H1749">
        <v>49.44</v>
      </c>
      <c r="Q1749">
        <v>0.64948453608247403</v>
      </c>
      <c r="AF1749">
        <v>0.53090172239108402</v>
      </c>
      <c r="BI1749" t="str">
        <v>07/02/2018</v>
      </c>
      <c r="BJ1749">
        <v>51.9</v>
      </c>
      <c r="BK1749">
        <v>14.4</v>
      </c>
    </row>
    <row r="1750" spans="1:63" x14ac:dyDescent="0.3">
      <c r="A1750" s="11">
        <v>43046</v>
      </c>
      <c r="B1750">
        <v>0.63043478260869601</v>
      </c>
      <c r="C1750">
        <v>2591.13</v>
      </c>
      <c r="D1750">
        <v>153.79</v>
      </c>
      <c r="E1750">
        <v>126.11</v>
      </c>
      <c r="F1750">
        <v>1282.05</v>
      </c>
      <c r="G1750">
        <v>84.23</v>
      </c>
      <c r="H1750">
        <v>49.64</v>
      </c>
      <c r="Q1750">
        <v>0.64583333333333304</v>
      </c>
      <c r="AF1750">
        <v>0.52566735112936303</v>
      </c>
      <c r="BI1750" t="str">
        <v>06/02/2018</v>
      </c>
      <c r="BJ1750">
        <v>51.9</v>
      </c>
      <c r="BK1750">
        <v>14.4</v>
      </c>
    </row>
    <row r="1751" spans="1:63" x14ac:dyDescent="0.3">
      <c r="A1751" s="11">
        <v>43043</v>
      </c>
      <c r="B1751">
        <v>0.62740384615384603</v>
      </c>
      <c r="C1751">
        <v>2587.84</v>
      </c>
      <c r="D1751">
        <v>153.27000000000001</v>
      </c>
      <c r="E1751">
        <v>125.64</v>
      </c>
      <c r="F1751">
        <v>1269.8499999999999</v>
      </c>
      <c r="G1751">
        <v>84.18</v>
      </c>
      <c r="H1751">
        <v>49.45</v>
      </c>
      <c r="Q1751">
        <v>0.64948453608247403</v>
      </c>
      <c r="AF1751">
        <v>0.51930894308943099</v>
      </c>
      <c r="BI1751" t="str">
        <v>05/02/2018</v>
      </c>
      <c r="BJ1751">
        <v>51.9</v>
      </c>
      <c r="BK1751">
        <v>14.4</v>
      </c>
    </row>
    <row r="1752" spans="1:63" x14ac:dyDescent="0.3">
      <c r="A1752" s="11">
        <v>43042</v>
      </c>
      <c r="B1752">
        <v>0.63725490196078405</v>
      </c>
      <c r="C1752">
        <v>2579.85</v>
      </c>
      <c r="D1752">
        <v>151.81</v>
      </c>
      <c r="E1752">
        <v>125.3</v>
      </c>
      <c r="F1752">
        <v>1276</v>
      </c>
      <c r="G1752">
        <v>84.23</v>
      </c>
      <c r="H1752">
        <v>49.54</v>
      </c>
      <c r="Q1752">
        <v>0.65625</v>
      </c>
      <c r="AF1752">
        <v>0.51266464032421499</v>
      </c>
      <c r="BI1752" t="str">
        <v>02/02/2018</v>
      </c>
      <c r="BJ1752">
        <v>54.4</v>
      </c>
      <c r="BK1752">
        <v>15.5</v>
      </c>
    </row>
    <row r="1753" spans="1:63" x14ac:dyDescent="0.3">
      <c r="A1753" s="11">
        <v>43041</v>
      </c>
      <c r="B1753">
        <v>0.63037974683544296</v>
      </c>
      <c r="C1753">
        <v>2579.36</v>
      </c>
      <c r="D1753">
        <v>152.1</v>
      </c>
      <c r="E1753">
        <v>124.75</v>
      </c>
      <c r="F1753">
        <v>1274.4000000000001</v>
      </c>
      <c r="G1753">
        <v>84.21</v>
      </c>
      <c r="H1753">
        <v>49.42</v>
      </c>
      <c r="Q1753">
        <v>0.65591397849462396</v>
      </c>
      <c r="AF1753">
        <v>0.50102249488752604</v>
      </c>
      <c r="BI1753" t="str">
        <v>01/02/2018</v>
      </c>
      <c r="BJ1753">
        <v>54.4</v>
      </c>
      <c r="BK1753">
        <v>15.5</v>
      </c>
    </row>
    <row r="1754" spans="1:63" x14ac:dyDescent="0.3">
      <c r="A1754" s="11">
        <v>43039</v>
      </c>
      <c r="B1754">
        <v>0.63049095607235095</v>
      </c>
      <c r="C1754">
        <v>2575.2600000000002</v>
      </c>
      <c r="D1754">
        <v>152.15</v>
      </c>
      <c r="E1754">
        <v>124.46</v>
      </c>
      <c r="F1754">
        <v>1271.58</v>
      </c>
      <c r="G1754">
        <v>84.3</v>
      </c>
      <c r="H1754">
        <v>49.28</v>
      </c>
      <c r="Q1754">
        <v>0.66666666666666696</v>
      </c>
      <c r="AF1754">
        <v>0.50156087408949002</v>
      </c>
      <c r="BI1754" t="str">
        <v>31/01/2018</v>
      </c>
      <c r="BJ1754">
        <v>54.4</v>
      </c>
      <c r="BK1754">
        <v>15.5</v>
      </c>
    </row>
    <row r="1755" spans="1:63" x14ac:dyDescent="0.3">
      <c r="A1755" s="11">
        <v>43039</v>
      </c>
      <c r="B1755">
        <v>0.62631578947368405</v>
      </c>
      <c r="C1755">
        <v>2572.83</v>
      </c>
      <c r="D1755">
        <v>151.58000000000001</v>
      </c>
      <c r="E1755">
        <v>124.42</v>
      </c>
      <c r="F1755">
        <v>1276.25</v>
      </c>
      <c r="G1755">
        <v>84.35</v>
      </c>
      <c r="H1755">
        <v>49.08</v>
      </c>
      <c r="Q1755">
        <v>0.67045454545454497</v>
      </c>
      <c r="AF1755">
        <v>0.49628055260361298</v>
      </c>
      <c r="BI1755" t="str">
        <v>30/01/2018</v>
      </c>
      <c r="BJ1755">
        <v>54.4</v>
      </c>
      <c r="BK1755">
        <v>15.5</v>
      </c>
    </row>
    <row r="1756" spans="1:63" x14ac:dyDescent="0.3">
      <c r="A1756" s="11">
        <v>43036</v>
      </c>
      <c r="B1756">
        <v>0.61780104712041894</v>
      </c>
      <c r="C1756">
        <v>2581.0700000000002</v>
      </c>
      <c r="D1756">
        <v>151.24</v>
      </c>
      <c r="E1756">
        <v>123.24</v>
      </c>
      <c r="F1756">
        <v>1273.3499999999999</v>
      </c>
      <c r="G1756">
        <v>84.31</v>
      </c>
      <c r="H1756">
        <v>49.04</v>
      </c>
      <c r="Q1756">
        <v>0.68539325842696597</v>
      </c>
      <c r="AF1756">
        <v>0.50211416490486305</v>
      </c>
      <c r="BI1756" t="str">
        <v>29/01/2018</v>
      </c>
      <c r="BJ1756">
        <v>54.4</v>
      </c>
      <c r="BK1756">
        <v>15.5</v>
      </c>
    </row>
    <row r="1757" spans="1:63" x14ac:dyDescent="0.3">
      <c r="A1757" s="11">
        <v>43035</v>
      </c>
      <c r="B1757">
        <v>0.61081081081081101</v>
      </c>
      <c r="C1757">
        <v>2560.4</v>
      </c>
      <c r="D1757">
        <v>146.96</v>
      </c>
      <c r="E1757">
        <v>122.43</v>
      </c>
      <c r="F1757">
        <v>1267.1099999999999</v>
      </c>
      <c r="G1757">
        <v>84.25</v>
      </c>
      <c r="H1757">
        <v>48.81</v>
      </c>
      <c r="Q1757">
        <v>0.66666666666666696</v>
      </c>
      <c r="AF1757">
        <v>0.49316508937960002</v>
      </c>
      <c r="BI1757" t="str">
        <v>26/01/2018</v>
      </c>
      <c r="BJ1757">
        <v>66</v>
      </c>
      <c r="BK1757">
        <v>12.6</v>
      </c>
    </row>
    <row r="1758" spans="1:63" x14ac:dyDescent="0.3">
      <c r="A1758" s="11">
        <v>43034</v>
      </c>
      <c r="B1758">
        <v>0.57608695652173902</v>
      </c>
      <c r="C1758">
        <v>2557.15</v>
      </c>
      <c r="D1758">
        <v>147.43</v>
      </c>
      <c r="E1758">
        <v>122.84</v>
      </c>
      <c r="F1758">
        <v>1277.4100000000001</v>
      </c>
      <c r="G1758">
        <v>84.25</v>
      </c>
      <c r="H1758">
        <v>48.9</v>
      </c>
      <c r="Q1758">
        <v>0.64197530864197505</v>
      </c>
      <c r="AF1758">
        <v>0.49420442571127499</v>
      </c>
      <c r="BI1758" t="str">
        <v>25/01/2018</v>
      </c>
      <c r="BJ1758">
        <v>66</v>
      </c>
      <c r="BK1758">
        <v>12.6</v>
      </c>
    </row>
    <row r="1759" spans="1:63" x14ac:dyDescent="0.3">
      <c r="A1759" s="11">
        <v>43033</v>
      </c>
      <c r="B1759">
        <v>0.56198347107437996</v>
      </c>
      <c r="C1759">
        <v>2569.13</v>
      </c>
      <c r="D1759">
        <v>147.99</v>
      </c>
      <c r="E1759">
        <v>123.43</v>
      </c>
      <c r="F1759">
        <v>1276.73</v>
      </c>
      <c r="G1759">
        <v>84.27</v>
      </c>
      <c r="H1759">
        <v>49.05</v>
      </c>
      <c r="Q1759">
        <v>0.60240963855421703</v>
      </c>
      <c r="AF1759">
        <v>0.49840933191940601</v>
      </c>
      <c r="BI1759" t="str">
        <v>24/01/2018</v>
      </c>
      <c r="BJ1759">
        <v>66</v>
      </c>
      <c r="BK1759">
        <v>12.6</v>
      </c>
    </row>
    <row r="1760" spans="1:63" x14ac:dyDescent="0.3">
      <c r="A1760" s="11">
        <v>43032</v>
      </c>
      <c r="B1760">
        <v>0.55462184873949605</v>
      </c>
      <c r="C1760">
        <v>2564.98</v>
      </c>
      <c r="D1760">
        <v>147.74</v>
      </c>
      <c r="E1760">
        <v>124.2</v>
      </c>
      <c r="F1760">
        <v>1282.07</v>
      </c>
      <c r="G1760">
        <v>84.29</v>
      </c>
      <c r="H1760">
        <v>48.97</v>
      </c>
      <c r="Q1760">
        <v>0.60493827160493796</v>
      </c>
      <c r="AF1760">
        <v>0.51185344827586199</v>
      </c>
      <c r="BI1760" t="str">
        <v>23/01/2018</v>
      </c>
      <c r="BJ1760">
        <v>66</v>
      </c>
      <c r="BK1760">
        <v>12.6</v>
      </c>
    </row>
    <row r="1761" spans="1:63" x14ac:dyDescent="0.3">
      <c r="A1761" s="11">
        <v>43029</v>
      </c>
      <c r="B1761">
        <v>0.543417366946779</v>
      </c>
      <c r="C1761">
        <v>2575.21</v>
      </c>
      <c r="D1761">
        <v>148.71</v>
      </c>
      <c r="E1761">
        <v>123.98</v>
      </c>
      <c r="F1761">
        <v>1280.73</v>
      </c>
      <c r="G1761">
        <v>84.29</v>
      </c>
      <c r="H1761">
        <v>49.13</v>
      </c>
      <c r="Q1761">
        <v>0.58536585365853699</v>
      </c>
      <c r="AF1761">
        <v>0.51531151003167897</v>
      </c>
      <c r="BI1761" t="str">
        <v>22/01/2018</v>
      </c>
      <c r="BJ1761">
        <v>66</v>
      </c>
      <c r="BK1761">
        <v>12.6</v>
      </c>
    </row>
    <row r="1762" spans="1:63" x14ac:dyDescent="0.3">
      <c r="A1762" s="11">
        <v>43028</v>
      </c>
      <c r="B1762">
        <v>0.53239436619718306</v>
      </c>
      <c r="C1762">
        <v>2562.1</v>
      </c>
      <c r="D1762">
        <v>148.31</v>
      </c>
      <c r="E1762">
        <v>125.31</v>
      </c>
      <c r="F1762">
        <v>1289.79</v>
      </c>
      <c r="G1762">
        <v>84.34</v>
      </c>
      <c r="H1762">
        <v>49.18</v>
      </c>
      <c r="Q1762">
        <v>0.59756097560975596</v>
      </c>
      <c r="AF1762">
        <v>0.50214592274678105</v>
      </c>
      <c r="BI1762" t="str">
        <v>19/01/2018</v>
      </c>
      <c r="BJ1762">
        <v>64.7</v>
      </c>
      <c r="BK1762">
        <v>12.8</v>
      </c>
    </row>
    <row r="1763" spans="1:63" x14ac:dyDescent="0.3">
      <c r="A1763" s="11">
        <v>43027</v>
      </c>
      <c r="B1763">
        <v>0.54755043227665701</v>
      </c>
      <c r="C1763">
        <v>2561.2600000000002</v>
      </c>
      <c r="D1763">
        <v>148.86000000000001</v>
      </c>
      <c r="E1763">
        <v>125.09</v>
      </c>
      <c r="F1763">
        <v>1281.17</v>
      </c>
      <c r="G1763">
        <v>84.29</v>
      </c>
      <c r="H1763">
        <v>49.33</v>
      </c>
      <c r="Q1763">
        <v>0.607594936708861</v>
      </c>
      <c r="AF1763">
        <v>0.49729729729729699</v>
      </c>
      <c r="BI1763" t="str">
        <v>18/01/2018</v>
      </c>
      <c r="BJ1763">
        <v>64.7</v>
      </c>
      <c r="BK1763">
        <v>12.8</v>
      </c>
    </row>
    <row r="1764" spans="1:63" x14ac:dyDescent="0.3">
      <c r="BI1764" t="str">
        <v>17/01/2018</v>
      </c>
      <c r="BJ1764">
        <v>64.7</v>
      </c>
      <c r="BK1764">
        <v>12.8</v>
      </c>
    </row>
    <row r="1765" spans="1:63" x14ac:dyDescent="0.3">
      <c r="BI1765" t="str">
        <v>16/01/2018</v>
      </c>
      <c r="BJ1765">
        <v>64.7</v>
      </c>
      <c r="BK1765">
        <v>12.8</v>
      </c>
    </row>
    <row r="1766" spans="1:63" x14ac:dyDescent="0.3">
      <c r="BI1766" t="str">
        <v>15/01/2018</v>
      </c>
      <c r="BJ1766">
        <v>64.7</v>
      </c>
      <c r="BK1766">
        <v>12.8</v>
      </c>
    </row>
    <row r="1767" spans="1:63" x14ac:dyDescent="0.3">
      <c r="BI1767" t="str">
        <v>12/01/2018</v>
      </c>
      <c r="BJ1767">
        <v>66.7</v>
      </c>
      <c r="BK1767">
        <v>12.7</v>
      </c>
    </row>
    <row r="1768" spans="1:63" x14ac:dyDescent="0.3">
      <c r="BI1768" t="str">
        <v>11/01/2018</v>
      </c>
      <c r="BJ1768">
        <v>66.7</v>
      </c>
      <c r="BK1768">
        <v>12.7</v>
      </c>
    </row>
    <row r="1769" spans="1:63" x14ac:dyDescent="0.3">
      <c r="BI1769" t="str">
        <v>10/01/2018</v>
      </c>
      <c r="BJ1769">
        <v>66.7</v>
      </c>
      <c r="BK1769">
        <v>12.7</v>
      </c>
    </row>
    <row r="1770" spans="1:63" x14ac:dyDescent="0.3">
      <c r="BI1770" t="str">
        <v>09/01/2018</v>
      </c>
      <c r="BJ1770">
        <v>66.7</v>
      </c>
      <c r="BK1770">
        <v>12.7</v>
      </c>
    </row>
    <row r="1771" spans="1:63" x14ac:dyDescent="0.3">
      <c r="BI1771" t="str">
        <v>08/01/2018</v>
      </c>
      <c r="BJ1771">
        <v>66.7</v>
      </c>
      <c r="BK1771">
        <v>12.7</v>
      </c>
    </row>
    <row r="1772" spans="1:63" x14ac:dyDescent="0.3">
      <c r="BI1772" t="str">
        <v>05/01/2018</v>
      </c>
      <c r="BJ1772">
        <v>64.400000000000006</v>
      </c>
      <c r="BK1772">
        <v>13.5</v>
      </c>
    </row>
    <row r="1773" spans="1:63" x14ac:dyDescent="0.3">
      <c r="BI1773" t="str">
        <v>04/01/2018</v>
      </c>
      <c r="BJ1773">
        <v>64.400000000000006</v>
      </c>
      <c r="BK1773">
        <v>13.5</v>
      </c>
    </row>
    <row r="1774" spans="1:63" x14ac:dyDescent="0.3">
      <c r="BI1774" t="str">
        <v>03/01/2018</v>
      </c>
      <c r="BJ1774">
        <v>64.400000000000006</v>
      </c>
      <c r="BK1774">
        <v>13.5</v>
      </c>
    </row>
    <row r="1775" spans="1:63" x14ac:dyDescent="0.3">
      <c r="BI1775" t="str">
        <v>02/01/2018</v>
      </c>
      <c r="BJ1775">
        <v>64.400000000000006</v>
      </c>
      <c r="BK1775">
        <v>13.5</v>
      </c>
    </row>
    <row r="1776" spans="1:63" x14ac:dyDescent="0.3">
      <c r="BI1776" t="str">
        <v>01/01/2018</v>
      </c>
      <c r="BJ1776">
        <v>64.400000000000006</v>
      </c>
      <c r="BK1776">
        <v>13.5</v>
      </c>
    </row>
    <row r="1777" spans="61:63" x14ac:dyDescent="0.3">
      <c r="BI1777" t="str">
        <v>29/12/2017</v>
      </c>
      <c r="BJ1777">
        <v>61.9</v>
      </c>
      <c r="BK1777">
        <v>15.2</v>
      </c>
    </row>
    <row r="1778" spans="61:63" x14ac:dyDescent="0.3">
      <c r="BI1778" t="str">
        <v>28/12/2017</v>
      </c>
      <c r="BJ1778">
        <v>61.9</v>
      </c>
      <c r="BK1778">
        <v>15.2</v>
      </c>
    </row>
    <row r="1779" spans="61:63" x14ac:dyDescent="0.3">
      <c r="BI1779" t="str">
        <v>27/12/2017</v>
      </c>
      <c r="BJ1779">
        <v>61.9</v>
      </c>
      <c r="BK1779">
        <v>15.2</v>
      </c>
    </row>
    <row r="1780" spans="61:63" x14ac:dyDescent="0.3">
      <c r="BI1780" t="str">
        <v>26/12/2017</v>
      </c>
      <c r="BJ1780">
        <v>61.9</v>
      </c>
      <c r="BK1780">
        <v>15.2</v>
      </c>
    </row>
    <row r="1781" spans="61:63" x14ac:dyDescent="0.3">
      <c r="BI1781" t="str">
        <v>25/12/2017</v>
      </c>
      <c r="BJ1781">
        <v>61.9</v>
      </c>
      <c r="BK1781">
        <v>15.2</v>
      </c>
    </row>
    <row r="1782" spans="61:63" x14ac:dyDescent="0.3">
      <c r="BI1782" t="str">
        <v>22/12/2017</v>
      </c>
      <c r="BJ1782" t="e">
        <v>#N/A</v>
      </c>
      <c r="BK1782" t="e">
        <v>#N/A</v>
      </c>
    </row>
    <row r="1783" spans="61:63" x14ac:dyDescent="0.3">
      <c r="BI1783" t="str">
        <v>21/12/2017</v>
      </c>
      <c r="BJ1783" t="e">
        <v>#N/A</v>
      </c>
      <c r="BK1783" t="e">
        <v>#N/A</v>
      </c>
    </row>
    <row r="1784" spans="61:63" x14ac:dyDescent="0.3">
      <c r="BI1784" t="str">
        <v>20/12/2017</v>
      </c>
      <c r="BJ1784" t="e">
        <v>#N/A</v>
      </c>
      <c r="BK1784" t="e">
        <v>#N/A</v>
      </c>
    </row>
    <row r="1785" spans="61:63" x14ac:dyDescent="0.3">
      <c r="BI1785" t="str">
        <v>19/12/2017</v>
      </c>
      <c r="BJ1785" t="e">
        <v>#N/A</v>
      </c>
      <c r="BK1785" t="e">
        <v>#N/A</v>
      </c>
    </row>
    <row r="1786" spans="61:63" x14ac:dyDescent="0.3">
      <c r="BI1786" t="str">
        <v>18/12/2017</v>
      </c>
      <c r="BJ1786" t="e">
        <v>#N/A</v>
      </c>
      <c r="BK1786" t="e">
        <v>#N/A</v>
      </c>
    </row>
    <row r="1787" spans="61:63" x14ac:dyDescent="0.3">
      <c r="BI1787" t="str">
        <v>15/12/2017</v>
      </c>
      <c r="BJ1787">
        <v>64.099999999999994</v>
      </c>
      <c r="BK1787">
        <v>15.1</v>
      </c>
    </row>
    <row r="1788" spans="61:63" x14ac:dyDescent="0.3">
      <c r="BI1788" t="str">
        <v>14/12/2017</v>
      </c>
      <c r="BJ1788">
        <v>64.099999999999994</v>
      </c>
      <c r="BK1788">
        <v>15.1</v>
      </c>
    </row>
    <row r="1789" spans="61:63" x14ac:dyDescent="0.3">
      <c r="BI1789" t="str">
        <v>13/12/2017</v>
      </c>
      <c r="BJ1789">
        <v>64.099999999999994</v>
      </c>
      <c r="BK1789">
        <v>15.1</v>
      </c>
    </row>
    <row r="1790" spans="61:63" x14ac:dyDescent="0.3">
      <c r="BI1790" t="str">
        <v>12/12/2017</v>
      </c>
      <c r="BJ1790">
        <v>64.099999999999994</v>
      </c>
      <c r="BK1790">
        <v>15.1</v>
      </c>
    </row>
    <row r="1791" spans="61:63" x14ac:dyDescent="0.3">
      <c r="BI1791" t="str">
        <v>11/12/2017</v>
      </c>
      <c r="BJ1791">
        <v>64.099999999999994</v>
      </c>
      <c r="BK1791">
        <v>15.1</v>
      </c>
    </row>
    <row r="1792" spans="61:63" x14ac:dyDescent="0.3">
      <c r="BI1792" t="str">
        <v>08/12/2017</v>
      </c>
      <c r="BJ1792">
        <v>61.9</v>
      </c>
      <c r="BK1792">
        <v>15.2</v>
      </c>
    </row>
    <row r="1793" spans="61:63" x14ac:dyDescent="0.3">
      <c r="BI1793" t="str">
        <v>07/12/2017</v>
      </c>
      <c r="BJ1793">
        <v>61.9</v>
      </c>
      <c r="BK1793">
        <v>15.2</v>
      </c>
    </row>
    <row r="1794" spans="61:63" x14ac:dyDescent="0.3">
      <c r="BI1794" t="str">
        <v>06/12/2017</v>
      </c>
      <c r="BJ1794">
        <v>61.9</v>
      </c>
      <c r="BK1794">
        <v>15.2</v>
      </c>
    </row>
    <row r="1795" spans="61:63" x14ac:dyDescent="0.3">
      <c r="BI1795" t="str">
        <v>05/12/2017</v>
      </c>
      <c r="BJ1795">
        <v>61.9</v>
      </c>
      <c r="BK1795">
        <v>15.2</v>
      </c>
    </row>
    <row r="1796" spans="61:63" x14ac:dyDescent="0.3">
      <c r="BI1796" t="str">
        <v>04/12/2017</v>
      </c>
      <c r="BJ1796">
        <v>61.9</v>
      </c>
      <c r="BK1796">
        <v>15.2</v>
      </c>
    </row>
    <row r="1797" spans="61:63" x14ac:dyDescent="0.3">
      <c r="BI1797" t="str">
        <v>01/12/2017</v>
      </c>
      <c r="BJ1797">
        <v>64.2</v>
      </c>
      <c r="BK1797">
        <v>15.1</v>
      </c>
    </row>
    <row r="1798" spans="61:63" x14ac:dyDescent="0.3">
      <c r="BI1798" t="str">
        <v>30/11/2017</v>
      </c>
      <c r="BJ1798">
        <v>64.2</v>
      </c>
      <c r="BK1798">
        <v>15.1</v>
      </c>
    </row>
    <row r="1799" spans="61:63" x14ac:dyDescent="0.3">
      <c r="BI1799" t="str">
        <v>29/11/2017</v>
      </c>
      <c r="BJ1799">
        <v>64.2</v>
      </c>
      <c r="BK1799">
        <v>15.1</v>
      </c>
    </row>
    <row r="1800" spans="61:63" x14ac:dyDescent="0.3">
      <c r="BI1800" t="str">
        <v>28/11/2017</v>
      </c>
      <c r="BJ1800">
        <v>64.2</v>
      </c>
      <c r="BK1800">
        <v>15.1</v>
      </c>
    </row>
    <row r="1801" spans="61:63" x14ac:dyDescent="0.3">
      <c r="BI1801" t="str">
        <v>27/11/2017</v>
      </c>
      <c r="BJ1801">
        <v>64.2</v>
      </c>
      <c r="BK1801">
        <v>15.1</v>
      </c>
    </row>
    <row r="1802" spans="61:63" x14ac:dyDescent="0.3">
      <c r="BI1802" t="str">
        <v>24/11/2017</v>
      </c>
      <c r="BJ1802">
        <v>62.3</v>
      </c>
      <c r="BK1802">
        <v>15.1</v>
      </c>
    </row>
    <row r="1803" spans="61:63" x14ac:dyDescent="0.3">
      <c r="BI1803" t="str">
        <v>23/11/2017</v>
      </c>
      <c r="BJ1803">
        <v>62.3</v>
      </c>
      <c r="BK1803">
        <v>15.1</v>
      </c>
    </row>
    <row r="1804" spans="61:63" x14ac:dyDescent="0.3">
      <c r="BI1804" t="str">
        <v>22/11/2017</v>
      </c>
      <c r="BJ1804">
        <v>62.3</v>
      </c>
      <c r="BK1804">
        <v>15.1</v>
      </c>
    </row>
    <row r="1805" spans="61:63" x14ac:dyDescent="0.3">
      <c r="BI1805" t="str">
        <v>21/11/2017</v>
      </c>
      <c r="BJ1805">
        <v>62.3</v>
      </c>
      <c r="BK1805">
        <v>15.1</v>
      </c>
    </row>
    <row r="1806" spans="61:63" x14ac:dyDescent="0.3">
      <c r="BI1806" t="str">
        <v>20/11/2017</v>
      </c>
      <c r="BJ1806">
        <v>62.3</v>
      </c>
      <c r="BK1806">
        <v>15.1</v>
      </c>
    </row>
    <row r="1807" spans="61:63" x14ac:dyDescent="0.3">
      <c r="BI1807" t="str">
        <v>17/11/2017</v>
      </c>
      <c r="BJ1807">
        <v>61.5</v>
      </c>
      <c r="BK1807">
        <v>15.4</v>
      </c>
    </row>
    <row r="1808" spans="61:63" x14ac:dyDescent="0.3">
      <c r="BI1808" t="str">
        <v>16/11/2017</v>
      </c>
      <c r="BJ1808">
        <v>61.5</v>
      </c>
      <c r="BK1808">
        <v>15.4</v>
      </c>
    </row>
    <row r="1809" spans="61:63" x14ac:dyDescent="0.3">
      <c r="BI1809" t="str">
        <v>15/11/2017</v>
      </c>
      <c r="BJ1809">
        <v>61.5</v>
      </c>
      <c r="BK1809">
        <v>15.4</v>
      </c>
    </row>
    <row r="1810" spans="61:63" x14ac:dyDescent="0.3">
      <c r="BI1810" t="str">
        <v>14/11/2017</v>
      </c>
      <c r="BJ1810">
        <v>61.5</v>
      </c>
      <c r="BK1810">
        <v>15.4</v>
      </c>
    </row>
    <row r="1811" spans="61:63" x14ac:dyDescent="0.3">
      <c r="BI1811" t="str">
        <v>13/11/2017</v>
      </c>
      <c r="BJ1811">
        <v>61.5</v>
      </c>
      <c r="BK1811">
        <v>15.4</v>
      </c>
    </row>
    <row r="1812" spans="61:63" x14ac:dyDescent="0.3">
      <c r="BI1812" t="str">
        <v>10/11/2017</v>
      </c>
      <c r="BJ1812">
        <v>63.5</v>
      </c>
      <c r="BK1812">
        <v>15.4</v>
      </c>
    </row>
    <row r="1813" spans="61:63" x14ac:dyDescent="0.3">
      <c r="BI1813" t="str">
        <v>09/11/2017</v>
      </c>
      <c r="BJ1813">
        <v>63.5</v>
      </c>
      <c r="BK1813">
        <v>15.4</v>
      </c>
    </row>
    <row r="1814" spans="61:63" x14ac:dyDescent="0.3">
      <c r="BI1814" t="str">
        <v>08/11/2017</v>
      </c>
      <c r="BJ1814">
        <v>63.5</v>
      </c>
      <c r="BK1814">
        <v>15.4</v>
      </c>
    </row>
    <row r="1815" spans="61:63" x14ac:dyDescent="0.3">
      <c r="BI1815" t="str">
        <v>07/11/2017</v>
      </c>
      <c r="BJ1815">
        <v>63.5</v>
      </c>
      <c r="BK1815">
        <v>15.4</v>
      </c>
    </row>
    <row r="1816" spans="61:63" x14ac:dyDescent="0.3">
      <c r="BI1816" t="str">
        <v>06/11/2017</v>
      </c>
      <c r="BJ1816">
        <v>63.5</v>
      </c>
      <c r="BK1816">
        <v>15.4</v>
      </c>
    </row>
    <row r="1817" spans="61:63" x14ac:dyDescent="0.3">
      <c r="BI1817" t="str">
        <v>03/11/2017</v>
      </c>
      <c r="BJ1817">
        <v>64.400000000000006</v>
      </c>
      <c r="BK1817">
        <v>14.4</v>
      </c>
    </row>
    <row r="1818" spans="61:63" x14ac:dyDescent="0.3">
      <c r="BI1818" t="str">
        <v>02/11/2017</v>
      </c>
      <c r="BJ1818">
        <v>64.400000000000006</v>
      </c>
      <c r="BK1818">
        <v>14.4</v>
      </c>
    </row>
    <row r="1819" spans="61:63" x14ac:dyDescent="0.3">
      <c r="BI1819" t="str">
        <v>01/11/2017</v>
      </c>
      <c r="BJ1819">
        <v>64.400000000000006</v>
      </c>
      <c r="BK1819">
        <v>14.4</v>
      </c>
    </row>
    <row r="1820" spans="61:63" x14ac:dyDescent="0.3">
      <c r="BI1820" t="str">
        <v>31/10/2017</v>
      </c>
      <c r="BJ1820">
        <v>64.400000000000006</v>
      </c>
      <c r="BK1820">
        <v>14.4</v>
      </c>
    </row>
    <row r="1821" spans="61:63" x14ac:dyDescent="0.3">
      <c r="BI1821" t="str">
        <v>30/10/2017</v>
      </c>
      <c r="BJ1821">
        <v>64.400000000000006</v>
      </c>
      <c r="BK1821">
        <v>14.4</v>
      </c>
    </row>
    <row r="1822" spans="61:63" x14ac:dyDescent="0.3">
      <c r="BI1822" t="str">
        <v>27/10/2017</v>
      </c>
      <c r="BJ1822">
        <v>63.5</v>
      </c>
      <c r="BK1822">
        <v>14.4</v>
      </c>
    </row>
    <row r="1823" spans="61:63" x14ac:dyDescent="0.3">
      <c r="BI1823" t="str">
        <v>26/10/2017</v>
      </c>
      <c r="BJ1823">
        <v>63.5</v>
      </c>
      <c r="BK1823">
        <v>14.4</v>
      </c>
    </row>
    <row r="1824" spans="61:63" x14ac:dyDescent="0.3">
      <c r="BI1824" t="str">
        <v>25/10/2017</v>
      </c>
      <c r="BJ1824">
        <v>63.5</v>
      </c>
      <c r="BK1824">
        <v>14.4</v>
      </c>
    </row>
    <row r="1825" spans="61:63" x14ac:dyDescent="0.3">
      <c r="BI1825" t="str">
        <v>24/10/2017</v>
      </c>
      <c r="BJ1825">
        <v>63.5</v>
      </c>
      <c r="BK1825">
        <v>14.4</v>
      </c>
    </row>
    <row r="1826" spans="61:63" x14ac:dyDescent="0.3">
      <c r="BI1826" t="str">
        <v>23/10/2017</v>
      </c>
      <c r="BJ1826">
        <v>63.5</v>
      </c>
      <c r="BK1826">
        <v>14.4</v>
      </c>
    </row>
    <row r="1827" spans="61:63" x14ac:dyDescent="0.3">
      <c r="BI1827" t="str">
        <v>20/10/2017</v>
      </c>
      <c r="BJ1827">
        <v>62.3</v>
      </c>
      <c r="BK1827">
        <v>15.1</v>
      </c>
    </row>
    <row r="1828" spans="61:63" x14ac:dyDescent="0.3">
      <c r="BI1828" t="str">
        <v>19/10/2017</v>
      </c>
      <c r="BJ1828">
        <v>62.3</v>
      </c>
      <c r="BK1828">
        <v>15.1</v>
      </c>
    </row>
    <row r="1829" spans="61:63" x14ac:dyDescent="0.3">
      <c r="BI1829" t="str">
        <v>18/10/2017</v>
      </c>
      <c r="BJ1829">
        <v>62.3</v>
      </c>
      <c r="BK1829">
        <v>15.1</v>
      </c>
    </row>
    <row r="1830" spans="61:63" x14ac:dyDescent="0.3">
      <c r="BI1830" t="str">
        <v>17/10/2017</v>
      </c>
      <c r="BJ1830">
        <v>62.3</v>
      </c>
      <c r="BK1830">
        <v>15.1</v>
      </c>
    </row>
    <row r="1831" spans="61:63" x14ac:dyDescent="0.3">
      <c r="BI1831" t="str">
        <v>16/10/2017</v>
      </c>
      <c r="BJ1831">
        <v>62.3</v>
      </c>
      <c r="BK1831">
        <v>15.1</v>
      </c>
    </row>
    <row r="1832" spans="61:63" x14ac:dyDescent="0.3">
      <c r="BI1832" t="str">
        <v>13/10/2017</v>
      </c>
      <c r="BJ1832">
        <v>60</v>
      </c>
      <c r="BK1832">
        <v>15.2</v>
      </c>
    </row>
    <row r="1833" spans="61:63" x14ac:dyDescent="0.3">
      <c r="BI1833" t="str">
        <v>12/10/2017</v>
      </c>
      <c r="BJ1833">
        <v>60</v>
      </c>
      <c r="BK1833">
        <v>15.2</v>
      </c>
    </row>
    <row r="1834" spans="61:63" x14ac:dyDescent="0.3">
      <c r="BI1834" t="str">
        <v>11/10/2017</v>
      </c>
      <c r="BJ1834">
        <v>60</v>
      </c>
      <c r="BK1834">
        <v>15.2</v>
      </c>
    </row>
    <row r="1835" spans="61:63" x14ac:dyDescent="0.3">
      <c r="BI1835" t="str">
        <v>10/10/2017</v>
      </c>
      <c r="BJ1835">
        <v>60</v>
      </c>
      <c r="BK1835">
        <v>15.2</v>
      </c>
    </row>
    <row r="1836" spans="61:63" x14ac:dyDescent="0.3">
      <c r="BI1836" t="str">
        <v>09/10/2017</v>
      </c>
      <c r="BJ1836">
        <v>60</v>
      </c>
      <c r="BK1836">
        <v>15.2</v>
      </c>
    </row>
    <row r="1837" spans="61:63" x14ac:dyDescent="0.3">
      <c r="BI1837" t="str">
        <v>06/10/2017</v>
      </c>
      <c r="BJ1837">
        <v>60.4</v>
      </c>
      <c r="BK1837">
        <v>15.1</v>
      </c>
    </row>
    <row r="1838" spans="61:63" x14ac:dyDescent="0.3">
      <c r="BI1838" t="str">
        <v>05/10/2017</v>
      </c>
      <c r="BJ1838">
        <v>60.4</v>
      </c>
      <c r="BK1838">
        <v>15.1</v>
      </c>
    </row>
    <row r="1839" spans="61:63" x14ac:dyDescent="0.3">
      <c r="BI1839" t="str">
        <v>04/10/2017</v>
      </c>
      <c r="BJ1839">
        <v>60.4</v>
      </c>
      <c r="BK1839">
        <v>15.1</v>
      </c>
    </row>
    <row r="1840" spans="61:63" x14ac:dyDescent="0.3">
      <c r="BI1840" t="str">
        <v>03/10/2017</v>
      </c>
      <c r="BJ1840">
        <v>60.4</v>
      </c>
      <c r="BK1840">
        <v>15.1</v>
      </c>
    </row>
    <row r="1841" spans="61:63" x14ac:dyDescent="0.3">
      <c r="BI1841" t="str">
        <v>02/10/2017</v>
      </c>
      <c r="BJ1841">
        <v>60.4</v>
      </c>
      <c r="BK1841">
        <v>15.1</v>
      </c>
    </row>
    <row r="1842" spans="61:63" x14ac:dyDescent="0.3">
      <c r="BI1842" t="str">
        <v>29/09/2017</v>
      </c>
      <c r="BJ1842">
        <v>57.5</v>
      </c>
      <c r="BK1842">
        <v>17</v>
      </c>
    </row>
    <row r="1843" spans="61:63" x14ac:dyDescent="0.3">
      <c r="BI1843" t="str">
        <v>28/09/2017</v>
      </c>
      <c r="BJ1843">
        <v>57.5</v>
      </c>
      <c r="BK1843">
        <v>17</v>
      </c>
    </row>
    <row r="1844" spans="61:63" x14ac:dyDescent="0.3">
      <c r="BI1844" t="str">
        <v>27/09/2017</v>
      </c>
      <c r="BJ1844">
        <v>57.5</v>
      </c>
      <c r="BK1844">
        <v>17</v>
      </c>
    </row>
    <row r="1845" spans="61:63" x14ac:dyDescent="0.3">
      <c r="BI1845" t="str">
        <v>26/09/2017</v>
      </c>
      <c r="BJ1845">
        <v>57.5</v>
      </c>
      <c r="BK1845">
        <v>17</v>
      </c>
    </row>
    <row r="1846" spans="61:63" x14ac:dyDescent="0.3">
      <c r="BI1846" t="str">
        <v>25/09/2017</v>
      </c>
      <c r="BJ1846">
        <v>57.5</v>
      </c>
      <c r="BK1846">
        <v>17</v>
      </c>
    </row>
    <row r="1847" spans="61:63" x14ac:dyDescent="0.3">
      <c r="BI1847" t="str">
        <v>22/09/2017</v>
      </c>
      <c r="BJ1847">
        <v>54.3</v>
      </c>
      <c r="BK1847">
        <v>17.100000000000001</v>
      </c>
    </row>
    <row r="1848" spans="61:63" x14ac:dyDescent="0.3">
      <c r="BI1848" t="str">
        <v>21/09/2017</v>
      </c>
      <c r="BJ1848">
        <v>54.3</v>
      </c>
      <c r="BK1848">
        <v>17.100000000000001</v>
      </c>
    </row>
    <row r="1849" spans="61:63" x14ac:dyDescent="0.3">
      <c r="BI1849" t="str">
        <v>20/09/2017</v>
      </c>
      <c r="BJ1849">
        <v>54.3</v>
      </c>
      <c r="BK1849">
        <v>17.100000000000001</v>
      </c>
    </row>
    <row r="1850" spans="61:63" x14ac:dyDescent="0.3">
      <c r="BI1850" t="str">
        <v>19/09/2017</v>
      </c>
      <c r="BJ1850">
        <v>54.3</v>
      </c>
      <c r="BK1850">
        <v>17.100000000000001</v>
      </c>
    </row>
    <row r="1851" spans="61:63" x14ac:dyDescent="0.3">
      <c r="BI1851" t="str">
        <v>18/09/2017</v>
      </c>
      <c r="BJ1851">
        <v>54.3</v>
      </c>
      <c r="BK1851">
        <v>17.100000000000001</v>
      </c>
    </row>
    <row r="1852" spans="61:63" x14ac:dyDescent="0.3">
      <c r="BI1852" t="str">
        <v>15/09/2017</v>
      </c>
      <c r="BJ1852">
        <v>50.5</v>
      </c>
      <c r="BK1852">
        <v>19</v>
      </c>
    </row>
    <row r="1853" spans="61:63" x14ac:dyDescent="0.3">
      <c r="BI1853" t="str">
        <v>14/09/2017</v>
      </c>
      <c r="BJ1853">
        <v>50.5</v>
      </c>
      <c r="BK1853">
        <v>19</v>
      </c>
    </row>
    <row r="1854" spans="61:63" x14ac:dyDescent="0.3">
      <c r="BI1854" t="str">
        <v>13/09/2017</v>
      </c>
      <c r="BJ1854">
        <v>50.5</v>
      </c>
      <c r="BK1854">
        <v>19</v>
      </c>
    </row>
    <row r="1855" spans="61:63" x14ac:dyDescent="0.3">
      <c r="BI1855" t="str">
        <v>12/09/2017</v>
      </c>
      <c r="BJ1855">
        <v>50.5</v>
      </c>
      <c r="BK1855">
        <v>19</v>
      </c>
    </row>
    <row r="1856" spans="61:63" x14ac:dyDescent="0.3">
      <c r="BI1856" t="str">
        <v>11/09/2017</v>
      </c>
      <c r="BJ1856">
        <v>50.5</v>
      </c>
      <c r="BK1856">
        <v>19</v>
      </c>
    </row>
    <row r="1857" spans="61:63" x14ac:dyDescent="0.3">
      <c r="BI1857" t="str">
        <v>08/09/2017</v>
      </c>
      <c r="BJ1857">
        <v>47.1</v>
      </c>
      <c r="BK1857">
        <v>20.2</v>
      </c>
    </row>
    <row r="1858" spans="61:63" x14ac:dyDescent="0.3">
      <c r="BI1858" t="str">
        <v>07/09/2017</v>
      </c>
      <c r="BJ1858">
        <v>47.1</v>
      </c>
      <c r="BK1858">
        <v>20.2</v>
      </c>
    </row>
    <row r="1859" spans="61:63" x14ac:dyDescent="0.3">
      <c r="BI1859" t="str">
        <v>06/09/2017</v>
      </c>
      <c r="BJ1859">
        <v>47.1</v>
      </c>
      <c r="BK1859">
        <v>20.2</v>
      </c>
    </row>
    <row r="1860" spans="61:63" x14ac:dyDescent="0.3">
      <c r="BI1860" t="str">
        <v>05/09/2017</v>
      </c>
      <c r="BJ1860">
        <v>47.1</v>
      </c>
      <c r="BK1860">
        <v>20.2</v>
      </c>
    </row>
    <row r="1861" spans="61:63" x14ac:dyDescent="0.3">
      <c r="BI1861" t="str">
        <v>04/09/2017</v>
      </c>
      <c r="BJ1861">
        <v>47.1</v>
      </c>
      <c r="BK1861">
        <v>20.2</v>
      </c>
    </row>
    <row r="1862" spans="61:63" x14ac:dyDescent="0.3">
      <c r="BI1862" t="str">
        <v>01/09/2017</v>
      </c>
      <c r="BJ1862">
        <v>49.5</v>
      </c>
      <c r="BK1862">
        <v>19.100000000000001</v>
      </c>
    </row>
    <row r="1863" spans="61:63" x14ac:dyDescent="0.3">
      <c r="BI1863" t="str">
        <v>31/08/2017</v>
      </c>
      <c r="BJ1863">
        <v>49.5</v>
      </c>
      <c r="BK1863">
        <v>19.100000000000001</v>
      </c>
    </row>
    <row r="1864" spans="61:63" x14ac:dyDescent="0.3">
      <c r="BI1864" t="str">
        <v>30/08/2017</v>
      </c>
      <c r="BJ1864">
        <v>49.5</v>
      </c>
      <c r="BK1864">
        <v>19.100000000000001</v>
      </c>
    </row>
    <row r="1865" spans="61:63" x14ac:dyDescent="0.3">
      <c r="BI1865" t="str">
        <v>29/08/2017</v>
      </c>
      <c r="BJ1865">
        <v>49.5</v>
      </c>
      <c r="BK1865">
        <v>19.100000000000001</v>
      </c>
    </row>
    <row r="1866" spans="61:63" x14ac:dyDescent="0.3">
      <c r="BI1866" t="str">
        <v>28/08/2017</v>
      </c>
      <c r="BJ1866">
        <v>49.5</v>
      </c>
      <c r="BK1866">
        <v>19.100000000000001</v>
      </c>
    </row>
    <row r="1867" spans="61:63" x14ac:dyDescent="0.3">
      <c r="BI1867" t="str">
        <v>25/08/2017</v>
      </c>
      <c r="BJ1867">
        <v>49.5</v>
      </c>
      <c r="BK1867">
        <v>19.100000000000001</v>
      </c>
    </row>
    <row r="1868" spans="61:63" x14ac:dyDescent="0.3">
      <c r="BI1868" t="str">
        <v>24/08/2017</v>
      </c>
      <c r="BJ1868">
        <v>49.5</v>
      </c>
      <c r="BK1868">
        <v>19.100000000000001</v>
      </c>
    </row>
    <row r="1869" spans="61:63" x14ac:dyDescent="0.3">
      <c r="BI1869" t="str">
        <v>23/08/2017</v>
      </c>
      <c r="BJ1869">
        <v>49.5</v>
      </c>
      <c r="BK1869">
        <v>19.100000000000001</v>
      </c>
    </row>
    <row r="1870" spans="61:63" x14ac:dyDescent="0.3">
      <c r="BI1870" t="str">
        <v>22/08/2017</v>
      </c>
      <c r="BJ1870">
        <v>49.5</v>
      </c>
      <c r="BK1870">
        <v>19.100000000000001</v>
      </c>
    </row>
    <row r="1871" spans="61:63" x14ac:dyDescent="0.3">
      <c r="BI1871" t="str">
        <v>21/08/2017</v>
      </c>
      <c r="BJ1871">
        <v>49.5</v>
      </c>
      <c r="BK1871">
        <v>19.100000000000001</v>
      </c>
    </row>
    <row r="1872" spans="61:63" x14ac:dyDescent="0.3">
      <c r="BI1872" t="str">
        <v>18/08/2017</v>
      </c>
      <c r="BJ1872">
        <v>48.1</v>
      </c>
      <c r="BK1872">
        <v>18.3</v>
      </c>
    </row>
    <row r="1873" spans="61:63" x14ac:dyDescent="0.3">
      <c r="BI1873" t="str">
        <v>17/08/2017</v>
      </c>
      <c r="BJ1873">
        <v>48.1</v>
      </c>
      <c r="BK1873">
        <v>18.3</v>
      </c>
    </row>
    <row r="1874" spans="61:63" x14ac:dyDescent="0.3">
      <c r="BI1874" t="str">
        <v>16/08/2017</v>
      </c>
      <c r="BJ1874">
        <v>48.1</v>
      </c>
      <c r="BK1874">
        <v>18.3</v>
      </c>
    </row>
    <row r="1875" spans="61:63" x14ac:dyDescent="0.3">
      <c r="BI1875" t="str">
        <v>15/08/2017</v>
      </c>
      <c r="BJ1875">
        <v>48.1</v>
      </c>
      <c r="BK1875">
        <v>18.3</v>
      </c>
    </row>
    <row r="1876" spans="61:63" x14ac:dyDescent="0.3">
      <c r="BI1876" t="str">
        <v>14/08/2017</v>
      </c>
      <c r="BJ1876">
        <v>48.1</v>
      </c>
      <c r="BK1876">
        <v>18.3</v>
      </c>
    </row>
    <row r="1877" spans="61:63" x14ac:dyDescent="0.3">
      <c r="BI1877" t="str">
        <v>11/08/2017</v>
      </c>
      <c r="BJ1877">
        <v>50.5</v>
      </c>
      <c r="BK1877">
        <v>18.100000000000001</v>
      </c>
    </row>
    <row r="1878" spans="61:63" x14ac:dyDescent="0.3">
      <c r="BI1878" t="str">
        <v>10/08/2017</v>
      </c>
      <c r="BJ1878">
        <v>50.5</v>
      </c>
      <c r="BK1878">
        <v>18.100000000000001</v>
      </c>
    </row>
    <row r="1879" spans="61:63" x14ac:dyDescent="0.3">
      <c r="BI1879" t="str">
        <v>09/08/2017</v>
      </c>
      <c r="BJ1879">
        <v>50.5</v>
      </c>
      <c r="BK1879">
        <v>18.100000000000001</v>
      </c>
    </row>
    <row r="1880" spans="61:63" x14ac:dyDescent="0.3">
      <c r="BI1880" t="str">
        <v>08/08/2017</v>
      </c>
      <c r="BJ1880">
        <v>50.5</v>
      </c>
      <c r="BK1880">
        <v>18.100000000000001</v>
      </c>
    </row>
    <row r="1881" spans="61:63" x14ac:dyDescent="0.3">
      <c r="BI1881" t="str">
        <v>07/08/2017</v>
      </c>
      <c r="BJ1881">
        <v>50.5</v>
      </c>
      <c r="BK1881">
        <v>18.100000000000001</v>
      </c>
    </row>
    <row r="1882" spans="61:63" x14ac:dyDescent="0.3">
      <c r="BI1882" t="str">
        <v>04/08/2017</v>
      </c>
      <c r="BJ1882">
        <v>57.5</v>
      </c>
      <c r="BK1882">
        <v>17</v>
      </c>
    </row>
    <row r="1883" spans="61:63" x14ac:dyDescent="0.3">
      <c r="BI1883" t="str">
        <v>03/08/2017</v>
      </c>
      <c r="BJ1883">
        <v>57.5</v>
      </c>
      <c r="BK1883">
        <v>17</v>
      </c>
    </row>
    <row r="1884" spans="61:63" x14ac:dyDescent="0.3">
      <c r="BI1884" t="str">
        <v>02/08/2017</v>
      </c>
      <c r="BJ1884">
        <v>57.5</v>
      </c>
      <c r="BK1884">
        <v>17</v>
      </c>
    </row>
    <row r="1885" spans="61:63" x14ac:dyDescent="0.3">
      <c r="BI1885" t="str">
        <v>01/08/2017</v>
      </c>
      <c r="BJ1885">
        <v>57.5</v>
      </c>
      <c r="BK1885">
        <v>17</v>
      </c>
    </row>
    <row r="1886" spans="61:63" x14ac:dyDescent="0.3">
      <c r="BI1886" t="str">
        <v>31/07/2017</v>
      </c>
      <c r="BJ1886">
        <v>57.5</v>
      </c>
      <c r="BK1886">
        <v>17</v>
      </c>
    </row>
    <row r="1887" spans="61:63" x14ac:dyDescent="0.3">
      <c r="BI1887" t="str">
        <v>28/07/2017</v>
      </c>
      <c r="BJ1887">
        <v>60</v>
      </c>
      <c r="BK1887">
        <v>16.2</v>
      </c>
    </row>
    <row r="1888" spans="61:63" x14ac:dyDescent="0.3">
      <c r="BI1888" t="str">
        <v>27/07/2017</v>
      </c>
      <c r="BJ1888">
        <v>60</v>
      </c>
      <c r="BK1888">
        <v>16.2</v>
      </c>
    </row>
    <row r="1889" spans="61:63" x14ac:dyDescent="0.3">
      <c r="BI1889" t="str">
        <v>26/07/2017</v>
      </c>
      <c r="BJ1889">
        <v>60</v>
      </c>
      <c r="BK1889">
        <v>16.2</v>
      </c>
    </row>
    <row r="1890" spans="61:63" x14ac:dyDescent="0.3">
      <c r="BI1890" t="str">
        <v>25/07/2017</v>
      </c>
      <c r="BJ1890">
        <v>60</v>
      </c>
      <c r="BK1890">
        <v>16.2</v>
      </c>
    </row>
    <row r="1891" spans="61:63" x14ac:dyDescent="0.3">
      <c r="BI1891" t="str">
        <v>24/07/2017</v>
      </c>
      <c r="BJ1891">
        <v>60</v>
      </c>
      <c r="BK1891">
        <v>16.2</v>
      </c>
    </row>
    <row r="1892" spans="61:63" x14ac:dyDescent="0.3">
      <c r="BI1892" t="str">
        <v>21/07/2017</v>
      </c>
      <c r="BJ1892">
        <v>60.2</v>
      </c>
      <c r="BK1892">
        <v>16.5</v>
      </c>
    </row>
    <row r="1893" spans="61:63" x14ac:dyDescent="0.3">
      <c r="BI1893" t="str">
        <v>20/07/2017</v>
      </c>
      <c r="BJ1893">
        <v>60.2</v>
      </c>
      <c r="BK1893">
        <v>16.5</v>
      </c>
    </row>
    <row r="1894" spans="61:63" x14ac:dyDescent="0.3">
      <c r="BI1894" t="str">
        <v>19/07/2017</v>
      </c>
      <c r="BJ1894">
        <v>60.2</v>
      </c>
      <c r="BK1894">
        <v>16.5</v>
      </c>
    </row>
    <row r="1895" spans="61:63" x14ac:dyDescent="0.3">
      <c r="BI1895" t="str">
        <v>18/07/2017</v>
      </c>
      <c r="BJ1895">
        <v>60.2</v>
      </c>
      <c r="BK1895">
        <v>16.5</v>
      </c>
    </row>
    <row r="1896" spans="61:63" x14ac:dyDescent="0.3">
      <c r="BI1896" t="str">
        <v>17/07/2017</v>
      </c>
      <c r="BJ1896">
        <v>60.2</v>
      </c>
      <c r="BK1896">
        <v>16.5</v>
      </c>
    </row>
    <row r="1897" spans="61:63" x14ac:dyDescent="0.3">
      <c r="BI1897" t="str">
        <v>14/07/2017</v>
      </c>
      <c r="BJ1897">
        <v>57.8</v>
      </c>
      <c r="BK1897">
        <v>16.7</v>
      </c>
    </row>
    <row r="1898" spans="61:63" x14ac:dyDescent="0.3">
      <c r="BI1898" t="str">
        <v>13/07/2017</v>
      </c>
      <c r="BJ1898">
        <v>57.8</v>
      </c>
      <c r="BK1898">
        <v>16.7</v>
      </c>
    </row>
    <row r="1899" spans="61:63" x14ac:dyDescent="0.3">
      <c r="BI1899" t="str">
        <v>12/07/2017</v>
      </c>
      <c r="BJ1899">
        <v>57.8</v>
      </c>
      <c r="BK1899">
        <v>16.7</v>
      </c>
    </row>
    <row r="1900" spans="61:63" x14ac:dyDescent="0.3">
      <c r="BI1900" t="str">
        <v>11/07/2017</v>
      </c>
      <c r="BJ1900">
        <v>57.8</v>
      </c>
      <c r="BK1900">
        <v>16.7</v>
      </c>
    </row>
    <row r="1901" spans="61:63" x14ac:dyDescent="0.3">
      <c r="BI1901" t="str">
        <v>10/07/2017</v>
      </c>
      <c r="BJ1901">
        <v>57.8</v>
      </c>
      <c r="BK1901">
        <v>16.7</v>
      </c>
    </row>
    <row r="1902" spans="61:63" x14ac:dyDescent="0.3">
      <c r="BI1902" t="str">
        <v>07/07/2017</v>
      </c>
      <c r="BJ1902">
        <v>50</v>
      </c>
      <c r="BK1902">
        <v>18.600000000000001</v>
      </c>
    </row>
    <row r="1903" spans="61:63" x14ac:dyDescent="0.3">
      <c r="BI1903" t="str">
        <v>06/07/2017</v>
      </c>
      <c r="BJ1903">
        <v>50</v>
      </c>
      <c r="BK1903">
        <v>18.600000000000001</v>
      </c>
    </row>
    <row r="1904" spans="61:63" x14ac:dyDescent="0.3">
      <c r="BI1904" t="str">
        <v>05/07/2017</v>
      </c>
      <c r="BJ1904">
        <v>50</v>
      </c>
      <c r="BK1904">
        <v>18.600000000000001</v>
      </c>
    </row>
    <row r="1905" spans="61:63" x14ac:dyDescent="0.3">
      <c r="BI1905" t="str">
        <v>04/07/2017</v>
      </c>
      <c r="BJ1905">
        <v>50</v>
      </c>
      <c r="BK1905">
        <v>18.600000000000001</v>
      </c>
    </row>
    <row r="1906" spans="61:63" x14ac:dyDescent="0.3">
      <c r="BI1906" t="str">
        <v>03/07/2017</v>
      </c>
      <c r="BJ1906">
        <v>50</v>
      </c>
      <c r="BK1906">
        <v>18.600000000000001</v>
      </c>
    </row>
    <row r="1907" spans="61:63" x14ac:dyDescent="0.3">
      <c r="BI1907" t="str">
        <v>30/06/2017</v>
      </c>
      <c r="BJ1907">
        <v>52.5</v>
      </c>
      <c r="BK1907">
        <v>18.8</v>
      </c>
    </row>
    <row r="1908" spans="61:63" x14ac:dyDescent="0.3">
      <c r="BI1908" t="str">
        <v>29/06/2017</v>
      </c>
      <c r="BJ1908">
        <v>52.5</v>
      </c>
      <c r="BK1908">
        <v>18.8</v>
      </c>
    </row>
    <row r="1909" spans="61:63" x14ac:dyDescent="0.3">
      <c r="BI1909" t="str">
        <v>28/06/2017</v>
      </c>
      <c r="BJ1909">
        <v>52.5</v>
      </c>
      <c r="BK1909">
        <v>18.8</v>
      </c>
    </row>
    <row r="1910" spans="61:63" x14ac:dyDescent="0.3">
      <c r="BI1910" t="str">
        <v>27/06/2017</v>
      </c>
      <c r="BJ1910">
        <v>52.5</v>
      </c>
      <c r="BK1910">
        <v>18.8</v>
      </c>
    </row>
    <row r="1911" spans="61:63" x14ac:dyDescent="0.3">
      <c r="BI1911" t="str">
        <v>26/06/2017</v>
      </c>
      <c r="BJ1911">
        <v>52.5</v>
      </c>
      <c r="BK1911">
        <v>18.8</v>
      </c>
    </row>
    <row r="1912" spans="61:63" x14ac:dyDescent="0.3">
      <c r="BI1912" t="str">
        <v>23/06/2017</v>
      </c>
      <c r="BJ1912">
        <v>54.9</v>
      </c>
      <c r="BK1912">
        <v>18.600000000000001</v>
      </c>
    </row>
    <row r="1913" spans="61:63" x14ac:dyDescent="0.3">
      <c r="BI1913" t="str">
        <v>22/06/2017</v>
      </c>
      <c r="BJ1913">
        <v>54.9</v>
      </c>
      <c r="BK1913">
        <v>18.600000000000001</v>
      </c>
    </row>
    <row r="1914" spans="61:63" x14ac:dyDescent="0.3">
      <c r="BI1914" t="str">
        <v>21/06/2017</v>
      </c>
      <c r="BJ1914">
        <v>54.9</v>
      </c>
      <c r="BK1914">
        <v>18.600000000000001</v>
      </c>
    </row>
    <row r="1915" spans="61:63" x14ac:dyDescent="0.3">
      <c r="BI1915" t="str">
        <v>20/06/2017</v>
      </c>
      <c r="BJ1915">
        <v>54.9</v>
      </c>
      <c r="BK1915">
        <v>18.600000000000001</v>
      </c>
    </row>
    <row r="1916" spans="61:63" x14ac:dyDescent="0.3">
      <c r="BI1916" t="str">
        <v>19/06/2017</v>
      </c>
      <c r="BJ1916">
        <v>54.9</v>
      </c>
      <c r="BK1916">
        <v>18.600000000000001</v>
      </c>
    </row>
    <row r="1917" spans="61:63" x14ac:dyDescent="0.3">
      <c r="BI1917" t="str">
        <v>16/06/2017</v>
      </c>
      <c r="BJ1917">
        <v>51.5</v>
      </c>
      <c r="BK1917">
        <v>19.399999999999999</v>
      </c>
    </row>
    <row r="1918" spans="61:63" x14ac:dyDescent="0.3">
      <c r="BI1918" t="str">
        <v>15/06/2017</v>
      </c>
      <c r="BJ1918">
        <v>51.5</v>
      </c>
      <c r="BK1918">
        <v>19.399999999999999</v>
      </c>
    </row>
    <row r="1919" spans="61:63" x14ac:dyDescent="0.3">
      <c r="BI1919" t="str">
        <v>14/06/2017</v>
      </c>
      <c r="BJ1919">
        <v>51.5</v>
      </c>
      <c r="BK1919">
        <v>19.399999999999999</v>
      </c>
    </row>
    <row r="1920" spans="61:63" x14ac:dyDescent="0.3">
      <c r="BI1920" t="str">
        <v>13/06/2017</v>
      </c>
      <c r="BJ1920">
        <v>51.5</v>
      </c>
      <c r="BK1920">
        <v>19.399999999999999</v>
      </c>
    </row>
    <row r="1921" spans="61:63" x14ac:dyDescent="0.3">
      <c r="BI1921" t="str">
        <v>12/06/2017</v>
      </c>
      <c r="BJ1921">
        <v>51.5</v>
      </c>
      <c r="BK1921">
        <v>19.399999999999999</v>
      </c>
    </row>
    <row r="1922" spans="61:63" x14ac:dyDescent="0.3">
      <c r="BI1922" t="str">
        <v>09/06/2017</v>
      </c>
      <c r="BJ1922">
        <v>50</v>
      </c>
      <c r="BK1922">
        <v>18.600000000000001</v>
      </c>
    </row>
    <row r="1923" spans="61:63" x14ac:dyDescent="0.3">
      <c r="BI1923" t="str">
        <v>08/06/2017</v>
      </c>
      <c r="BJ1923">
        <v>50</v>
      </c>
      <c r="BK1923">
        <v>18.600000000000001</v>
      </c>
    </row>
    <row r="1924" spans="61:63" x14ac:dyDescent="0.3">
      <c r="BI1924" t="str">
        <v>07/06/2017</v>
      </c>
      <c r="BJ1924">
        <v>50</v>
      </c>
      <c r="BK1924">
        <v>18.600000000000001</v>
      </c>
    </row>
    <row r="1925" spans="61:63" x14ac:dyDescent="0.3">
      <c r="BI1925" t="str">
        <v>06/06/2017</v>
      </c>
      <c r="BJ1925">
        <v>50</v>
      </c>
      <c r="BK1925">
        <v>18.600000000000001</v>
      </c>
    </row>
    <row r="1926" spans="61:63" x14ac:dyDescent="0.3">
      <c r="BI1926" t="str">
        <v>05/06/2017</v>
      </c>
      <c r="BJ1926">
        <v>50</v>
      </c>
      <c r="BK1926">
        <v>18.600000000000001</v>
      </c>
    </row>
    <row r="1927" spans="61:63" x14ac:dyDescent="0.3">
      <c r="BI1927" t="str">
        <v>02/06/2017</v>
      </c>
      <c r="BJ1927">
        <v>55.8</v>
      </c>
      <c r="BK1927">
        <v>18.3</v>
      </c>
    </row>
    <row r="1928" spans="61:63" x14ac:dyDescent="0.3">
      <c r="BI1928" t="str">
        <v>01/06/2017</v>
      </c>
      <c r="BJ1928">
        <v>55.8</v>
      </c>
      <c r="BK1928">
        <v>18.3</v>
      </c>
    </row>
    <row r="1929" spans="61:63" x14ac:dyDescent="0.3">
      <c r="BI1929" t="str">
        <v>31/05/2017</v>
      </c>
      <c r="BJ1929">
        <v>55.8</v>
      </c>
      <c r="BK1929">
        <v>18.3</v>
      </c>
    </row>
    <row r="1930" spans="61:63" x14ac:dyDescent="0.3">
      <c r="BI1930" t="str">
        <v>30/05/2017</v>
      </c>
      <c r="BJ1930">
        <v>55.8</v>
      </c>
      <c r="BK1930">
        <v>18.3</v>
      </c>
    </row>
    <row r="1931" spans="61:63" x14ac:dyDescent="0.3">
      <c r="BI1931" t="str">
        <v>29/05/2017</v>
      </c>
      <c r="BJ1931">
        <v>55.8</v>
      </c>
      <c r="BK1931">
        <v>18.3</v>
      </c>
    </row>
    <row r="1932" spans="61:63" x14ac:dyDescent="0.3">
      <c r="BI1932" t="str">
        <v>26/05/2017</v>
      </c>
      <c r="BJ1932">
        <v>50</v>
      </c>
      <c r="BK1932">
        <v>19.2</v>
      </c>
    </row>
    <row r="1933" spans="61:63" x14ac:dyDescent="0.3">
      <c r="BI1933" t="str">
        <v>25/05/2017</v>
      </c>
      <c r="BJ1933">
        <v>50</v>
      </c>
      <c r="BK1933">
        <v>19.2</v>
      </c>
    </row>
    <row r="1934" spans="61:63" x14ac:dyDescent="0.3">
      <c r="BI1934" t="str">
        <v>24/05/2017</v>
      </c>
      <c r="BJ1934">
        <v>50</v>
      </c>
      <c r="BK1934">
        <v>19.2</v>
      </c>
    </row>
    <row r="1935" spans="61:63" x14ac:dyDescent="0.3">
      <c r="BI1935" t="str">
        <v>23/05/2017</v>
      </c>
      <c r="BJ1935">
        <v>50</v>
      </c>
      <c r="BK1935">
        <v>19.2</v>
      </c>
    </row>
    <row r="1936" spans="61:63" x14ac:dyDescent="0.3">
      <c r="BI1936" t="str">
        <v>22/05/2017</v>
      </c>
      <c r="BJ1936">
        <v>50</v>
      </c>
      <c r="BK1936">
        <v>19.2</v>
      </c>
    </row>
    <row r="1937" spans="61:63" x14ac:dyDescent="0.3">
      <c r="BI1937" t="str">
        <v>19/05/2017</v>
      </c>
      <c r="BJ1937">
        <v>51.9</v>
      </c>
      <c r="BK1937">
        <v>18.3</v>
      </c>
    </row>
    <row r="1938" spans="61:63" x14ac:dyDescent="0.3">
      <c r="BI1938" t="str">
        <v>18/05/2017</v>
      </c>
      <c r="BJ1938">
        <v>51.9</v>
      </c>
      <c r="BK1938">
        <v>18.3</v>
      </c>
    </row>
    <row r="1939" spans="61:63" x14ac:dyDescent="0.3">
      <c r="BI1939" t="str">
        <v>17/05/2017</v>
      </c>
      <c r="BJ1939">
        <v>51.9</v>
      </c>
      <c r="BK1939">
        <v>18.3</v>
      </c>
    </row>
    <row r="1940" spans="61:63" x14ac:dyDescent="0.3">
      <c r="BI1940" t="str">
        <v>16/05/2017</v>
      </c>
      <c r="BJ1940">
        <v>51.9</v>
      </c>
      <c r="BK1940">
        <v>18.3</v>
      </c>
    </row>
    <row r="1941" spans="61:63" x14ac:dyDescent="0.3">
      <c r="BI1941" t="str">
        <v>15/05/2017</v>
      </c>
      <c r="BJ1941">
        <v>51.9</v>
      </c>
      <c r="BK1941">
        <v>18.3</v>
      </c>
    </row>
    <row r="1942" spans="61:63" x14ac:dyDescent="0.3">
      <c r="BI1942" t="str">
        <v>12/05/2017</v>
      </c>
      <c r="BJ1942">
        <v>58.1</v>
      </c>
      <c r="BK1942">
        <v>17.100000000000001</v>
      </c>
    </row>
    <row r="1943" spans="61:63" x14ac:dyDescent="0.3">
      <c r="BI1943" t="str">
        <v>11/05/2017</v>
      </c>
      <c r="BJ1943">
        <v>58.1</v>
      </c>
      <c r="BK1943">
        <v>17.100000000000001</v>
      </c>
    </row>
    <row r="1944" spans="61:63" x14ac:dyDescent="0.3">
      <c r="BI1944" t="str">
        <v>10/05/2017</v>
      </c>
      <c r="BJ1944">
        <v>58.1</v>
      </c>
      <c r="BK1944">
        <v>17.100000000000001</v>
      </c>
    </row>
    <row r="1945" spans="61:63" x14ac:dyDescent="0.3">
      <c r="BI1945" t="str">
        <v>09/05/2017</v>
      </c>
      <c r="BJ1945">
        <v>58.1</v>
      </c>
      <c r="BK1945">
        <v>17.100000000000001</v>
      </c>
    </row>
    <row r="1946" spans="61:63" x14ac:dyDescent="0.3">
      <c r="BI1946" t="str">
        <v>08/05/2017</v>
      </c>
      <c r="BJ1946">
        <v>58.1</v>
      </c>
      <c r="BK1946">
        <v>17.100000000000001</v>
      </c>
    </row>
    <row r="1947" spans="61:63" x14ac:dyDescent="0.3">
      <c r="BI1947" t="str">
        <v>05/05/2017</v>
      </c>
      <c r="BJ1947">
        <v>58.7</v>
      </c>
      <c r="BK1947">
        <v>17.3</v>
      </c>
    </row>
    <row r="1948" spans="61:63" x14ac:dyDescent="0.3">
      <c r="BI1948" t="str">
        <v>04/05/2017</v>
      </c>
      <c r="BJ1948">
        <v>58.7</v>
      </c>
      <c r="BK1948">
        <v>17.3</v>
      </c>
    </row>
    <row r="1949" spans="61:63" x14ac:dyDescent="0.3">
      <c r="BI1949" t="str">
        <v>03/05/2017</v>
      </c>
      <c r="BJ1949">
        <v>58.7</v>
      </c>
      <c r="BK1949">
        <v>17.3</v>
      </c>
    </row>
    <row r="1950" spans="61:63" x14ac:dyDescent="0.3">
      <c r="BI1950" t="str">
        <v>02/05/2017</v>
      </c>
      <c r="BJ1950">
        <v>58.7</v>
      </c>
      <c r="BK1950">
        <v>17.3</v>
      </c>
    </row>
    <row r="1951" spans="61:63" x14ac:dyDescent="0.3">
      <c r="BI1951" t="str">
        <v>01/05/2017</v>
      </c>
      <c r="BJ1951">
        <v>58.7</v>
      </c>
      <c r="BK1951">
        <v>17.3</v>
      </c>
    </row>
    <row r="1952" spans="61:63" x14ac:dyDescent="0.3">
      <c r="BI1952" t="str">
        <v>28/04/2017</v>
      </c>
      <c r="BJ1952">
        <v>58.5</v>
      </c>
      <c r="BK1952">
        <v>17.899999999999999</v>
      </c>
    </row>
    <row r="1953" spans="61:63" x14ac:dyDescent="0.3">
      <c r="BI1953" t="str">
        <v>27/04/2017</v>
      </c>
      <c r="BJ1953">
        <v>58.5</v>
      </c>
      <c r="BK1953">
        <v>17.899999999999999</v>
      </c>
    </row>
    <row r="1954" spans="61:63" x14ac:dyDescent="0.3">
      <c r="BI1954" t="str">
        <v>26/04/2017</v>
      </c>
      <c r="BJ1954">
        <v>58.5</v>
      </c>
      <c r="BK1954">
        <v>17.899999999999999</v>
      </c>
    </row>
    <row r="1955" spans="61:63" x14ac:dyDescent="0.3">
      <c r="BI1955" t="str">
        <v>25/04/2017</v>
      </c>
      <c r="BJ1955">
        <v>58.5</v>
      </c>
      <c r="BK1955">
        <v>17.899999999999999</v>
      </c>
    </row>
    <row r="1956" spans="61:63" x14ac:dyDescent="0.3">
      <c r="BI1956" t="str">
        <v>24/04/2017</v>
      </c>
      <c r="BJ1956">
        <v>58.5</v>
      </c>
      <c r="BK1956">
        <v>17.899999999999999</v>
      </c>
    </row>
    <row r="1957" spans="61:63" x14ac:dyDescent="0.3">
      <c r="BI1957" t="str">
        <v>21/04/2017</v>
      </c>
      <c r="BJ1957">
        <v>54.7</v>
      </c>
      <c r="BK1957">
        <v>17.899999999999999</v>
      </c>
    </row>
    <row r="1958" spans="61:63" x14ac:dyDescent="0.3">
      <c r="BI1958" t="str">
        <v>20/04/2017</v>
      </c>
      <c r="BJ1958">
        <v>54.7</v>
      </c>
      <c r="BK1958">
        <v>17.899999999999999</v>
      </c>
    </row>
    <row r="1959" spans="61:63" x14ac:dyDescent="0.3">
      <c r="BI1959" t="str">
        <v>19/04/2017</v>
      </c>
      <c r="BJ1959">
        <v>54.7</v>
      </c>
      <c r="BK1959">
        <v>17.899999999999999</v>
      </c>
    </row>
    <row r="1960" spans="61:63" x14ac:dyDescent="0.3">
      <c r="BI1960" t="str">
        <v>18/04/2017</v>
      </c>
      <c r="BJ1960">
        <v>54.7</v>
      </c>
      <c r="BK1960">
        <v>17.899999999999999</v>
      </c>
    </row>
    <row r="1961" spans="61:63" x14ac:dyDescent="0.3">
      <c r="BI1961" t="str">
        <v>17/04/2017</v>
      </c>
      <c r="BJ1961">
        <v>54.7</v>
      </c>
      <c r="BK1961">
        <v>17.899999999999999</v>
      </c>
    </row>
    <row r="1962" spans="61:63" x14ac:dyDescent="0.3">
      <c r="BI1962" t="str">
        <v>14/04/2017</v>
      </c>
      <c r="BJ1962">
        <v>51.9</v>
      </c>
      <c r="BK1962">
        <v>18.3</v>
      </c>
    </row>
    <row r="1963" spans="61:63" x14ac:dyDescent="0.3">
      <c r="BI1963" t="str">
        <v>13/04/2017</v>
      </c>
      <c r="BJ1963">
        <v>51.9</v>
      </c>
      <c r="BK1963">
        <v>18.3</v>
      </c>
    </row>
    <row r="1964" spans="61:63" x14ac:dyDescent="0.3">
      <c r="BI1964" t="str">
        <v>12/04/2017</v>
      </c>
      <c r="BJ1964">
        <v>51.9</v>
      </c>
      <c r="BK1964">
        <v>18.3</v>
      </c>
    </row>
    <row r="1965" spans="61:63" x14ac:dyDescent="0.3">
      <c r="BI1965" t="str">
        <v>11/04/2017</v>
      </c>
      <c r="BJ1965">
        <v>51.9</v>
      </c>
      <c r="BK1965">
        <v>18.3</v>
      </c>
    </row>
    <row r="1966" spans="61:63" x14ac:dyDescent="0.3">
      <c r="BI1966" t="str">
        <v>10/04/2017</v>
      </c>
      <c r="BJ1966">
        <v>51.9</v>
      </c>
      <c r="BK1966">
        <v>18.3</v>
      </c>
    </row>
    <row r="1967" spans="61:63" x14ac:dyDescent="0.3">
      <c r="BI1967" t="str">
        <v>07/04/2017</v>
      </c>
      <c r="BJ1967">
        <v>56.3</v>
      </c>
      <c r="BK1967">
        <v>17.5</v>
      </c>
    </row>
    <row r="1968" spans="61:63" x14ac:dyDescent="0.3">
      <c r="BI1968" t="str">
        <v>06/04/2017</v>
      </c>
      <c r="BJ1968">
        <v>56.3</v>
      </c>
      <c r="BK1968">
        <v>17.5</v>
      </c>
    </row>
    <row r="1969" spans="61:63" x14ac:dyDescent="0.3">
      <c r="BI1969" t="str">
        <v>05/04/2017</v>
      </c>
      <c r="BJ1969">
        <v>56.3</v>
      </c>
      <c r="BK1969">
        <v>17.5</v>
      </c>
    </row>
    <row r="1970" spans="61:63" x14ac:dyDescent="0.3">
      <c r="BI1970" t="str">
        <v>04/04/2017</v>
      </c>
      <c r="BJ1970">
        <v>56.3</v>
      </c>
      <c r="BK1970">
        <v>17.5</v>
      </c>
    </row>
    <row r="1971" spans="61:63" x14ac:dyDescent="0.3">
      <c r="BI1971" t="str">
        <v>03/04/2017</v>
      </c>
      <c r="BJ1971">
        <v>56.3</v>
      </c>
      <c r="BK1971">
        <v>17.5</v>
      </c>
    </row>
    <row r="1972" spans="61:63" x14ac:dyDescent="0.3">
      <c r="BI1972" t="str">
        <v>31/03/2017</v>
      </c>
      <c r="BJ1972">
        <v>55.8</v>
      </c>
      <c r="BK1972">
        <v>18.3</v>
      </c>
    </row>
    <row r="1973" spans="61:63" x14ac:dyDescent="0.3">
      <c r="BI1973" t="str">
        <v>30/03/2017</v>
      </c>
      <c r="BJ1973">
        <v>55.8</v>
      </c>
      <c r="BK1973">
        <v>18.3</v>
      </c>
    </row>
    <row r="1974" spans="61:63" x14ac:dyDescent="0.3">
      <c r="BI1974" t="str">
        <v>29/03/2017</v>
      </c>
      <c r="BJ1974">
        <v>55.8</v>
      </c>
      <c r="BK1974">
        <v>18.3</v>
      </c>
    </row>
    <row r="1975" spans="61:63" x14ac:dyDescent="0.3">
      <c r="BI1975" t="str">
        <v>28/03/2017</v>
      </c>
      <c r="BJ1975">
        <v>55.8</v>
      </c>
      <c r="BK1975">
        <v>18.3</v>
      </c>
    </row>
    <row r="1976" spans="61:63" x14ac:dyDescent="0.3">
      <c r="BI1976" t="str">
        <v>27/03/2017</v>
      </c>
      <c r="BJ1976">
        <v>55.8</v>
      </c>
      <c r="BK1976">
        <v>18.3</v>
      </c>
    </row>
    <row r="1977" spans="61:63" x14ac:dyDescent="0.3">
      <c r="BI1977" t="str">
        <v>24/03/2017</v>
      </c>
      <c r="BJ1977">
        <v>49.5</v>
      </c>
      <c r="BK1977">
        <v>18.100000000000001</v>
      </c>
    </row>
    <row r="1978" spans="61:63" x14ac:dyDescent="0.3">
      <c r="BI1978" t="str">
        <v>23/03/2017</v>
      </c>
      <c r="BJ1978">
        <v>49.5</v>
      </c>
      <c r="BK1978">
        <v>18.100000000000001</v>
      </c>
    </row>
    <row r="1979" spans="61:63" x14ac:dyDescent="0.3">
      <c r="BI1979" t="str">
        <v>22/03/2017</v>
      </c>
      <c r="BJ1979">
        <v>49.5</v>
      </c>
      <c r="BK1979">
        <v>18.100000000000001</v>
      </c>
    </row>
    <row r="1980" spans="61:63" x14ac:dyDescent="0.3">
      <c r="BI1980" t="str">
        <v>21/03/2017</v>
      </c>
      <c r="BJ1980">
        <v>49.5</v>
      </c>
      <c r="BK1980">
        <v>18.100000000000001</v>
      </c>
    </row>
    <row r="1981" spans="61:63" x14ac:dyDescent="0.3">
      <c r="BI1981" t="str">
        <v>20/03/2017</v>
      </c>
      <c r="BJ1981">
        <v>49.5</v>
      </c>
      <c r="BK1981">
        <v>18.100000000000001</v>
      </c>
    </row>
    <row r="1982" spans="61:63" x14ac:dyDescent="0.3">
      <c r="BI1982" t="str">
        <v>17/03/2017</v>
      </c>
      <c r="BJ1982">
        <v>56.7</v>
      </c>
      <c r="BK1982">
        <v>17.3</v>
      </c>
    </row>
    <row r="1983" spans="61:63" x14ac:dyDescent="0.3">
      <c r="BI1983" t="str">
        <v>16/03/2017</v>
      </c>
      <c r="BJ1983">
        <v>56.7</v>
      </c>
      <c r="BK1983">
        <v>17.3</v>
      </c>
    </row>
    <row r="1984" spans="61:63" x14ac:dyDescent="0.3">
      <c r="BI1984" t="str">
        <v>15/03/2017</v>
      </c>
      <c r="BJ1984">
        <v>56.7</v>
      </c>
      <c r="BK1984">
        <v>17.3</v>
      </c>
    </row>
    <row r="1985" spans="61:63" x14ac:dyDescent="0.3">
      <c r="BI1985" t="str">
        <v>14/03/2017</v>
      </c>
      <c r="BJ1985">
        <v>56.7</v>
      </c>
      <c r="BK1985">
        <v>17.3</v>
      </c>
    </row>
    <row r="1986" spans="61:63" x14ac:dyDescent="0.3">
      <c r="BI1986" t="str">
        <v>13/03/2017</v>
      </c>
      <c r="BJ1986">
        <v>56.7</v>
      </c>
      <c r="BK1986">
        <v>17.3</v>
      </c>
    </row>
    <row r="1987" spans="61:63" x14ac:dyDescent="0.3">
      <c r="BI1987" t="str">
        <v>10/03/2017</v>
      </c>
      <c r="BJ1987">
        <v>53.4</v>
      </c>
      <c r="BK1987">
        <v>17.5</v>
      </c>
    </row>
    <row r="1988" spans="61:63" x14ac:dyDescent="0.3">
      <c r="BI1988" t="str">
        <v>09/03/2017</v>
      </c>
      <c r="BJ1988">
        <v>53.4</v>
      </c>
      <c r="BK1988">
        <v>17.5</v>
      </c>
    </row>
    <row r="1989" spans="61:63" x14ac:dyDescent="0.3">
      <c r="BI1989" t="str">
        <v>08/03/2017</v>
      </c>
      <c r="BJ1989">
        <v>53.4</v>
      </c>
      <c r="BK1989">
        <v>17.5</v>
      </c>
    </row>
    <row r="1990" spans="61:63" x14ac:dyDescent="0.3">
      <c r="BI1990" t="str">
        <v>07/03/2017</v>
      </c>
      <c r="BJ1990">
        <v>53.4</v>
      </c>
      <c r="BK1990">
        <v>17.5</v>
      </c>
    </row>
    <row r="1991" spans="61:63" x14ac:dyDescent="0.3">
      <c r="BI1991" t="str">
        <v>06/03/2017</v>
      </c>
      <c r="BJ1991">
        <v>53.4</v>
      </c>
      <c r="BK1991">
        <v>17.5</v>
      </c>
    </row>
    <row r="1992" spans="61:63" x14ac:dyDescent="0.3">
      <c r="BI1992" t="str">
        <v>03/03/2017</v>
      </c>
      <c r="BJ1992">
        <v>57.7</v>
      </c>
      <c r="BK1992">
        <v>17.3</v>
      </c>
    </row>
    <row r="1993" spans="61:63" x14ac:dyDescent="0.3">
      <c r="BI1993" t="str">
        <v>02/03/2017</v>
      </c>
      <c r="BJ1993">
        <v>57.7</v>
      </c>
      <c r="BK1993">
        <v>17.3</v>
      </c>
    </row>
    <row r="1994" spans="61:63" x14ac:dyDescent="0.3">
      <c r="BI1994" t="str">
        <v>01/03/2017</v>
      </c>
      <c r="BJ1994">
        <v>57.7</v>
      </c>
      <c r="BK1994">
        <v>17.3</v>
      </c>
    </row>
    <row r="1995" spans="61:63" x14ac:dyDescent="0.3">
      <c r="BI1995" t="str">
        <v>28/02/2017</v>
      </c>
      <c r="BJ1995">
        <v>57.7</v>
      </c>
      <c r="BK1995">
        <v>17.3</v>
      </c>
    </row>
    <row r="1996" spans="61:63" x14ac:dyDescent="0.3">
      <c r="BI1996" t="str">
        <v>27/02/2017</v>
      </c>
      <c r="BJ1996">
        <v>57.7</v>
      </c>
      <c r="BK1996">
        <v>17.3</v>
      </c>
    </row>
    <row r="1997" spans="61:63" x14ac:dyDescent="0.3">
      <c r="BI1997" t="str">
        <v>24/02/2017</v>
      </c>
      <c r="BJ1997">
        <v>63.1</v>
      </c>
      <c r="BK1997">
        <v>16.5</v>
      </c>
    </row>
    <row r="1998" spans="61:63" x14ac:dyDescent="0.3">
      <c r="BI1998" t="str">
        <v>23/02/2017</v>
      </c>
      <c r="BJ1998">
        <v>63.1</v>
      </c>
      <c r="BK1998">
        <v>16.5</v>
      </c>
    </row>
    <row r="1999" spans="61:63" x14ac:dyDescent="0.3">
      <c r="BI1999" t="str">
        <v>22/02/2017</v>
      </c>
      <c r="BJ1999">
        <v>63.1</v>
      </c>
      <c r="BK1999">
        <v>16.5</v>
      </c>
    </row>
    <row r="2000" spans="61:63" x14ac:dyDescent="0.3">
      <c r="BI2000" t="str">
        <v>21/02/2017</v>
      </c>
      <c r="BJ2000">
        <v>63.1</v>
      </c>
      <c r="BK2000">
        <v>16.5</v>
      </c>
    </row>
    <row r="2001" spans="61:63" x14ac:dyDescent="0.3">
      <c r="BI2001" t="str">
        <v>20/02/2017</v>
      </c>
      <c r="BJ2001">
        <v>63.1</v>
      </c>
      <c r="BK2001">
        <v>16.5</v>
      </c>
    </row>
    <row r="2002" spans="61:63" x14ac:dyDescent="0.3">
      <c r="BI2002" t="str">
        <v>17/02/2017</v>
      </c>
      <c r="BJ2002">
        <v>61.2</v>
      </c>
      <c r="BK2002">
        <v>17.5</v>
      </c>
    </row>
    <row r="2003" spans="61:63" x14ac:dyDescent="0.3">
      <c r="BI2003" t="str">
        <v>16/02/2017</v>
      </c>
      <c r="BJ2003">
        <v>61.2</v>
      </c>
      <c r="BK2003">
        <v>17.5</v>
      </c>
    </row>
    <row r="2004" spans="61:63" x14ac:dyDescent="0.3">
      <c r="BI2004" t="str">
        <v>15/02/2017</v>
      </c>
      <c r="BJ2004">
        <v>61.2</v>
      </c>
      <c r="BK2004">
        <v>17.5</v>
      </c>
    </row>
    <row r="2005" spans="61:63" x14ac:dyDescent="0.3">
      <c r="BI2005" t="str">
        <v>14/02/2017</v>
      </c>
      <c r="BJ2005">
        <v>61.2</v>
      </c>
      <c r="BK2005">
        <v>17.5</v>
      </c>
    </row>
    <row r="2006" spans="61:63" x14ac:dyDescent="0.3">
      <c r="BI2006" t="str">
        <v>13/02/2017</v>
      </c>
      <c r="BJ2006">
        <v>61.2</v>
      </c>
      <c r="BK2006">
        <v>17.5</v>
      </c>
    </row>
    <row r="2007" spans="61:63" x14ac:dyDescent="0.3">
      <c r="BI2007" t="str">
        <v>10/02/2017</v>
      </c>
      <c r="BJ2007">
        <v>61.8</v>
      </c>
      <c r="BK2007">
        <v>17.600000000000001</v>
      </c>
    </row>
    <row r="2008" spans="61:63" x14ac:dyDescent="0.3">
      <c r="BI2008" t="str">
        <v>09/02/2017</v>
      </c>
      <c r="BJ2008">
        <v>61.8</v>
      </c>
      <c r="BK2008">
        <v>17.600000000000001</v>
      </c>
    </row>
    <row r="2009" spans="61:63" x14ac:dyDescent="0.3">
      <c r="BI2009" t="str">
        <v>08/02/2017</v>
      </c>
      <c r="BJ2009">
        <v>61.8</v>
      </c>
      <c r="BK2009">
        <v>17.600000000000001</v>
      </c>
    </row>
    <row r="2010" spans="61:63" x14ac:dyDescent="0.3">
      <c r="BI2010" t="str">
        <v>07/02/2017</v>
      </c>
      <c r="BJ2010">
        <v>61.8</v>
      </c>
      <c r="BK2010">
        <v>17.600000000000001</v>
      </c>
    </row>
    <row r="2011" spans="61:63" x14ac:dyDescent="0.3">
      <c r="BI2011" t="str">
        <v>06/02/2017</v>
      </c>
      <c r="BJ2011">
        <v>61.8</v>
      </c>
      <c r="BK2011">
        <v>17.600000000000001</v>
      </c>
    </row>
    <row r="2012" spans="61:63" x14ac:dyDescent="0.3">
      <c r="BI2012" t="str">
        <v>03/02/2017</v>
      </c>
      <c r="BJ2012">
        <v>62.7</v>
      </c>
      <c r="BK2012">
        <v>16.7</v>
      </c>
    </row>
    <row r="2013" spans="61:63" x14ac:dyDescent="0.3">
      <c r="BI2013" t="str">
        <v>02/02/2017</v>
      </c>
      <c r="BJ2013">
        <v>62.7</v>
      </c>
      <c r="BK2013">
        <v>16.7</v>
      </c>
    </row>
    <row r="2014" spans="61:63" x14ac:dyDescent="0.3">
      <c r="BI2014" t="str">
        <v>01/02/2017</v>
      </c>
      <c r="BJ2014">
        <v>62.7</v>
      </c>
      <c r="BK2014">
        <v>16.7</v>
      </c>
    </row>
    <row r="2015" spans="61:63" x14ac:dyDescent="0.3">
      <c r="BI2015" t="str">
        <v>31/01/2017</v>
      </c>
      <c r="BJ2015">
        <v>62.7</v>
      </c>
      <c r="BK2015">
        <v>16.7</v>
      </c>
    </row>
    <row r="2016" spans="61:63" x14ac:dyDescent="0.3">
      <c r="BI2016" t="str">
        <v>30/01/2017</v>
      </c>
      <c r="BJ2016">
        <v>62.7</v>
      </c>
      <c r="BK2016">
        <v>16.7</v>
      </c>
    </row>
    <row r="2017" spans="61:63" x14ac:dyDescent="0.3">
      <c r="BI2017" t="str">
        <v>27/01/2017</v>
      </c>
      <c r="BJ2017">
        <v>61.8</v>
      </c>
      <c r="BK2017">
        <v>17.600000000000001</v>
      </c>
    </row>
    <row r="2018" spans="61:63" x14ac:dyDescent="0.3">
      <c r="BI2018" t="str">
        <v>26/01/2017</v>
      </c>
      <c r="BJ2018">
        <v>61.8</v>
      </c>
      <c r="BK2018">
        <v>17.600000000000001</v>
      </c>
    </row>
    <row r="2019" spans="61:63" x14ac:dyDescent="0.3">
      <c r="BI2019" t="str">
        <v>25/01/2017</v>
      </c>
      <c r="BJ2019">
        <v>61.8</v>
      </c>
      <c r="BK2019">
        <v>17.600000000000001</v>
      </c>
    </row>
    <row r="2020" spans="61:63" x14ac:dyDescent="0.3">
      <c r="BI2020" t="str">
        <v>24/01/2017</v>
      </c>
      <c r="BJ2020">
        <v>61.8</v>
      </c>
      <c r="BK2020">
        <v>17.600000000000001</v>
      </c>
    </row>
    <row r="2021" spans="61:63" x14ac:dyDescent="0.3">
      <c r="BI2021" t="str">
        <v>23/01/2017</v>
      </c>
      <c r="BJ2021">
        <v>61.8</v>
      </c>
      <c r="BK2021">
        <v>17.600000000000001</v>
      </c>
    </row>
    <row r="2022" spans="61:63" x14ac:dyDescent="0.3">
      <c r="BI2022" t="str">
        <v>20/01/2017</v>
      </c>
      <c r="BJ2022">
        <v>58.2</v>
      </c>
      <c r="BK2022">
        <v>17.5</v>
      </c>
    </row>
    <row r="2023" spans="61:63" x14ac:dyDescent="0.3">
      <c r="BI2023" t="str">
        <v>19/01/2017</v>
      </c>
      <c r="BJ2023">
        <v>58.2</v>
      </c>
      <c r="BK2023">
        <v>17.5</v>
      </c>
    </row>
    <row r="2024" spans="61:63" x14ac:dyDescent="0.3">
      <c r="BI2024" t="str">
        <v>18/01/2017</v>
      </c>
      <c r="BJ2024">
        <v>58.2</v>
      </c>
      <c r="BK2024">
        <v>17.5</v>
      </c>
    </row>
    <row r="2025" spans="61:63" x14ac:dyDescent="0.3">
      <c r="BI2025" t="str">
        <v>17/01/2017</v>
      </c>
      <c r="BJ2025">
        <v>58.2</v>
      </c>
      <c r="BK2025">
        <v>17.5</v>
      </c>
    </row>
    <row r="2026" spans="61:63" x14ac:dyDescent="0.3">
      <c r="BI2026" t="str">
        <v>16/01/2017</v>
      </c>
      <c r="BJ2026">
        <v>58.2</v>
      </c>
      <c r="BK2026">
        <v>17.5</v>
      </c>
    </row>
    <row r="2027" spans="61:63" x14ac:dyDescent="0.3">
      <c r="BI2027" t="str">
        <v>13/01/2017</v>
      </c>
      <c r="BJ2027">
        <v>60.6</v>
      </c>
      <c r="BK2027">
        <v>17.3</v>
      </c>
    </row>
    <row r="2028" spans="61:63" x14ac:dyDescent="0.3">
      <c r="BI2028" t="str">
        <v>12/01/2017</v>
      </c>
      <c r="BJ2028">
        <v>60.6</v>
      </c>
      <c r="BK2028">
        <v>17.3</v>
      </c>
    </row>
    <row r="2029" spans="61:63" x14ac:dyDescent="0.3">
      <c r="BI2029" t="str">
        <v>11/01/2017</v>
      </c>
      <c r="BJ2029">
        <v>60.6</v>
      </c>
      <c r="BK2029">
        <v>17.3</v>
      </c>
    </row>
    <row r="2030" spans="61:63" x14ac:dyDescent="0.3">
      <c r="BI2030" t="str">
        <v>10/01/2017</v>
      </c>
      <c r="BJ2030">
        <v>60.6</v>
      </c>
      <c r="BK2030">
        <v>17.3</v>
      </c>
    </row>
    <row r="2031" spans="61:63" x14ac:dyDescent="0.3">
      <c r="BI2031" t="str">
        <v>09/01/2017</v>
      </c>
      <c r="BJ2031">
        <v>60.6</v>
      </c>
      <c r="BK2031">
        <v>17.3</v>
      </c>
    </row>
    <row r="2032" spans="61:63" x14ac:dyDescent="0.3">
      <c r="BI2032" t="str">
        <v>06/01/2017</v>
      </c>
      <c r="BJ2032">
        <v>58.6</v>
      </c>
      <c r="BK2032">
        <v>18.3</v>
      </c>
    </row>
    <row r="2033" spans="61:63" x14ac:dyDescent="0.3">
      <c r="BI2033" t="str">
        <v>05/01/2017</v>
      </c>
      <c r="BJ2033">
        <v>58.6</v>
      </c>
      <c r="BK2033">
        <v>18.3</v>
      </c>
    </row>
    <row r="2034" spans="61:63" x14ac:dyDescent="0.3">
      <c r="BI2034" t="str">
        <v>04/01/2017</v>
      </c>
      <c r="BJ2034">
        <v>58.6</v>
      </c>
      <c r="BK2034">
        <v>18.3</v>
      </c>
    </row>
    <row r="2035" spans="61:63" x14ac:dyDescent="0.3">
      <c r="BI2035" t="str">
        <v>03/01/2017</v>
      </c>
      <c r="BJ2035">
        <v>58.6</v>
      </c>
      <c r="BK2035">
        <v>18.3</v>
      </c>
    </row>
    <row r="2036" spans="61:63" x14ac:dyDescent="0.3">
      <c r="BI2036" t="str">
        <v>02/01/2017</v>
      </c>
      <c r="BJ2036">
        <v>58.6</v>
      </c>
      <c r="BK2036">
        <v>18.3</v>
      </c>
    </row>
    <row r="2037" spans="61:63" x14ac:dyDescent="0.3">
      <c r="BI2037" t="str">
        <v>30/12/2016</v>
      </c>
      <c r="BJ2037">
        <v>60.2</v>
      </c>
      <c r="BK2037">
        <v>18.399999999999999</v>
      </c>
    </row>
    <row r="2038" spans="61:63" x14ac:dyDescent="0.3">
      <c r="BI2038" t="str">
        <v>29/12/2016</v>
      </c>
      <c r="BJ2038">
        <v>60.2</v>
      </c>
      <c r="BK2038">
        <v>18.399999999999999</v>
      </c>
    </row>
    <row r="2039" spans="61:63" x14ac:dyDescent="0.3">
      <c r="BI2039" t="str">
        <v>28/12/2016</v>
      </c>
      <c r="BJ2039">
        <v>60.2</v>
      </c>
      <c r="BK2039">
        <v>18.399999999999999</v>
      </c>
    </row>
    <row r="2040" spans="61:63" x14ac:dyDescent="0.3">
      <c r="BI2040" t="str">
        <v>27/12/2016</v>
      </c>
      <c r="BJ2040">
        <v>60.2</v>
      </c>
      <c r="BK2040">
        <v>18.399999999999999</v>
      </c>
    </row>
    <row r="2041" spans="61:63" x14ac:dyDescent="0.3">
      <c r="BI2041" t="str">
        <v>26/12/2016</v>
      </c>
      <c r="BJ2041">
        <v>60.2</v>
      </c>
      <c r="BK2041">
        <v>18.399999999999999</v>
      </c>
    </row>
    <row r="2042" spans="61:63" x14ac:dyDescent="0.3">
      <c r="BI2042" t="str">
        <v>23/12/2016</v>
      </c>
      <c r="BJ2042" t="e">
        <v>#N/A</v>
      </c>
      <c r="BK2042" t="e">
        <v>#N/A</v>
      </c>
    </row>
    <row r="2043" spans="61:63" x14ac:dyDescent="0.3">
      <c r="BI2043" t="str">
        <v>22/12/2016</v>
      </c>
      <c r="BJ2043" t="e">
        <v>#N/A</v>
      </c>
      <c r="BK2043" t="e">
        <v>#N/A</v>
      </c>
    </row>
    <row r="2044" spans="61:63" x14ac:dyDescent="0.3">
      <c r="BI2044" t="str">
        <v>21/12/2016</v>
      </c>
      <c r="BJ2044" t="e">
        <v>#N/A</v>
      </c>
      <c r="BK2044" t="e">
        <v>#N/A</v>
      </c>
    </row>
    <row r="2045" spans="61:63" x14ac:dyDescent="0.3">
      <c r="BI2045" t="str">
        <v>20/12/2016</v>
      </c>
      <c r="BJ2045" t="e">
        <v>#N/A</v>
      </c>
      <c r="BK2045" t="e">
        <v>#N/A</v>
      </c>
    </row>
    <row r="2046" spans="61:63" x14ac:dyDescent="0.3">
      <c r="BI2046" t="str">
        <v>19/12/2016</v>
      </c>
      <c r="BJ2046" t="e">
        <v>#N/A</v>
      </c>
      <c r="BK2046" t="e">
        <v>#N/A</v>
      </c>
    </row>
    <row r="2047" spans="61:63" x14ac:dyDescent="0.3">
      <c r="BI2047" t="str">
        <v>16/12/2016</v>
      </c>
      <c r="BJ2047">
        <v>59.8</v>
      </c>
      <c r="BK2047">
        <v>19.600000000000001</v>
      </c>
    </row>
    <row r="2048" spans="61:63" x14ac:dyDescent="0.3">
      <c r="BI2048" t="str">
        <v>15/12/2016</v>
      </c>
      <c r="BJ2048">
        <v>59.8</v>
      </c>
      <c r="BK2048">
        <v>19.600000000000001</v>
      </c>
    </row>
    <row r="2049" spans="61:63" x14ac:dyDescent="0.3">
      <c r="BI2049" t="str">
        <v>14/12/2016</v>
      </c>
      <c r="BJ2049">
        <v>59.8</v>
      </c>
      <c r="BK2049">
        <v>19.600000000000001</v>
      </c>
    </row>
    <row r="2050" spans="61:63" x14ac:dyDescent="0.3">
      <c r="BI2050" t="str">
        <v>13/12/2016</v>
      </c>
      <c r="BJ2050">
        <v>59.8</v>
      </c>
      <c r="BK2050">
        <v>19.600000000000001</v>
      </c>
    </row>
    <row r="2051" spans="61:63" x14ac:dyDescent="0.3">
      <c r="BI2051" t="str">
        <v>12/12/2016</v>
      </c>
      <c r="BJ2051">
        <v>59.8</v>
      </c>
      <c r="BK2051">
        <v>19.600000000000001</v>
      </c>
    </row>
    <row r="2052" spans="61:63" x14ac:dyDescent="0.3">
      <c r="BI2052" t="str">
        <v>09/12/2016</v>
      </c>
      <c r="BJ2052">
        <v>59.6</v>
      </c>
      <c r="BK2052">
        <v>19.2</v>
      </c>
    </row>
    <row r="2053" spans="61:63" x14ac:dyDescent="0.3">
      <c r="BI2053" t="str">
        <v>08/12/2016</v>
      </c>
      <c r="BJ2053">
        <v>59.6</v>
      </c>
      <c r="BK2053">
        <v>19.2</v>
      </c>
    </row>
    <row r="2054" spans="61:63" x14ac:dyDescent="0.3">
      <c r="BI2054" t="str">
        <v>07/12/2016</v>
      </c>
      <c r="BJ2054">
        <v>59.6</v>
      </c>
      <c r="BK2054">
        <v>19.2</v>
      </c>
    </row>
    <row r="2055" spans="61:63" x14ac:dyDescent="0.3">
      <c r="BI2055" t="str">
        <v>06/12/2016</v>
      </c>
      <c r="BJ2055">
        <v>59.6</v>
      </c>
      <c r="BK2055">
        <v>19.2</v>
      </c>
    </row>
    <row r="2056" spans="61:63" x14ac:dyDescent="0.3">
      <c r="BI2056" t="str">
        <v>05/12/2016</v>
      </c>
      <c r="BJ2056">
        <v>59.6</v>
      </c>
      <c r="BK2056">
        <v>19.2</v>
      </c>
    </row>
    <row r="2057" spans="61:63" x14ac:dyDescent="0.3">
      <c r="BI2057" t="str">
        <v>02/12/2016</v>
      </c>
      <c r="BJ2057">
        <v>58.8</v>
      </c>
      <c r="BK2057">
        <v>19.600000000000001</v>
      </c>
    </row>
    <row r="2058" spans="61:63" x14ac:dyDescent="0.3">
      <c r="BI2058" t="str">
        <v>01/12/2016</v>
      </c>
      <c r="BJ2058">
        <v>58.8</v>
      </c>
      <c r="BK2058">
        <v>19.600000000000001</v>
      </c>
    </row>
    <row r="2059" spans="61:63" x14ac:dyDescent="0.3">
      <c r="BI2059" t="str">
        <v>30/11/2016</v>
      </c>
      <c r="BJ2059">
        <v>58.8</v>
      </c>
      <c r="BK2059">
        <v>19.600000000000001</v>
      </c>
    </row>
    <row r="2060" spans="61:63" x14ac:dyDescent="0.3">
      <c r="BI2060" t="str">
        <v>29/11/2016</v>
      </c>
      <c r="BJ2060">
        <v>58.8</v>
      </c>
      <c r="BK2060">
        <v>19.600000000000001</v>
      </c>
    </row>
    <row r="2061" spans="61:63" x14ac:dyDescent="0.3">
      <c r="BI2061" t="str">
        <v>28/11/2016</v>
      </c>
      <c r="BJ2061">
        <v>58.8</v>
      </c>
      <c r="BK2061">
        <v>19.600000000000001</v>
      </c>
    </row>
    <row r="2062" spans="61:63" x14ac:dyDescent="0.3">
      <c r="BI2062" t="str">
        <v>25/11/2016</v>
      </c>
      <c r="BJ2062">
        <v>56.3</v>
      </c>
      <c r="BK2062">
        <v>22.3</v>
      </c>
    </row>
    <row r="2063" spans="61:63" x14ac:dyDescent="0.3">
      <c r="BI2063" t="str">
        <v>24/11/2016</v>
      </c>
      <c r="BJ2063">
        <v>56.3</v>
      </c>
      <c r="BK2063">
        <v>22.3</v>
      </c>
    </row>
    <row r="2064" spans="61:63" x14ac:dyDescent="0.3">
      <c r="BI2064" t="str">
        <v>23/11/2016</v>
      </c>
      <c r="BJ2064">
        <v>56.3</v>
      </c>
      <c r="BK2064">
        <v>22.3</v>
      </c>
    </row>
    <row r="2065" spans="61:63" x14ac:dyDescent="0.3">
      <c r="BI2065" t="str">
        <v>22/11/2016</v>
      </c>
      <c r="BJ2065">
        <v>56.3</v>
      </c>
      <c r="BK2065">
        <v>22.3</v>
      </c>
    </row>
    <row r="2066" spans="61:63" x14ac:dyDescent="0.3">
      <c r="BI2066" t="str">
        <v>21/11/2016</v>
      </c>
      <c r="BJ2066">
        <v>56.3</v>
      </c>
      <c r="BK2066">
        <v>22.3</v>
      </c>
    </row>
    <row r="2067" spans="61:63" x14ac:dyDescent="0.3">
      <c r="BI2067" t="str">
        <v>18/11/2016</v>
      </c>
      <c r="BJ2067">
        <v>55.9</v>
      </c>
      <c r="BK2067">
        <v>21.6</v>
      </c>
    </row>
    <row r="2068" spans="61:63" x14ac:dyDescent="0.3">
      <c r="BI2068" t="str">
        <v>17/11/2016</v>
      </c>
      <c r="BJ2068">
        <v>55.9</v>
      </c>
      <c r="BK2068">
        <v>21.6</v>
      </c>
    </row>
    <row r="2069" spans="61:63" x14ac:dyDescent="0.3">
      <c r="BI2069" t="str">
        <v>16/11/2016</v>
      </c>
      <c r="BJ2069">
        <v>55.9</v>
      </c>
      <c r="BK2069">
        <v>21.6</v>
      </c>
    </row>
    <row r="2070" spans="61:63" x14ac:dyDescent="0.3">
      <c r="BI2070" t="str">
        <v>15/11/2016</v>
      </c>
      <c r="BJ2070">
        <v>55.9</v>
      </c>
      <c r="BK2070">
        <v>21.6</v>
      </c>
    </row>
    <row r="2071" spans="61:63" x14ac:dyDescent="0.3">
      <c r="BI2071" t="str">
        <v>14/11/2016</v>
      </c>
      <c r="BJ2071">
        <v>55.9</v>
      </c>
      <c r="BK2071">
        <v>21.6</v>
      </c>
    </row>
    <row r="2072" spans="61:63" x14ac:dyDescent="0.3">
      <c r="BI2072" t="str">
        <v>11/11/2016</v>
      </c>
      <c r="BJ2072">
        <v>51</v>
      </c>
      <c r="BK2072">
        <v>23.5</v>
      </c>
    </row>
    <row r="2073" spans="61:63" x14ac:dyDescent="0.3">
      <c r="BI2073" t="str">
        <v>10/11/2016</v>
      </c>
      <c r="BJ2073">
        <v>51</v>
      </c>
      <c r="BK2073">
        <v>23.5</v>
      </c>
    </row>
    <row r="2074" spans="61:63" x14ac:dyDescent="0.3">
      <c r="BI2074" t="str">
        <v>09/11/2016</v>
      </c>
      <c r="BJ2074">
        <v>51</v>
      </c>
      <c r="BK2074">
        <v>23.5</v>
      </c>
    </row>
    <row r="2075" spans="61:63" x14ac:dyDescent="0.3">
      <c r="BI2075" t="str">
        <v>08/11/2016</v>
      </c>
      <c r="BJ2075">
        <v>51</v>
      </c>
      <c r="BK2075">
        <v>23.5</v>
      </c>
    </row>
    <row r="2076" spans="61:63" x14ac:dyDescent="0.3">
      <c r="BI2076" t="str">
        <v>07/11/2016</v>
      </c>
      <c r="BJ2076">
        <v>51</v>
      </c>
      <c r="BK2076">
        <v>23.5</v>
      </c>
    </row>
    <row r="2077" spans="61:63" x14ac:dyDescent="0.3">
      <c r="BI2077" t="str">
        <v>04/11/2016</v>
      </c>
      <c r="BJ2077">
        <v>42.9</v>
      </c>
      <c r="BK2077">
        <v>25.7</v>
      </c>
    </row>
    <row r="2078" spans="61:63" x14ac:dyDescent="0.3">
      <c r="BI2078" t="str">
        <v>03/11/2016</v>
      </c>
      <c r="BJ2078">
        <v>42.9</v>
      </c>
      <c r="BK2078">
        <v>25.7</v>
      </c>
    </row>
    <row r="2079" spans="61:63" x14ac:dyDescent="0.3">
      <c r="BI2079" t="str">
        <v>02/11/2016</v>
      </c>
      <c r="BJ2079">
        <v>42.9</v>
      </c>
      <c r="BK2079">
        <v>25.7</v>
      </c>
    </row>
    <row r="2080" spans="61:63" x14ac:dyDescent="0.3">
      <c r="BI2080" t="str">
        <v>01/11/2016</v>
      </c>
      <c r="BJ2080">
        <v>42.9</v>
      </c>
      <c r="BK2080">
        <v>25.7</v>
      </c>
    </row>
    <row r="2081" spans="61:63" x14ac:dyDescent="0.3">
      <c r="BI2081" t="str">
        <v>31/10/2016</v>
      </c>
      <c r="BJ2081">
        <v>42.9</v>
      </c>
      <c r="BK2081">
        <v>25.7</v>
      </c>
    </row>
    <row r="2082" spans="61:63" x14ac:dyDescent="0.3">
      <c r="BI2082" t="str">
        <v>28/10/2016</v>
      </c>
      <c r="BJ2082">
        <v>41.7</v>
      </c>
      <c r="BK2082">
        <v>24.3</v>
      </c>
    </row>
    <row r="2083" spans="61:63" x14ac:dyDescent="0.3">
      <c r="BI2083" t="str">
        <v>27/10/2016</v>
      </c>
      <c r="BJ2083">
        <v>41.7</v>
      </c>
      <c r="BK2083">
        <v>24.3</v>
      </c>
    </row>
    <row r="2084" spans="61:63" x14ac:dyDescent="0.3">
      <c r="BI2084" t="str">
        <v>26/10/2016</v>
      </c>
      <c r="BJ2084">
        <v>41.7</v>
      </c>
      <c r="BK2084">
        <v>24.3</v>
      </c>
    </row>
    <row r="2085" spans="61:63" x14ac:dyDescent="0.3">
      <c r="BI2085" t="str">
        <v>25/10/2016</v>
      </c>
      <c r="BJ2085">
        <v>41.7</v>
      </c>
      <c r="BK2085">
        <v>24.3</v>
      </c>
    </row>
    <row r="2086" spans="61:63" x14ac:dyDescent="0.3">
      <c r="BI2086" t="str">
        <v>24/10/2016</v>
      </c>
      <c r="BJ2086">
        <v>41.7</v>
      </c>
      <c r="BK2086">
        <v>24.3</v>
      </c>
    </row>
    <row r="2087" spans="61:63" x14ac:dyDescent="0.3">
      <c r="BI2087" t="str">
        <v>21/10/2016</v>
      </c>
      <c r="BJ2087">
        <v>47.1</v>
      </c>
      <c r="BK2087">
        <v>23.1</v>
      </c>
    </row>
    <row r="2088" spans="61:63" x14ac:dyDescent="0.3">
      <c r="BI2088" t="str">
        <v>20/10/2016</v>
      </c>
      <c r="BJ2088">
        <v>47.1</v>
      </c>
      <c r="BK2088">
        <v>23.1</v>
      </c>
    </row>
    <row r="2089" spans="61:63" x14ac:dyDescent="0.3">
      <c r="BI2089" t="str">
        <v>19/10/2016</v>
      </c>
      <c r="BJ2089">
        <v>47.1</v>
      </c>
      <c r="BK2089">
        <v>23.1</v>
      </c>
    </row>
    <row r="2090" spans="61:63" x14ac:dyDescent="0.3">
      <c r="BI2090" t="str">
        <v>18/10/2016</v>
      </c>
      <c r="BJ2090">
        <v>47.1</v>
      </c>
      <c r="BK2090">
        <v>23.1</v>
      </c>
    </row>
    <row r="2091" spans="61:63" x14ac:dyDescent="0.3">
      <c r="BI2091" t="str">
        <v>17/10/2016</v>
      </c>
      <c r="BJ2091">
        <v>47.1</v>
      </c>
      <c r="BK2091">
        <v>23.1</v>
      </c>
    </row>
    <row r="2092" spans="61:63" x14ac:dyDescent="0.3">
      <c r="BI2092" t="str">
        <v>14/10/2016</v>
      </c>
      <c r="BJ2092">
        <v>42.9</v>
      </c>
      <c r="BK2092">
        <v>23.8</v>
      </c>
    </row>
    <row r="2093" spans="61:63" x14ac:dyDescent="0.3">
      <c r="BI2093" t="str">
        <v>13/10/2016</v>
      </c>
      <c r="BJ2093">
        <v>42.9</v>
      </c>
      <c r="BK2093">
        <v>23.8</v>
      </c>
    </row>
    <row r="2094" spans="61:63" x14ac:dyDescent="0.3">
      <c r="BI2094" t="str">
        <v>12/10/2016</v>
      </c>
      <c r="BJ2094">
        <v>42.9</v>
      </c>
      <c r="BK2094">
        <v>23.8</v>
      </c>
    </row>
    <row r="2095" spans="61:63" x14ac:dyDescent="0.3">
      <c r="BI2095" t="str">
        <v>11/10/2016</v>
      </c>
      <c r="BJ2095">
        <v>42.9</v>
      </c>
      <c r="BK2095">
        <v>23.8</v>
      </c>
    </row>
    <row r="2096" spans="61:63" x14ac:dyDescent="0.3">
      <c r="BI2096" t="str">
        <v>10/10/2016</v>
      </c>
      <c r="BJ2096">
        <v>42.9</v>
      </c>
      <c r="BK2096">
        <v>23.8</v>
      </c>
    </row>
    <row r="2097" spans="61:63" x14ac:dyDescent="0.3">
      <c r="BI2097" t="str">
        <v>07/10/2016</v>
      </c>
      <c r="BJ2097">
        <v>46.1</v>
      </c>
      <c r="BK2097">
        <v>23.1</v>
      </c>
    </row>
    <row r="2098" spans="61:63" x14ac:dyDescent="0.3">
      <c r="BI2098" t="str">
        <v>06/10/2016</v>
      </c>
      <c r="BJ2098">
        <v>46.1</v>
      </c>
      <c r="BK2098">
        <v>23.1</v>
      </c>
    </row>
    <row r="2099" spans="61:63" x14ac:dyDescent="0.3">
      <c r="BI2099" t="str">
        <v>05/10/2016</v>
      </c>
      <c r="BJ2099">
        <v>46.1</v>
      </c>
      <c r="BK2099">
        <v>23.1</v>
      </c>
    </row>
    <row r="2100" spans="61:63" x14ac:dyDescent="0.3">
      <c r="BI2100" t="str">
        <v>04/10/2016</v>
      </c>
      <c r="BJ2100">
        <v>46.1</v>
      </c>
      <c r="BK2100">
        <v>23.1</v>
      </c>
    </row>
    <row r="2101" spans="61:63" x14ac:dyDescent="0.3">
      <c r="BI2101" t="str">
        <v>03/10/2016</v>
      </c>
      <c r="BJ2101">
        <v>46.1</v>
      </c>
      <c r="BK2101">
        <v>23.1</v>
      </c>
    </row>
    <row r="2102" spans="61:63" x14ac:dyDescent="0.3">
      <c r="BI2102" t="str">
        <v>30/09/2016</v>
      </c>
      <c r="BJ2102">
        <v>46.7</v>
      </c>
      <c r="BK2102">
        <v>22.8</v>
      </c>
    </row>
    <row r="2103" spans="61:63" x14ac:dyDescent="0.3">
      <c r="BI2103" t="str">
        <v>29/09/2016</v>
      </c>
      <c r="BJ2103">
        <v>46.7</v>
      </c>
      <c r="BK2103">
        <v>22.8</v>
      </c>
    </row>
    <row r="2104" spans="61:63" x14ac:dyDescent="0.3">
      <c r="BI2104" t="str">
        <v>28/09/2016</v>
      </c>
      <c r="BJ2104">
        <v>46.7</v>
      </c>
      <c r="BK2104">
        <v>22.8</v>
      </c>
    </row>
    <row r="2105" spans="61:63" x14ac:dyDescent="0.3">
      <c r="BI2105" t="str">
        <v>27/09/2016</v>
      </c>
      <c r="BJ2105">
        <v>46.7</v>
      </c>
      <c r="BK2105">
        <v>22.8</v>
      </c>
    </row>
    <row r="2106" spans="61:63" x14ac:dyDescent="0.3">
      <c r="BI2106" t="str">
        <v>26/09/2016</v>
      </c>
      <c r="BJ2106">
        <v>46.7</v>
      </c>
      <c r="BK2106">
        <v>22.8</v>
      </c>
    </row>
    <row r="2107" spans="61:63" x14ac:dyDescent="0.3">
      <c r="BI2107" t="str">
        <v>23/09/2016</v>
      </c>
      <c r="BJ2107">
        <v>45.2</v>
      </c>
      <c r="BK2107">
        <v>23.1</v>
      </c>
    </row>
    <row r="2108" spans="61:63" x14ac:dyDescent="0.3">
      <c r="BI2108" t="str">
        <v>22/09/2016</v>
      </c>
      <c r="BJ2108">
        <v>45.2</v>
      </c>
      <c r="BK2108">
        <v>23.1</v>
      </c>
    </row>
    <row r="2109" spans="61:63" x14ac:dyDescent="0.3">
      <c r="BI2109" t="str">
        <v>21/09/2016</v>
      </c>
      <c r="BJ2109">
        <v>45.2</v>
      </c>
      <c r="BK2109">
        <v>23.1</v>
      </c>
    </row>
    <row r="2110" spans="61:63" x14ac:dyDescent="0.3">
      <c r="BI2110" t="str">
        <v>20/09/2016</v>
      </c>
      <c r="BJ2110">
        <v>45.2</v>
      </c>
      <c r="BK2110">
        <v>23.1</v>
      </c>
    </row>
    <row r="2111" spans="61:63" x14ac:dyDescent="0.3">
      <c r="BI2111" t="str">
        <v>19/09/2016</v>
      </c>
      <c r="BJ2111">
        <v>45.2</v>
      </c>
      <c r="BK2111">
        <v>23.1</v>
      </c>
    </row>
    <row r="2112" spans="61:63" x14ac:dyDescent="0.3">
      <c r="BI2112" t="str">
        <v>16/09/2016</v>
      </c>
      <c r="BJ2112">
        <v>44.6</v>
      </c>
      <c r="BK2112">
        <v>24.3</v>
      </c>
    </row>
    <row r="2113" spans="61:63" x14ac:dyDescent="0.3">
      <c r="BI2113" t="str">
        <v>15/09/2016</v>
      </c>
      <c r="BJ2113">
        <v>44.6</v>
      </c>
      <c r="BK2113">
        <v>24.3</v>
      </c>
    </row>
    <row r="2114" spans="61:63" x14ac:dyDescent="0.3">
      <c r="BI2114" t="str">
        <v>14/09/2016</v>
      </c>
      <c r="BJ2114">
        <v>44.6</v>
      </c>
      <c r="BK2114">
        <v>24.3</v>
      </c>
    </row>
    <row r="2115" spans="61:63" x14ac:dyDescent="0.3">
      <c r="BI2115" t="str">
        <v>13/09/2016</v>
      </c>
      <c r="BJ2115">
        <v>44.6</v>
      </c>
      <c r="BK2115">
        <v>24.3</v>
      </c>
    </row>
    <row r="2116" spans="61:63" x14ac:dyDescent="0.3">
      <c r="BI2116" t="str">
        <v>12/09/2016</v>
      </c>
      <c r="BJ2116">
        <v>44.6</v>
      </c>
      <c r="BK2116">
        <v>24.3</v>
      </c>
    </row>
    <row r="2117" spans="61:63" x14ac:dyDescent="0.3">
      <c r="BI2117" t="str">
        <v>09/09/2016</v>
      </c>
      <c r="BJ2117">
        <v>49</v>
      </c>
      <c r="BK2117">
        <v>22.6</v>
      </c>
    </row>
    <row r="2118" spans="61:63" x14ac:dyDescent="0.3">
      <c r="BI2118" t="str">
        <v>08/09/2016</v>
      </c>
      <c r="BJ2118">
        <v>49</v>
      </c>
      <c r="BK2118">
        <v>22.6</v>
      </c>
    </row>
    <row r="2119" spans="61:63" x14ac:dyDescent="0.3">
      <c r="BI2119" t="str">
        <v>07/09/2016</v>
      </c>
      <c r="BJ2119">
        <v>49</v>
      </c>
      <c r="BK2119">
        <v>22.6</v>
      </c>
    </row>
    <row r="2120" spans="61:63" x14ac:dyDescent="0.3">
      <c r="BI2120" t="str">
        <v>06/09/2016</v>
      </c>
      <c r="BJ2120">
        <v>49</v>
      </c>
      <c r="BK2120">
        <v>22.6</v>
      </c>
    </row>
    <row r="2121" spans="61:63" x14ac:dyDescent="0.3">
      <c r="BI2121" t="str">
        <v>05/09/2016</v>
      </c>
      <c r="BJ2121">
        <v>49</v>
      </c>
      <c r="BK2121">
        <v>22.6</v>
      </c>
    </row>
    <row r="2122" spans="61:63" x14ac:dyDescent="0.3">
      <c r="BI2122" t="str">
        <v>02/09/2016</v>
      </c>
      <c r="BJ2122">
        <v>52.5</v>
      </c>
      <c r="BK2122">
        <v>22.8</v>
      </c>
    </row>
    <row r="2123" spans="61:63" x14ac:dyDescent="0.3">
      <c r="BI2123" t="str">
        <v>01/09/2016</v>
      </c>
      <c r="BJ2123">
        <v>52.5</v>
      </c>
      <c r="BK2123">
        <v>22.8</v>
      </c>
    </row>
    <row r="2124" spans="61:63" x14ac:dyDescent="0.3">
      <c r="BI2124" t="str">
        <v>31/08/2016</v>
      </c>
      <c r="BJ2124">
        <v>52.5</v>
      </c>
      <c r="BK2124">
        <v>22.8</v>
      </c>
    </row>
    <row r="2125" spans="61:63" x14ac:dyDescent="0.3">
      <c r="BI2125" t="str">
        <v>30/08/2016</v>
      </c>
      <c r="BJ2125">
        <v>52.5</v>
      </c>
      <c r="BK2125">
        <v>22.8</v>
      </c>
    </row>
    <row r="2126" spans="61:63" x14ac:dyDescent="0.3">
      <c r="BI2126" t="str">
        <v>29/08/2016</v>
      </c>
      <c r="BJ2126">
        <v>52.5</v>
      </c>
      <c r="BK2126">
        <v>22.8</v>
      </c>
    </row>
    <row r="2127" spans="61:63" x14ac:dyDescent="0.3">
      <c r="BI2127" t="str">
        <v>26/08/2016</v>
      </c>
      <c r="BJ2127">
        <v>55.9</v>
      </c>
      <c r="BK2127">
        <v>20.6</v>
      </c>
    </row>
    <row r="2128" spans="61:63" x14ac:dyDescent="0.3">
      <c r="BI2128" t="str">
        <v>25/08/2016</v>
      </c>
      <c r="BJ2128">
        <v>55.9</v>
      </c>
      <c r="BK2128">
        <v>20.6</v>
      </c>
    </row>
    <row r="2129" spans="61:63" x14ac:dyDescent="0.3">
      <c r="BI2129" t="str">
        <v>24/08/2016</v>
      </c>
      <c r="BJ2129">
        <v>55.9</v>
      </c>
      <c r="BK2129">
        <v>20.6</v>
      </c>
    </row>
    <row r="2130" spans="61:63" x14ac:dyDescent="0.3">
      <c r="BI2130" t="str">
        <v>23/08/2016</v>
      </c>
      <c r="BJ2130">
        <v>55.9</v>
      </c>
      <c r="BK2130">
        <v>20.6</v>
      </c>
    </row>
    <row r="2131" spans="61:63" x14ac:dyDescent="0.3">
      <c r="BI2131" t="str">
        <v>22/08/2016</v>
      </c>
      <c r="BJ2131">
        <v>55.9</v>
      </c>
      <c r="BK2131">
        <v>20.6</v>
      </c>
    </row>
    <row r="2132" spans="61:63" x14ac:dyDescent="0.3">
      <c r="BI2132" t="str">
        <v>19/08/2016</v>
      </c>
      <c r="BJ2132">
        <v>56.7</v>
      </c>
      <c r="BK2132">
        <v>20.2</v>
      </c>
    </row>
    <row r="2133" spans="61:63" x14ac:dyDescent="0.3">
      <c r="BI2133" t="str">
        <v>18/08/2016</v>
      </c>
      <c r="BJ2133">
        <v>56.7</v>
      </c>
      <c r="BK2133">
        <v>20.2</v>
      </c>
    </row>
    <row r="2134" spans="61:63" x14ac:dyDescent="0.3">
      <c r="BI2134" t="str">
        <v>17/08/2016</v>
      </c>
      <c r="BJ2134">
        <v>56.7</v>
      </c>
      <c r="BK2134">
        <v>20.2</v>
      </c>
    </row>
    <row r="2135" spans="61:63" x14ac:dyDescent="0.3">
      <c r="BI2135" t="str">
        <v>16/08/2016</v>
      </c>
      <c r="BJ2135">
        <v>56.7</v>
      </c>
      <c r="BK2135">
        <v>20.2</v>
      </c>
    </row>
    <row r="2136" spans="61:63" x14ac:dyDescent="0.3">
      <c r="BI2136" t="str">
        <v>15/08/2016</v>
      </c>
      <c r="BJ2136">
        <v>56.7</v>
      </c>
      <c r="BK2136">
        <v>20.2</v>
      </c>
    </row>
    <row r="2137" spans="61:63" x14ac:dyDescent="0.3">
      <c r="BI2137" t="str">
        <v>12/08/2016</v>
      </c>
      <c r="BJ2137">
        <v>56.2</v>
      </c>
      <c r="BK2137">
        <v>20</v>
      </c>
    </row>
    <row r="2138" spans="61:63" x14ac:dyDescent="0.3">
      <c r="BI2138" t="str">
        <v>11/08/2016</v>
      </c>
      <c r="BJ2138">
        <v>56.2</v>
      </c>
      <c r="BK2138">
        <v>20</v>
      </c>
    </row>
    <row r="2139" spans="61:63" x14ac:dyDescent="0.3">
      <c r="BI2139" t="str">
        <v>10/08/2016</v>
      </c>
      <c r="BJ2139">
        <v>56.2</v>
      </c>
      <c r="BK2139">
        <v>20</v>
      </c>
    </row>
    <row r="2140" spans="61:63" x14ac:dyDescent="0.3">
      <c r="BI2140" t="str">
        <v>09/08/2016</v>
      </c>
      <c r="BJ2140">
        <v>56.2</v>
      </c>
      <c r="BK2140">
        <v>20</v>
      </c>
    </row>
    <row r="2141" spans="61:63" x14ac:dyDescent="0.3">
      <c r="BI2141" t="str">
        <v>08/08/2016</v>
      </c>
      <c r="BJ2141">
        <v>56.2</v>
      </c>
      <c r="BK2141">
        <v>20</v>
      </c>
    </row>
    <row r="2142" spans="61:63" x14ac:dyDescent="0.3">
      <c r="BI2142" t="str">
        <v>05/08/2016</v>
      </c>
      <c r="BJ2142">
        <v>54.3</v>
      </c>
      <c r="BK2142">
        <v>20.9</v>
      </c>
    </row>
    <row r="2143" spans="61:63" x14ac:dyDescent="0.3">
      <c r="BI2143" t="str">
        <v>04/08/2016</v>
      </c>
      <c r="BJ2143">
        <v>54.3</v>
      </c>
      <c r="BK2143">
        <v>20.9</v>
      </c>
    </row>
    <row r="2144" spans="61:63" x14ac:dyDescent="0.3">
      <c r="BI2144" t="str">
        <v>03/08/2016</v>
      </c>
      <c r="BJ2144">
        <v>54.3</v>
      </c>
      <c r="BK2144">
        <v>20.9</v>
      </c>
    </row>
    <row r="2145" spans="61:63" x14ac:dyDescent="0.3">
      <c r="BI2145" t="str">
        <v>02/08/2016</v>
      </c>
      <c r="BJ2145">
        <v>54.3</v>
      </c>
      <c r="BK2145">
        <v>20.9</v>
      </c>
    </row>
    <row r="2146" spans="61:63" x14ac:dyDescent="0.3">
      <c r="BI2146" t="str">
        <v>01/08/2016</v>
      </c>
      <c r="BJ2146">
        <v>54.3</v>
      </c>
      <c r="BK2146">
        <v>20.9</v>
      </c>
    </row>
    <row r="2147" spans="61:63" x14ac:dyDescent="0.3">
      <c r="BI2147" t="str">
        <v>29/07/2016</v>
      </c>
      <c r="BJ2147">
        <v>52.9</v>
      </c>
      <c r="BK2147">
        <v>21.2</v>
      </c>
    </row>
    <row r="2148" spans="61:63" x14ac:dyDescent="0.3">
      <c r="BI2148" t="str">
        <v>28/07/2016</v>
      </c>
      <c r="BJ2148">
        <v>52.9</v>
      </c>
      <c r="BK2148">
        <v>21.2</v>
      </c>
    </row>
    <row r="2149" spans="61:63" x14ac:dyDescent="0.3">
      <c r="BI2149" t="str">
        <v>27/07/2016</v>
      </c>
      <c r="BJ2149">
        <v>52.9</v>
      </c>
      <c r="BK2149">
        <v>21.2</v>
      </c>
    </row>
    <row r="2150" spans="61:63" x14ac:dyDescent="0.3">
      <c r="BI2150" t="str">
        <v>26/07/2016</v>
      </c>
      <c r="BJ2150">
        <v>52.9</v>
      </c>
      <c r="BK2150">
        <v>21.2</v>
      </c>
    </row>
    <row r="2151" spans="61:63" x14ac:dyDescent="0.3">
      <c r="BI2151" t="str">
        <v>25/07/2016</v>
      </c>
      <c r="BJ2151">
        <v>52.9</v>
      </c>
      <c r="BK2151">
        <v>21.2</v>
      </c>
    </row>
    <row r="2152" spans="61:63" x14ac:dyDescent="0.3">
      <c r="BI2152" t="str">
        <v>22/07/2016</v>
      </c>
      <c r="BJ2152">
        <v>53.9</v>
      </c>
      <c r="BK2152">
        <v>21.6</v>
      </c>
    </row>
    <row r="2153" spans="61:63" x14ac:dyDescent="0.3">
      <c r="BI2153" t="str">
        <v>21/07/2016</v>
      </c>
      <c r="BJ2153">
        <v>53.9</v>
      </c>
      <c r="BK2153">
        <v>21.6</v>
      </c>
    </row>
    <row r="2154" spans="61:63" x14ac:dyDescent="0.3">
      <c r="BI2154" t="str">
        <v>20/07/2016</v>
      </c>
      <c r="BJ2154">
        <v>53.9</v>
      </c>
      <c r="BK2154">
        <v>21.6</v>
      </c>
    </row>
    <row r="2155" spans="61:63" x14ac:dyDescent="0.3">
      <c r="BI2155" t="str">
        <v>19/07/2016</v>
      </c>
      <c r="BJ2155">
        <v>53.9</v>
      </c>
      <c r="BK2155">
        <v>21.6</v>
      </c>
    </row>
    <row r="2156" spans="61:63" x14ac:dyDescent="0.3">
      <c r="BI2156" t="str">
        <v>18/07/2016</v>
      </c>
      <c r="BJ2156">
        <v>53.9</v>
      </c>
      <c r="BK2156">
        <v>21.6</v>
      </c>
    </row>
    <row r="2157" spans="61:63" x14ac:dyDescent="0.3">
      <c r="BI2157" t="str">
        <v>15/07/2016</v>
      </c>
      <c r="BJ2157">
        <v>54.4</v>
      </c>
      <c r="BK2157">
        <v>23.3</v>
      </c>
    </row>
    <row r="2158" spans="61:63" x14ac:dyDescent="0.3">
      <c r="BI2158" t="str">
        <v>14/07/2016</v>
      </c>
      <c r="BJ2158">
        <v>54.4</v>
      </c>
      <c r="BK2158">
        <v>23.3</v>
      </c>
    </row>
    <row r="2159" spans="61:63" x14ac:dyDescent="0.3">
      <c r="BI2159" t="str">
        <v>13/07/2016</v>
      </c>
      <c r="BJ2159">
        <v>54.4</v>
      </c>
      <c r="BK2159">
        <v>23.3</v>
      </c>
    </row>
    <row r="2160" spans="61:63" x14ac:dyDescent="0.3">
      <c r="BI2160" t="str">
        <v>12/07/2016</v>
      </c>
      <c r="BJ2160">
        <v>54.4</v>
      </c>
      <c r="BK2160">
        <v>23.3</v>
      </c>
    </row>
    <row r="2161" spans="61:63" x14ac:dyDescent="0.3">
      <c r="BI2161" t="str">
        <v>11/07/2016</v>
      </c>
      <c r="BJ2161">
        <v>54.4</v>
      </c>
      <c r="BK2161">
        <v>23.3</v>
      </c>
    </row>
    <row r="2162" spans="61:63" x14ac:dyDescent="0.3">
      <c r="BI2162" t="str">
        <v>08/07/2016</v>
      </c>
      <c r="BJ2162">
        <v>52.5</v>
      </c>
      <c r="BK2162">
        <v>24.7</v>
      </c>
    </row>
    <row r="2163" spans="61:63" x14ac:dyDescent="0.3">
      <c r="BI2163" t="str">
        <v>07/07/2016</v>
      </c>
      <c r="BJ2163">
        <v>52.5</v>
      </c>
      <c r="BK2163">
        <v>24.7</v>
      </c>
    </row>
    <row r="2164" spans="61:63" x14ac:dyDescent="0.3">
      <c r="BI2164" t="str">
        <v>06/07/2016</v>
      </c>
      <c r="BJ2164">
        <v>52.5</v>
      </c>
      <c r="BK2164">
        <v>24.7</v>
      </c>
    </row>
    <row r="2165" spans="61:63" x14ac:dyDescent="0.3">
      <c r="BI2165" t="str">
        <v>05/07/2016</v>
      </c>
      <c r="BJ2165">
        <v>52.5</v>
      </c>
      <c r="BK2165">
        <v>24.7</v>
      </c>
    </row>
    <row r="2166" spans="61:63" x14ac:dyDescent="0.3">
      <c r="BI2166" t="str">
        <v>04/07/2016</v>
      </c>
      <c r="BJ2166">
        <v>52.5</v>
      </c>
      <c r="BK2166">
        <v>24.7</v>
      </c>
    </row>
    <row r="2167" spans="61:63" x14ac:dyDescent="0.3">
      <c r="BI2167" t="str">
        <v>01/07/2016</v>
      </c>
      <c r="BJ2167">
        <v>47.1</v>
      </c>
      <c r="BK2167">
        <v>24.5</v>
      </c>
    </row>
    <row r="2168" spans="61:63" x14ac:dyDescent="0.3">
      <c r="BI2168" t="str">
        <v>30/06/2016</v>
      </c>
      <c r="BJ2168">
        <v>47.1</v>
      </c>
      <c r="BK2168">
        <v>24.5</v>
      </c>
    </row>
    <row r="2169" spans="61:63" x14ac:dyDescent="0.3">
      <c r="BI2169" t="str">
        <v>29/06/2016</v>
      </c>
      <c r="BJ2169">
        <v>47.1</v>
      </c>
      <c r="BK2169">
        <v>24.5</v>
      </c>
    </row>
    <row r="2170" spans="61:63" x14ac:dyDescent="0.3">
      <c r="BI2170" t="str">
        <v>28/06/2016</v>
      </c>
      <c r="BJ2170">
        <v>47.1</v>
      </c>
      <c r="BK2170">
        <v>24.5</v>
      </c>
    </row>
    <row r="2171" spans="61:63" x14ac:dyDescent="0.3">
      <c r="BI2171" t="str">
        <v>27/06/2016</v>
      </c>
      <c r="BJ2171">
        <v>47.1</v>
      </c>
      <c r="BK2171">
        <v>24.5</v>
      </c>
    </row>
    <row r="2172" spans="61:63" x14ac:dyDescent="0.3">
      <c r="BI2172" t="str">
        <v>24/06/2016</v>
      </c>
      <c r="BJ2172">
        <v>41.6</v>
      </c>
      <c r="BK2172">
        <v>23.8</v>
      </c>
    </row>
    <row r="2173" spans="61:63" x14ac:dyDescent="0.3">
      <c r="BI2173" t="str">
        <v>23/06/2016</v>
      </c>
      <c r="BJ2173">
        <v>41.6</v>
      </c>
      <c r="BK2173">
        <v>23.8</v>
      </c>
    </row>
    <row r="2174" spans="61:63" x14ac:dyDescent="0.3">
      <c r="BI2174" t="str">
        <v>22/06/2016</v>
      </c>
      <c r="BJ2174">
        <v>41.6</v>
      </c>
      <c r="BK2174">
        <v>23.8</v>
      </c>
    </row>
    <row r="2175" spans="61:63" x14ac:dyDescent="0.3">
      <c r="BI2175" t="str">
        <v>21/06/2016</v>
      </c>
      <c r="BJ2175">
        <v>41.6</v>
      </c>
      <c r="BK2175">
        <v>23.8</v>
      </c>
    </row>
    <row r="2176" spans="61:63" x14ac:dyDescent="0.3">
      <c r="BI2176" t="str">
        <v>20/06/2016</v>
      </c>
      <c r="BJ2176">
        <v>41.6</v>
      </c>
      <c r="BK2176">
        <v>23.8</v>
      </c>
    </row>
    <row r="2177" spans="61:63" x14ac:dyDescent="0.3">
      <c r="BI2177" t="str">
        <v>17/06/2016</v>
      </c>
      <c r="BJ2177">
        <v>47.5</v>
      </c>
      <c r="BK2177">
        <v>23.2</v>
      </c>
    </row>
    <row r="2178" spans="61:63" x14ac:dyDescent="0.3">
      <c r="BI2178" t="str">
        <v>16/06/2016</v>
      </c>
      <c r="BJ2178">
        <v>47.5</v>
      </c>
      <c r="BK2178">
        <v>23.2</v>
      </c>
    </row>
    <row r="2179" spans="61:63" x14ac:dyDescent="0.3">
      <c r="BI2179" t="str">
        <v>15/06/2016</v>
      </c>
      <c r="BJ2179">
        <v>47.5</v>
      </c>
      <c r="BK2179">
        <v>23.2</v>
      </c>
    </row>
    <row r="2180" spans="61:63" x14ac:dyDescent="0.3">
      <c r="BI2180" t="str">
        <v>14/06/2016</v>
      </c>
      <c r="BJ2180">
        <v>47.5</v>
      </c>
      <c r="BK2180">
        <v>23.2</v>
      </c>
    </row>
    <row r="2181" spans="61:63" x14ac:dyDescent="0.3">
      <c r="BI2181" t="str">
        <v>13/06/2016</v>
      </c>
      <c r="BJ2181">
        <v>47.5</v>
      </c>
      <c r="BK2181">
        <v>23.2</v>
      </c>
    </row>
    <row r="2182" spans="61:63" x14ac:dyDescent="0.3">
      <c r="BI2182" t="str">
        <v>10/06/2016</v>
      </c>
      <c r="BJ2182">
        <v>45.9</v>
      </c>
      <c r="BK2182">
        <v>23.5</v>
      </c>
    </row>
    <row r="2183" spans="61:63" x14ac:dyDescent="0.3">
      <c r="BI2183" t="str">
        <v>09/06/2016</v>
      </c>
      <c r="BJ2183">
        <v>45.9</v>
      </c>
      <c r="BK2183">
        <v>23.5</v>
      </c>
    </row>
    <row r="2184" spans="61:63" x14ac:dyDescent="0.3">
      <c r="BI2184" t="str">
        <v>08/06/2016</v>
      </c>
      <c r="BJ2184">
        <v>45.9</v>
      </c>
      <c r="BK2184">
        <v>23.5</v>
      </c>
    </row>
    <row r="2185" spans="61:63" x14ac:dyDescent="0.3">
      <c r="BI2185" t="str">
        <v>07/06/2016</v>
      </c>
      <c r="BJ2185">
        <v>45.9</v>
      </c>
      <c r="BK2185">
        <v>23.5</v>
      </c>
    </row>
    <row r="2186" spans="61:63" x14ac:dyDescent="0.3">
      <c r="BI2186" t="str">
        <v>06/06/2016</v>
      </c>
      <c r="BJ2186">
        <v>45.9</v>
      </c>
      <c r="BK2186">
        <v>23.5</v>
      </c>
    </row>
    <row r="2187" spans="61:63" x14ac:dyDescent="0.3">
      <c r="BI2187" t="str">
        <v>03/06/2016</v>
      </c>
      <c r="BJ2187">
        <v>47.3</v>
      </c>
      <c r="BK2187">
        <v>23.8</v>
      </c>
    </row>
    <row r="2188" spans="61:63" x14ac:dyDescent="0.3">
      <c r="BI2188" t="str">
        <v>02/06/2016</v>
      </c>
      <c r="BJ2188">
        <v>47.3</v>
      </c>
      <c r="BK2188">
        <v>23.8</v>
      </c>
    </row>
    <row r="2189" spans="61:63" x14ac:dyDescent="0.3">
      <c r="BI2189" t="str">
        <v>01/06/2016</v>
      </c>
      <c r="BJ2189">
        <v>47.3</v>
      </c>
      <c r="BK2189">
        <v>23.8</v>
      </c>
    </row>
    <row r="2190" spans="61:63" x14ac:dyDescent="0.3">
      <c r="BI2190" t="str">
        <v>31/05/2016</v>
      </c>
      <c r="BJ2190">
        <v>47.3</v>
      </c>
      <c r="BK2190">
        <v>23.8</v>
      </c>
    </row>
    <row r="2191" spans="61:63" x14ac:dyDescent="0.3">
      <c r="BI2191" t="str">
        <v>30/05/2016</v>
      </c>
      <c r="BJ2191">
        <v>47.3</v>
      </c>
      <c r="BK2191">
        <v>23.8</v>
      </c>
    </row>
    <row r="2192" spans="61:63" x14ac:dyDescent="0.3">
      <c r="BI2192" t="str">
        <v>27/05/2016</v>
      </c>
      <c r="BJ2192">
        <v>45.4</v>
      </c>
      <c r="BK2192">
        <v>23.7</v>
      </c>
    </row>
    <row r="2193" spans="61:63" x14ac:dyDescent="0.3">
      <c r="BI2193" t="str">
        <v>26/05/2016</v>
      </c>
      <c r="BJ2193">
        <v>45.4</v>
      </c>
      <c r="BK2193">
        <v>23.7</v>
      </c>
    </row>
    <row r="2194" spans="61:63" x14ac:dyDescent="0.3">
      <c r="BI2194" t="str">
        <v>25/05/2016</v>
      </c>
      <c r="BJ2194">
        <v>45.4</v>
      </c>
      <c r="BK2194">
        <v>23.7</v>
      </c>
    </row>
    <row r="2195" spans="61:63" x14ac:dyDescent="0.3">
      <c r="BI2195" t="str">
        <v>24/05/2016</v>
      </c>
      <c r="BJ2195">
        <v>45.4</v>
      </c>
      <c r="BK2195">
        <v>23.7</v>
      </c>
    </row>
    <row r="2196" spans="61:63" x14ac:dyDescent="0.3">
      <c r="BI2196" t="str">
        <v>23/05/2016</v>
      </c>
      <c r="BJ2196">
        <v>45.4</v>
      </c>
      <c r="BK2196">
        <v>23.7</v>
      </c>
    </row>
    <row r="2197" spans="61:63" x14ac:dyDescent="0.3">
      <c r="BI2197" t="str">
        <v>20/05/2016</v>
      </c>
      <c r="BJ2197">
        <v>35.4</v>
      </c>
      <c r="BK2197">
        <v>24</v>
      </c>
    </row>
    <row r="2198" spans="61:63" x14ac:dyDescent="0.3">
      <c r="BI2198" t="str">
        <v>19/05/2016</v>
      </c>
      <c r="BJ2198">
        <v>35.4</v>
      </c>
      <c r="BK2198">
        <v>24</v>
      </c>
    </row>
    <row r="2199" spans="61:63" x14ac:dyDescent="0.3">
      <c r="BI2199" t="str">
        <v>18/05/2016</v>
      </c>
      <c r="BJ2199">
        <v>35.4</v>
      </c>
      <c r="BK2199">
        <v>24</v>
      </c>
    </row>
    <row r="2200" spans="61:63" x14ac:dyDescent="0.3">
      <c r="BI2200" t="str">
        <v>17/05/2016</v>
      </c>
      <c r="BJ2200">
        <v>35.4</v>
      </c>
      <c r="BK2200">
        <v>24</v>
      </c>
    </row>
    <row r="2201" spans="61:63" x14ac:dyDescent="0.3">
      <c r="BI2201" t="str">
        <v>16/05/2016</v>
      </c>
      <c r="BJ2201">
        <v>35.4</v>
      </c>
      <c r="BK2201">
        <v>24</v>
      </c>
    </row>
    <row r="2202" spans="61:63" x14ac:dyDescent="0.3">
      <c r="BI2202" t="str">
        <v>13/05/2016</v>
      </c>
      <c r="BJ2202">
        <v>40.200000000000003</v>
      </c>
      <c r="BK2202">
        <v>21.7</v>
      </c>
    </row>
    <row r="2203" spans="61:63" x14ac:dyDescent="0.3">
      <c r="BI2203" t="str">
        <v>12/05/2016</v>
      </c>
      <c r="BJ2203">
        <v>40.200000000000003</v>
      </c>
      <c r="BK2203">
        <v>21.7</v>
      </c>
    </row>
    <row r="2204" spans="61:63" x14ac:dyDescent="0.3">
      <c r="BI2204" t="str">
        <v>11/05/2016</v>
      </c>
      <c r="BJ2204">
        <v>40.200000000000003</v>
      </c>
      <c r="BK2204">
        <v>21.7</v>
      </c>
    </row>
    <row r="2205" spans="61:63" x14ac:dyDescent="0.3">
      <c r="BI2205" t="str">
        <v>10/05/2016</v>
      </c>
      <c r="BJ2205">
        <v>40.200000000000003</v>
      </c>
      <c r="BK2205">
        <v>21.7</v>
      </c>
    </row>
    <row r="2206" spans="61:63" x14ac:dyDescent="0.3">
      <c r="BI2206" t="str">
        <v>09/05/2016</v>
      </c>
      <c r="BJ2206">
        <v>40.200000000000003</v>
      </c>
      <c r="BK2206">
        <v>21.7</v>
      </c>
    </row>
    <row r="2207" spans="61:63" x14ac:dyDescent="0.3">
      <c r="BI2207" t="str">
        <v>06/05/2016</v>
      </c>
      <c r="BJ2207">
        <v>39.200000000000003</v>
      </c>
      <c r="BK2207">
        <v>21.6</v>
      </c>
    </row>
    <row r="2208" spans="61:63" x14ac:dyDescent="0.3">
      <c r="BI2208" t="str">
        <v>05/05/2016</v>
      </c>
      <c r="BJ2208">
        <v>39.200000000000003</v>
      </c>
      <c r="BK2208">
        <v>21.6</v>
      </c>
    </row>
    <row r="2209" spans="61:63" x14ac:dyDescent="0.3">
      <c r="BI2209" t="str">
        <v>04/05/2016</v>
      </c>
      <c r="BJ2209">
        <v>39.200000000000003</v>
      </c>
      <c r="BK2209">
        <v>21.6</v>
      </c>
    </row>
    <row r="2210" spans="61:63" x14ac:dyDescent="0.3">
      <c r="BI2210" t="str">
        <v>03/05/2016</v>
      </c>
      <c r="BJ2210">
        <v>39.200000000000003</v>
      </c>
      <c r="BK2210">
        <v>21.6</v>
      </c>
    </row>
    <row r="2211" spans="61:63" x14ac:dyDescent="0.3">
      <c r="BI2211" t="str">
        <v>02/05/2016</v>
      </c>
      <c r="BJ2211">
        <v>39.200000000000003</v>
      </c>
      <c r="BK2211">
        <v>21.6</v>
      </c>
    </row>
    <row r="2212" spans="61:63" x14ac:dyDescent="0.3">
      <c r="BI2212" t="str">
        <v>29/04/2016</v>
      </c>
      <c r="BJ2212">
        <v>40.200000000000003</v>
      </c>
      <c r="BK2212">
        <v>21.7</v>
      </c>
    </row>
    <row r="2213" spans="61:63" x14ac:dyDescent="0.3">
      <c r="BI2213" t="str">
        <v>28/04/2016</v>
      </c>
      <c r="BJ2213">
        <v>40.200000000000003</v>
      </c>
      <c r="BK2213">
        <v>21.7</v>
      </c>
    </row>
    <row r="2214" spans="61:63" x14ac:dyDescent="0.3">
      <c r="BI2214" t="str">
        <v>27/04/2016</v>
      </c>
      <c r="BJ2214">
        <v>40.200000000000003</v>
      </c>
      <c r="BK2214">
        <v>21.7</v>
      </c>
    </row>
    <row r="2215" spans="61:63" x14ac:dyDescent="0.3">
      <c r="BI2215" t="str">
        <v>26/04/2016</v>
      </c>
      <c r="BJ2215">
        <v>40.200000000000003</v>
      </c>
      <c r="BK2215">
        <v>21.7</v>
      </c>
    </row>
    <row r="2216" spans="61:63" x14ac:dyDescent="0.3">
      <c r="BI2216" t="str">
        <v>25/04/2016</v>
      </c>
      <c r="BJ2216">
        <v>40.200000000000003</v>
      </c>
      <c r="BK2216">
        <v>21.7</v>
      </c>
    </row>
    <row r="2217" spans="61:63" x14ac:dyDescent="0.3">
      <c r="BI2217" t="str">
        <v>22/04/2016</v>
      </c>
      <c r="BJ2217">
        <v>44.3</v>
      </c>
      <c r="BK2217">
        <v>20.6</v>
      </c>
    </row>
    <row r="2218" spans="61:63" x14ac:dyDescent="0.3">
      <c r="BI2218" t="str">
        <v>21/04/2016</v>
      </c>
      <c r="BJ2218">
        <v>44.3</v>
      </c>
      <c r="BK2218">
        <v>20.6</v>
      </c>
    </row>
    <row r="2219" spans="61:63" x14ac:dyDescent="0.3">
      <c r="BI2219" t="str">
        <v>20/04/2016</v>
      </c>
      <c r="BJ2219">
        <v>44.3</v>
      </c>
      <c r="BK2219">
        <v>20.6</v>
      </c>
    </row>
    <row r="2220" spans="61:63" x14ac:dyDescent="0.3">
      <c r="BI2220" t="str">
        <v>19/04/2016</v>
      </c>
      <c r="BJ2220">
        <v>44.3</v>
      </c>
      <c r="BK2220">
        <v>20.6</v>
      </c>
    </row>
    <row r="2221" spans="61:63" x14ac:dyDescent="0.3">
      <c r="BI2221" t="str">
        <v>18/04/2016</v>
      </c>
      <c r="BJ2221">
        <v>44.3</v>
      </c>
      <c r="BK2221">
        <v>20.6</v>
      </c>
    </row>
    <row r="2222" spans="61:63" x14ac:dyDescent="0.3">
      <c r="BI2222" t="str">
        <v>15/04/2016</v>
      </c>
      <c r="BJ2222">
        <v>47.4</v>
      </c>
      <c r="BK2222">
        <v>21.7</v>
      </c>
    </row>
    <row r="2223" spans="61:63" x14ac:dyDescent="0.3">
      <c r="BI2223" t="str">
        <v>14/04/2016</v>
      </c>
      <c r="BJ2223">
        <v>47.4</v>
      </c>
      <c r="BK2223">
        <v>21.7</v>
      </c>
    </row>
    <row r="2224" spans="61:63" x14ac:dyDescent="0.3">
      <c r="BI2224" t="str">
        <v>13/04/2016</v>
      </c>
      <c r="BJ2224">
        <v>47.4</v>
      </c>
      <c r="BK2224">
        <v>21.7</v>
      </c>
    </row>
    <row r="2225" spans="61:63" x14ac:dyDescent="0.3">
      <c r="BI2225" t="str">
        <v>12/04/2016</v>
      </c>
      <c r="BJ2225">
        <v>47.4</v>
      </c>
      <c r="BK2225">
        <v>21.7</v>
      </c>
    </row>
    <row r="2226" spans="61:63" x14ac:dyDescent="0.3">
      <c r="BI2226" t="str">
        <v>11/04/2016</v>
      </c>
      <c r="BJ2226">
        <v>47.4</v>
      </c>
      <c r="BK2226">
        <v>21.7</v>
      </c>
    </row>
    <row r="2227" spans="61:63" x14ac:dyDescent="0.3">
      <c r="BI2227" t="str">
        <v>08/04/2016</v>
      </c>
      <c r="BJ2227">
        <v>41.2</v>
      </c>
      <c r="BK2227">
        <v>27.8</v>
      </c>
    </row>
    <row r="2228" spans="61:63" x14ac:dyDescent="0.3">
      <c r="BI2228" t="str">
        <v>07/04/2016</v>
      </c>
      <c r="BJ2228">
        <v>41.2</v>
      </c>
      <c r="BK2228">
        <v>27.8</v>
      </c>
    </row>
    <row r="2229" spans="61:63" x14ac:dyDescent="0.3">
      <c r="BI2229" t="str">
        <v>06/04/2016</v>
      </c>
      <c r="BJ2229">
        <v>41.2</v>
      </c>
      <c r="BK2229">
        <v>27.8</v>
      </c>
    </row>
    <row r="2230" spans="61:63" x14ac:dyDescent="0.3">
      <c r="BI2230" t="str">
        <v>05/04/2016</v>
      </c>
      <c r="BJ2230">
        <v>41.2</v>
      </c>
      <c r="BK2230">
        <v>27.8</v>
      </c>
    </row>
    <row r="2231" spans="61:63" x14ac:dyDescent="0.3">
      <c r="BI2231" t="str">
        <v>04/04/2016</v>
      </c>
      <c r="BJ2231">
        <v>41.2</v>
      </c>
      <c r="BK2231">
        <v>27.8</v>
      </c>
    </row>
    <row r="2232" spans="61:63" x14ac:dyDescent="0.3">
      <c r="BI2232" t="str">
        <v>01/04/2016</v>
      </c>
      <c r="BJ2232">
        <v>45.4</v>
      </c>
      <c r="BK2232">
        <v>27.8</v>
      </c>
    </row>
    <row r="2233" spans="61:63" x14ac:dyDescent="0.3">
      <c r="BI2233" t="str">
        <v>31/03/2016</v>
      </c>
      <c r="BJ2233">
        <v>45.4</v>
      </c>
      <c r="BK2233">
        <v>27.8</v>
      </c>
    </row>
    <row r="2234" spans="61:63" x14ac:dyDescent="0.3">
      <c r="BI2234" t="str">
        <v>30/03/2016</v>
      </c>
      <c r="BJ2234">
        <v>45.4</v>
      </c>
      <c r="BK2234">
        <v>27.8</v>
      </c>
    </row>
    <row r="2235" spans="61:63" x14ac:dyDescent="0.3">
      <c r="BI2235" t="str">
        <v>29/03/2016</v>
      </c>
      <c r="BJ2235">
        <v>45.4</v>
      </c>
      <c r="BK2235">
        <v>27.8</v>
      </c>
    </row>
    <row r="2236" spans="61:63" x14ac:dyDescent="0.3">
      <c r="BI2236" t="str">
        <v>28/03/2016</v>
      </c>
      <c r="BJ2236">
        <v>45.4</v>
      </c>
      <c r="BK2236">
        <v>27.8</v>
      </c>
    </row>
    <row r="2237" spans="61:63" x14ac:dyDescent="0.3">
      <c r="BI2237" t="str">
        <v>25/03/2016</v>
      </c>
      <c r="BJ2237">
        <v>43.3</v>
      </c>
      <c r="BK2237">
        <v>28.9</v>
      </c>
    </row>
    <row r="2238" spans="61:63" x14ac:dyDescent="0.3">
      <c r="BI2238" t="str">
        <v>24/03/2016</v>
      </c>
      <c r="BJ2238">
        <v>43.3</v>
      </c>
      <c r="BK2238">
        <v>28.9</v>
      </c>
    </row>
    <row r="2239" spans="61:63" x14ac:dyDescent="0.3">
      <c r="BI2239" t="str">
        <v>23/03/2016</v>
      </c>
      <c r="BJ2239">
        <v>43.3</v>
      </c>
      <c r="BK2239">
        <v>28.9</v>
      </c>
    </row>
    <row r="2240" spans="61:63" x14ac:dyDescent="0.3">
      <c r="BI2240" t="str">
        <v>22/03/2016</v>
      </c>
      <c r="BJ2240">
        <v>43.3</v>
      </c>
      <c r="BK2240">
        <v>28.9</v>
      </c>
    </row>
    <row r="2241" spans="61:63" x14ac:dyDescent="0.3">
      <c r="BI2241" t="str">
        <v>21/03/2016</v>
      </c>
      <c r="BJ2241">
        <v>43.3</v>
      </c>
      <c r="BK2241">
        <v>28.9</v>
      </c>
    </row>
    <row r="2242" spans="61:63" x14ac:dyDescent="0.3">
      <c r="BI2242" t="str">
        <v>18/03/2016</v>
      </c>
      <c r="BJ2242">
        <v>47.4</v>
      </c>
      <c r="BK2242">
        <v>27.8</v>
      </c>
    </row>
    <row r="2243" spans="61:63" x14ac:dyDescent="0.3">
      <c r="BI2243" t="str">
        <v>17/03/2016</v>
      </c>
      <c r="BJ2243">
        <v>47.4</v>
      </c>
      <c r="BK2243">
        <v>27.8</v>
      </c>
    </row>
    <row r="2244" spans="61:63" x14ac:dyDescent="0.3">
      <c r="BI2244" t="str">
        <v>16/03/2016</v>
      </c>
      <c r="BJ2244">
        <v>47.4</v>
      </c>
      <c r="BK2244">
        <v>27.8</v>
      </c>
    </row>
    <row r="2245" spans="61:63" x14ac:dyDescent="0.3">
      <c r="BI2245" t="str">
        <v>15/03/2016</v>
      </c>
      <c r="BJ2245">
        <v>47.4</v>
      </c>
      <c r="BK2245">
        <v>27.8</v>
      </c>
    </row>
    <row r="2246" spans="61:63" x14ac:dyDescent="0.3">
      <c r="BI2246" t="str">
        <v>14/03/2016</v>
      </c>
      <c r="BJ2246">
        <v>47.4</v>
      </c>
      <c r="BK2246">
        <v>27.8</v>
      </c>
    </row>
    <row r="2247" spans="61:63" x14ac:dyDescent="0.3">
      <c r="BI2247" t="str">
        <v>11/03/2016</v>
      </c>
      <c r="BJ2247">
        <v>44.4</v>
      </c>
      <c r="BK2247">
        <v>30.3</v>
      </c>
    </row>
    <row r="2248" spans="61:63" x14ac:dyDescent="0.3">
      <c r="BI2248" t="str">
        <v>10/03/2016</v>
      </c>
      <c r="BJ2248">
        <v>44.4</v>
      </c>
      <c r="BK2248">
        <v>30.3</v>
      </c>
    </row>
    <row r="2249" spans="61:63" x14ac:dyDescent="0.3">
      <c r="BI2249" t="str">
        <v>09/03/2016</v>
      </c>
      <c r="BJ2249">
        <v>44.4</v>
      </c>
      <c r="BK2249">
        <v>30.3</v>
      </c>
    </row>
    <row r="2250" spans="61:63" x14ac:dyDescent="0.3">
      <c r="BI2250" t="str">
        <v>08/03/2016</v>
      </c>
      <c r="BJ2250">
        <v>44.4</v>
      </c>
      <c r="BK2250">
        <v>30.3</v>
      </c>
    </row>
    <row r="2251" spans="61:63" x14ac:dyDescent="0.3">
      <c r="BI2251" t="str">
        <v>07/03/2016</v>
      </c>
      <c r="BJ2251">
        <v>44.4</v>
      </c>
      <c r="BK2251">
        <v>30.3</v>
      </c>
    </row>
    <row r="2252" spans="61:63" x14ac:dyDescent="0.3">
      <c r="BI2252" t="str">
        <v>04/03/2016</v>
      </c>
      <c r="BJ2252">
        <v>39.4</v>
      </c>
      <c r="BK2252">
        <v>35.4</v>
      </c>
    </row>
    <row r="2253" spans="61:63" x14ac:dyDescent="0.3">
      <c r="BI2253" t="str">
        <v>03/03/2016</v>
      </c>
      <c r="BJ2253">
        <v>39.4</v>
      </c>
      <c r="BK2253">
        <v>35.4</v>
      </c>
    </row>
    <row r="2254" spans="61:63" x14ac:dyDescent="0.3">
      <c r="BI2254" t="str">
        <v>02/03/2016</v>
      </c>
      <c r="BJ2254">
        <v>39.4</v>
      </c>
      <c r="BK2254">
        <v>35.4</v>
      </c>
    </row>
    <row r="2255" spans="61:63" x14ac:dyDescent="0.3">
      <c r="BI2255" t="str">
        <v>01/03/2016</v>
      </c>
      <c r="BJ2255">
        <v>39.4</v>
      </c>
      <c r="BK2255">
        <v>35.4</v>
      </c>
    </row>
    <row r="2256" spans="61:63" x14ac:dyDescent="0.3">
      <c r="BI2256" t="str">
        <v>29/02/2016</v>
      </c>
      <c r="BJ2256">
        <v>39.4</v>
      </c>
      <c r="BK2256">
        <v>35.4</v>
      </c>
    </row>
    <row r="2257" spans="61:63" x14ac:dyDescent="0.3">
      <c r="BI2257" t="str">
        <v>26/02/2016</v>
      </c>
      <c r="BJ2257">
        <v>36.4</v>
      </c>
      <c r="BK2257">
        <v>34.299999999999997</v>
      </c>
    </row>
    <row r="2258" spans="61:63" x14ac:dyDescent="0.3">
      <c r="BI2258" t="str">
        <v>25/02/2016</v>
      </c>
      <c r="BJ2258">
        <v>36.4</v>
      </c>
      <c r="BK2258">
        <v>34.299999999999997</v>
      </c>
    </row>
    <row r="2259" spans="61:63" x14ac:dyDescent="0.3">
      <c r="BI2259" t="str">
        <v>24/02/2016</v>
      </c>
      <c r="BJ2259">
        <v>36.4</v>
      </c>
      <c r="BK2259">
        <v>34.299999999999997</v>
      </c>
    </row>
    <row r="2260" spans="61:63" x14ac:dyDescent="0.3">
      <c r="BI2260" t="str">
        <v>23/02/2016</v>
      </c>
      <c r="BJ2260">
        <v>36.4</v>
      </c>
      <c r="BK2260">
        <v>34.299999999999997</v>
      </c>
    </row>
    <row r="2261" spans="61:63" x14ac:dyDescent="0.3">
      <c r="BI2261" t="str">
        <v>22/02/2016</v>
      </c>
      <c r="BJ2261">
        <v>36.4</v>
      </c>
      <c r="BK2261">
        <v>34.299999999999997</v>
      </c>
    </row>
    <row r="2262" spans="61:63" x14ac:dyDescent="0.3">
      <c r="BI2262" t="str">
        <v>19/02/2016</v>
      </c>
      <c r="BJ2262">
        <v>34.700000000000003</v>
      </c>
      <c r="BK2262">
        <v>35.700000000000003</v>
      </c>
    </row>
    <row r="2263" spans="61:63" x14ac:dyDescent="0.3">
      <c r="BI2263" t="str">
        <v>18/02/2016</v>
      </c>
      <c r="BJ2263">
        <v>34.700000000000003</v>
      </c>
      <c r="BK2263">
        <v>35.700000000000003</v>
      </c>
    </row>
    <row r="2264" spans="61:63" x14ac:dyDescent="0.3">
      <c r="BI2264" t="str">
        <v>17/02/2016</v>
      </c>
      <c r="BJ2264">
        <v>34.700000000000003</v>
      </c>
      <c r="BK2264">
        <v>35.700000000000003</v>
      </c>
    </row>
    <row r="2265" spans="61:63" x14ac:dyDescent="0.3">
      <c r="BI2265" t="str">
        <v>16/02/2016</v>
      </c>
      <c r="BJ2265">
        <v>34.700000000000003</v>
      </c>
      <c r="BK2265">
        <v>35.700000000000003</v>
      </c>
    </row>
    <row r="2266" spans="61:63" x14ac:dyDescent="0.3">
      <c r="BI2266" t="str">
        <v>15/02/2016</v>
      </c>
      <c r="BJ2266">
        <v>34.700000000000003</v>
      </c>
      <c r="BK2266">
        <v>35.700000000000003</v>
      </c>
    </row>
    <row r="2267" spans="61:63" x14ac:dyDescent="0.3">
      <c r="BI2267" t="str">
        <v>12/02/2016</v>
      </c>
      <c r="BJ2267">
        <v>26.5</v>
      </c>
      <c r="BK2267">
        <v>39.799999999999997</v>
      </c>
    </row>
    <row r="2268" spans="61:63" x14ac:dyDescent="0.3">
      <c r="BI2268" t="str">
        <v>11/02/2016</v>
      </c>
      <c r="BJ2268">
        <v>26.5</v>
      </c>
      <c r="BK2268">
        <v>39.799999999999997</v>
      </c>
    </row>
    <row r="2269" spans="61:63" x14ac:dyDescent="0.3">
      <c r="BI2269" t="str">
        <v>10/02/2016</v>
      </c>
      <c r="BJ2269">
        <v>26.5</v>
      </c>
      <c r="BK2269">
        <v>39.799999999999997</v>
      </c>
    </row>
    <row r="2270" spans="61:63" x14ac:dyDescent="0.3">
      <c r="BI2270" t="str">
        <v>09/02/2016</v>
      </c>
      <c r="BJ2270">
        <v>26.5</v>
      </c>
      <c r="BK2270">
        <v>39.799999999999997</v>
      </c>
    </row>
    <row r="2271" spans="61:63" x14ac:dyDescent="0.3">
      <c r="BI2271" t="str">
        <v>08/02/2016</v>
      </c>
      <c r="BJ2271">
        <v>26.5</v>
      </c>
      <c r="BK2271">
        <v>39.799999999999997</v>
      </c>
    </row>
    <row r="2272" spans="61:63" x14ac:dyDescent="0.3">
      <c r="BI2272" t="str">
        <v>05/02/2016</v>
      </c>
      <c r="BJ2272">
        <v>24.7</v>
      </c>
      <c r="BK2272">
        <v>39.200000000000003</v>
      </c>
    </row>
    <row r="2273" spans="61:63" x14ac:dyDescent="0.3">
      <c r="BI2273" t="str">
        <v>04/02/2016</v>
      </c>
      <c r="BJ2273">
        <v>24.7</v>
      </c>
      <c r="BK2273">
        <v>39.200000000000003</v>
      </c>
    </row>
    <row r="2274" spans="61:63" x14ac:dyDescent="0.3">
      <c r="BI2274" t="str">
        <v>03/02/2016</v>
      </c>
      <c r="BJ2274">
        <v>24.7</v>
      </c>
      <c r="BK2274">
        <v>39.200000000000003</v>
      </c>
    </row>
    <row r="2275" spans="61:63" x14ac:dyDescent="0.3">
      <c r="BI2275" t="str">
        <v>02/02/2016</v>
      </c>
      <c r="BJ2275">
        <v>24.7</v>
      </c>
      <c r="BK2275">
        <v>39.200000000000003</v>
      </c>
    </row>
    <row r="2276" spans="61:63" x14ac:dyDescent="0.3">
      <c r="BI2276" t="str">
        <v>01/02/2016</v>
      </c>
      <c r="BJ2276">
        <v>24.7</v>
      </c>
      <c r="BK2276">
        <v>39.200000000000003</v>
      </c>
    </row>
    <row r="2277" spans="61:63" x14ac:dyDescent="0.3">
      <c r="BI2277" t="str">
        <v>29/01/2016</v>
      </c>
      <c r="BJ2277">
        <v>34</v>
      </c>
      <c r="BK2277">
        <v>38.1</v>
      </c>
    </row>
    <row r="2278" spans="61:63" x14ac:dyDescent="0.3">
      <c r="BI2278" t="str">
        <v>28/01/2016</v>
      </c>
      <c r="BJ2278">
        <v>34</v>
      </c>
      <c r="BK2278">
        <v>38.1</v>
      </c>
    </row>
    <row r="2279" spans="61:63" x14ac:dyDescent="0.3">
      <c r="BI2279" t="str">
        <v>27/01/2016</v>
      </c>
      <c r="BJ2279">
        <v>34</v>
      </c>
      <c r="BK2279">
        <v>38.1</v>
      </c>
    </row>
    <row r="2280" spans="61:63" x14ac:dyDescent="0.3">
      <c r="BI2280" t="str">
        <v>26/01/2016</v>
      </c>
      <c r="BJ2280">
        <v>34</v>
      </c>
      <c r="BK2280">
        <v>38.1</v>
      </c>
    </row>
    <row r="2281" spans="61:63" x14ac:dyDescent="0.3">
      <c r="BI2281" t="str">
        <v>25/01/2016</v>
      </c>
      <c r="BJ2281">
        <v>34</v>
      </c>
      <c r="BK2281">
        <v>38.1</v>
      </c>
    </row>
    <row r="2282" spans="61:63" x14ac:dyDescent="0.3">
      <c r="BI2282" t="str">
        <v>22/01/2016</v>
      </c>
      <c r="BJ2282">
        <v>29.2</v>
      </c>
      <c r="BK2282">
        <v>35.4</v>
      </c>
    </row>
    <row r="2283" spans="61:63" x14ac:dyDescent="0.3">
      <c r="BI2283" t="str">
        <v>21/01/2016</v>
      </c>
      <c r="BJ2283">
        <v>29.2</v>
      </c>
      <c r="BK2283">
        <v>35.4</v>
      </c>
    </row>
    <row r="2284" spans="61:63" x14ac:dyDescent="0.3">
      <c r="BI2284" t="str">
        <v>20/01/2016</v>
      </c>
      <c r="BJ2284">
        <v>29.2</v>
      </c>
      <c r="BK2284">
        <v>35.4</v>
      </c>
    </row>
    <row r="2285" spans="61:63" x14ac:dyDescent="0.3">
      <c r="BI2285" t="str">
        <v>19/01/2016</v>
      </c>
      <c r="BJ2285">
        <v>29.2</v>
      </c>
      <c r="BK2285">
        <v>35.4</v>
      </c>
    </row>
    <row r="2286" spans="61:63" x14ac:dyDescent="0.3">
      <c r="BI2286" t="str">
        <v>18/01/2016</v>
      </c>
      <c r="BJ2286">
        <v>29.2</v>
      </c>
      <c r="BK2286">
        <v>35.4</v>
      </c>
    </row>
    <row r="2287" spans="61:63" x14ac:dyDescent="0.3">
      <c r="BI2287" t="str">
        <v>15/01/2016</v>
      </c>
      <c r="BJ2287">
        <v>26.8</v>
      </c>
      <c r="BK2287">
        <v>36.1</v>
      </c>
    </row>
    <row r="2288" spans="61:63" x14ac:dyDescent="0.3">
      <c r="BI2288" t="str">
        <v>14/01/2016</v>
      </c>
      <c r="BJ2288">
        <v>26.8</v>
      </c>
      <c r="BK2288">
        <v>36.1</v>
      </c>
    </row>
    <row r="2289" spans="61:63" x14ac:dyDescent="0.3">
      <c r="BI2289" t="str">
        <v>13/01/2016</v>
      </c>
      <c r="BJ2289">
        <v>26.8</v>
      </c>
      <c r="BK2289">
        <v>36.1</v>
      </c>
    </row>
    <row r="2290" spans="61:63" x14ac:dyDescent="0.3">
      <c r="BI2290" t="str">
        <v>12/01/2016</v>
      </c>
      <c r="BJ2290">
        <v>26.8</v>
      </c>
      <c r="BK2290">
        <v>36.1</v>
      </c>
    </row>
    <row r="2291" spans="61:63" x14ac:dyDescent="0.3">
      <c r="BI2291" t="str">
        <v>11/01/2016</v>
      </c>
      <c r="BJ2291">
        <v>26.8</v>
      </c>
      <c r="BK2291">
        <v>36.1</v>
      </c>
    </row>
    <row r="2292" spans="61:63" x14ac:dyDescent="0.3">
      <c r="BI2292" t="str">
        <v>08/01/2016</v>
      </c>
      <c r="BJ2292">
        <v>28.6</v>
      </c>
      <c r="BK2292">
        <v>35.700000000000003</v>
      </c>
    </row>
    <row r="2293" spans="61:63" x14ac:dyDescent="0.3">
      <c r="BI2293" t="str">
        <v>07/01/2016</v>
      </c>
      <c r="BJ2293">
        <v>28.6</v>
      </c>
      <c r="BK2293">
        <v>35.700000000000003</v>
      </c>
    </row>
    <row r="2294" spans="61:63" x14ac:dyDescent="0.3">
      <c r="BI2294" t="str">
        <v>06/01/2016</v>
      </c>
      <c r="BJ2294">
        <v>28.6</v>
      </c>
      <c r="BK2294">
        <v>35.700000000000003</v>
      </c>
    </row>
    <row r="2295" spans="61:63" x14ac:dyDescent="0.3">
      <c r="BI2295" t="str">
        <v>05/01/2016</v>
      </c>
      <c r="BJ2295">
        <v>28.6</v>
      </c>
      <c r="BK2295">
        <v>35.700000000000003</v>
      </c>
    </row>
    <row r="2296" spans="61:63" x14ac:dyDescent="0.3">
      <c r="BI2296" t="str">
        <v>04/01/2016</v>
      </c>
      <c r="BJ2296">
        <v>28.6</v>
      </c>
      <c r="BK2296">
        <v>35.700000000000003</v>
      </c>
    </row>
    <row r="2297" spans="61:63" x14ac:dyDescent="0.3">
      <c r="BI2297" t="str">
        <v>01/01/2016</v>
      </c>
      <c r="BJ2297">
        <v>34.700000000000003</v>
      </c>
      <c r="BK2297">
        <v>31.6</v>
      </c>
    </row>
    <row r="2298" spans="61:63" x14ac:dyDescent="0.3">
      <c r="BI2298" t="str">
        <v>31/12/2015</v>
      </c>
      <c r="BJ2298">
        <v>34.700000000000003</v>
      </c>
      <c r="BK2298">
        <v>31.6</v>
      </c>
    </row>
    <row r="2299" spans="61:63" x14ac:dyDescent="0.3">
      <c r="BI2299" t="str">
        <v>30/12/2015</v>
      </c>
      <c r="BJ2299">
        <v>34.700000000000003</v>
      </c>
      <c r="BK2299">
        <v>31.6</v>
      </c>
    </row>
    <row r="2300" spans="61:63" x14ac:dyDescent="0.3">
      <c r="BI2300" t="str">
        <v>29/12/2015</v>
      </c>
      <c r="BJ2300">
        <v>34.700000000000003</v>
      </c>
      <c r="BK2300">
        <v>31.6</v>
      </c>
    </row>
    <row r="2301" spans="61:63" x14ac:dyDescent="0.3">
      <c r="BI2301" t="str">
        <v>28/12/2015</v>
      </c>
      <c r="BJ2301">
        <v>34.700000000000003</v>
      </c>
      <c r="BK2301">
        <v>31.6</v>
      </c>
    </row>
    <row r="2302" spans="61:63" x14ac:dyDescent="0.3">
      <c r="BI2302" t="str">
        <v>25/12/2015</v>
      </c>
      <c r="BJ2302" t="e">
        <v>#N/A</v>
      </c>
      <c r="BK2302" t="e">
        <v>#N/A</v>
      </c>
    </row>
    <row r="2303" spans="61:63" x14ac:dyDescent="0.3">
      <c r="BI2303" t="str">
        <v>24/12/2015</v>
      </c>
      <c r="BJ2303" t="e">
        <v>#N/A</v>
      </c>
      <c r="BK2303" t="e">
        <v>#N/A</v>
      </c>
    </row>
    <row r="2304" spans="61:63" x14ac:dyDescent="0.3">
      <c r="BI2304" t="str">
        <v>23/12/2015</v>
      </c>
      <c r="BJ2304" t="e">
        <v>#N/A</v>
      </c>
      <c r="BK2304" t="e">
        <v>#N/A</v>
      </c>
    </row>
    <row r="2305" spans="61:63" x14ac:dyDescent="0.3">
      <c r="BI2305" t="str">
        <v>22/12/2015</v>
      </c>
      <c r="BJ2305" t="e">
        <v>#N/A</v>
      </c>
      <c r="BK2305" t="e">
        <v>#N/A</v>
      </c>
    </row>
    <row r="2306" spans="61:63" x14ac:dyDescent="0.3">
      <c r="BI2306" t="str">
        <v>21/12/2015</v>
      </c>
      <c r="BJ2306" t="e">
        <v>#N/A</v>
      </c>
      <c r="BK2306" t="e">
        <v>#N/A</v>
      </c>
    </row>
    <row r="2307" spans="61:63" x14ac:dyDescent="0.3">
      <c r="BI2307" t="str">
        <v>18/12/2015</v>
      </c>
      <c r="BJ2307">
        <v>36.700000000000003</v>
      </c>
      <c r="BK2307">
        <v>29.6</v>
      </c>
    </row>
    <row r="2308" spans="61:63" x14ac:dyDescent="0.3">
      <c r="BI2308" t="str">
        <v>17/12/2015</v>
      </c>
      <c r="BJ2308">
        <v>36.700000000000003</v>
      </c>
      <c r="BK2308">
        <v>29.6</v>
      </c>
    </row>
    <row r="2309" spans="61:63" x14ac:dyDescent="0.3">
      <c r="BI2309" t="str">
        <v>16/12/2015</v>
      </c>
      <c r="BJ2309">
        <v>36.700000000000003</v>
      </c>
      <c r="BK2309">
        <v>29.6</v>
      </c>
    </row>
    <row r="2310" spans="61:63" x14ac:dyDescent="0.3">
      <c r="BI2310" t="str">
        <v>15/12/2015</v>
      </c>
      <c r="BJ2310">
        <v>36.700000000000003</v>
      </c>
      <c r="BK2310">
        <v>29.6</v>
      </c>
    </row>
    <row r="2311" spans="61:63" x14ac:dyDescent="0.3">
      <c r="BI2311" t="str">
        <v>14/12/2015</v>
      </c>
      <c r="BJ2311">
        <v>36.700000000000003</v>
      </c>
      <c r="BK2311">
        <v>29.6</v>
      </c>
    </row>
    <row r="2312" spans="61:63" x14ac:dyDescent="0.3">
      <c r="BI2312" t="str">
        <v>11/12/2015</v>
      </c>
      <c r="BJ2312">
        <v>37.799999999999997</v>
      </c>
      <c r="BK2312">
        <v>29.6</v>
      </c>
    </row>
    <row r="2313" spans="61:63" x14ac:dyDescent="0.3">
      <c r="BI2313" t="str">
        <v>10/12/2015</v>
      </c>
      <c r="BJ2313">
        <v>37.799999999999997</v>
      </c>
      <c r="BK2313">
        <v>29.6</v>
      </c>
    </row>
    <row r="2314" spans="61:63" x14ac:dyDescent="0.3">
      <c r="BI2314" t="str">
        <v>09/12/2015</v>
      </c>
      <c r="BJ2314">
        <v>37.799999999999997</v>
      </c>
      <c r="BK2314">
        <v>29.6</v>
      </c>
    </row>
    <row r="2315" spans="61:63" x14ac:dyDescent="0.3">
      <c r="BI2315" t="str">
        <v>08/12/2015</v>
      </c>
      <c r="BJ2315">
        <v>37.799999999999997</v>
      </c>
      <c r="BK2315">
        <v>29.6</v>
      </c>
    </row>
    <row r="2316" spans="61:63" x14ac:dyDescent="0.3">
      <c r="BI2316" t="str">
        <v>07/12/2015</v>
      </c>
      <c r="BJ2316">
        <v>37.799999999999997</v>
      </c>
      <c r="BK2316">
        <v>29.6</v>
      </c>
    </row>
    <row r="2317" spans="61:63" x14ac:dyDescent="0.3">
      <c r="BI2317" t="str">
        <v>04/12/2015</v>
      </c>
      <c r="BJ2317">
        <v>44.9</v>
      </c>
      <c r="BK2317">
        <v>27.6</v>
      </c>
    </row>
    <row r="2318" spans="61:63" x14ac:dyDescent="0.3">
      <c r="BI2318" t="str">
        <v>03/12/2015</v>
      </c>
      <c r="BJ2318">
        <v>44.9</v>
      </c>
      <c r="BK2318">
        <v>27.6</v>
      </c>
    </row>
    <row r="2319" spans="61:63" x14ac:dyDescent="0.3">
      <c r="BI2319" t="str">
        <v>02/12/2015</v>
      </c>
      <c r="BJ2319">
        <v>44.9</v>
      </c>
      <c r="BK2319">
        <v>27.6</v>
      </c>
    </row>
    <row r="2320" spans="61:63" x14ac:dyDescent="0.3">
      <c r="BI2320" t="str">
        <v>01/12/2015</v>
      </c>
      <c r="BJ2320">
        <v>44.9</v>
      </c>
      <c r="BK2320">
        <v>27.6</v>
      </c>
    </row>
    <row r="2321" spans="61:63" x14ac:dyDescent="0.3">
      <c r="BI2321" t="str">
        <v>30/11/2015</v>
      </c>
      <c r="BJ2321">
        <v>44.9</v>
      </c>
      <c r="BK2321">
        <v>27.6</v>
      </c>
    </row>
    <row r="2322" spans="61:63" x14ac:dyDescent="0.3">
      <c r="BI2322" t="str">
        <v>27/11/2015</v>
      </c>
      <c r="BJ2322">
        <v>41.2</v>
      </c>
      <c r="BK2322">
        <v>26.8</v>
      </c>
    </row>
    <row r="2323" spans="61:63" x14ac:dyDescent="0.3">
      <c r="BI2323" t="str">
        <v>26/11/2015</v>
      </c>
      <c r="BJ2323">
        <v>41.2</v>
      </c>
      <c r="BK2323">
        <v>26.8</v>
      </c>
    </row>
    <row r="2324" spans="61:63" x14ac:dyDescent="0.3">
      <c r="BI2324" t="str">
        <v>25/11/2015</v>
      </c>
      <c r="BJ2324">
        <v>41.2</v>
      </c>
      <c r="BK2324">
        <v>26.8</v>
      </c>
    </row>
    <row r="2325" spans="61:63" x14ac:dyDescent="0.3">
      <c r="BI2325" t="str">
        <v>24/11/2015</v>
      </c>
      <c r="BJ2325">
        <v>41.2</v>
      </c>
      <c r="BK2325">
        <v>26.8</v>
      </c>
    </row>
    <row r="2326" spans="61:63" x14ac:dyDescent="0.3">
      <c r="BI2326" t="str">
        <v>23/11/2015</v>
      </c>
      <c r="BJ2326">
        <v>41.2</v>
      </c>
      <c r="BK2326">
        <v>26.8</v>
      </c>
    </row>
    <row r="2327" spans="61:63" x14ac:dyDescent="0.3">
      <c r="BI2327" t="str">
        <v>20/11/2015</v>
      </c>
      <c r="BJ2327">
        <v>45.4</v>
      </c>
      <c r="BK2327">
        <v>26.8</v>
      </c>
    </row>
    <row r="2328" spans="61:63" x14ac:dyDescent="0.3">
      <c r="BI2328" t="str">
        <v>19/11/2015</v>
      </c>
      <c r="BJ2328">
        <v>45.4</v>
      </c>
      <c r="BK2328">
        <v>26.8</v>
      </c>
    </row>
    <row r="2329" spans="61:63" x14ac:dyDescent="0.3">
      <c r="BI2329" t="str">
        <v>18/11/2015</v>
      </c>
      <c r="BJ2329">
        <v>45.4</v>
      </c>
      <c r="BK2329">
        <v>26.8</v>
      </c>
    </row>
    <row r="2330" spans="61:63" x14ac:dyDescent="0.3">
      <c r="BI2330" t="str">
        <v>17/11/2015</v>
      </c>
      <c r="BJ2330">
        <v>45.4</v>
      </c>
      <c r="BK2330">
        <v>26.8</v>
      </c>
    </row>
    <row r="2331" spans="61:63" x14ac:dyDescent="0.3">
      <c r="BI2331" t="str">
        <v>16/11/2015</v>
      </c>
      <c r="BJ2331">
        <v>45.4</v>
      </c>
      <c r="BK2331">
        <v>26.8</v>
      </c>
    </row>
    <row r="2332" spans="61:63" x14ac:dyDescent="0.3">
      <c r="BI2332" t="str">
        <v>13/11/2015</v>
      </c>
      <c r="BJ2332">
        <v>43.3</v>
      </c>
      <c r="BK2332">
        <v>26.8</v>
      </c>
    </row>
    <row r="2333" spans="61:63" x14ac:dyDescent="0.3">
      <c r="BI2333" t="str">
        <v>12/11/2015</v>
      </c>
      <c r="BJ2333">
        <v>43.3</v>
      </c>
      <c r="BK2333">
        <v>26.8</v>
      </c>
    </row>
    <row r="2334" spans="61:63" x14ac:dyDescent="0.3">
      <c r="BI2334" t="str">
        <v>11/11/2015</v>
      </c>
      <c r="BJ2334">
        <v>43.3</v>
      </c>
      <c r="BK2334">
        <v>26.8</v>
      </c>
    </row>
    <row r="2335" spans="61:63" x14ac:dyDescent="0.3">
      <c r="BI2335" t="str">
        <v>10/11/2015</v>
      </c>
      <c r="BJ2335">
        <v>43.3</v>
      </c>
      <c r="BK2335">
        <v>26.8</v>
      </c>
    </row>
    <row r="2336" spans="61:63" x14ac:dyDescent="0.3">
      <c r="BI2336" t="str">
        <v>09/11/2015</v>
      </c>
      <c r="BJ2336">
        <v>43.3</v>
      </c>
      <c r="BK2336">
        <v>26.8</v>
      </c>
    </row>
    <row r="2337" spans="61:63" x14ac:dyDescent="0.3">
      <c r="BI2337" t="str">
        <v>06/11/2015</v>
      </c>
      <c r="BJ2337">
        <v>45.3</v>
      </c>
      <c r="BK2337">
        <v>28.9</v>
      </c>
    </row>
    <row r="2338" spans="61:63" x14ac:dyDescent="0.3">
      <c r="BI2338" t="str">
        <v>05/11/2015</v>
      </c>
      <c r="BJ2338">
        <v>45.3</v>
      </c>
      <c r="BK2338">
        <v>28.9</v>
      </c>
    </row>
    <row r="2339" spans="61:63" x14ac:dyDescent="0.3">
      <c r="BI2339" t="str">
        <v>04/11/2015</v>
      </c>
      <c r="BJ2339">
        <v>45.3</v>
      </c>
      <c r="BK2339">
        <v>28.9</v>
      </c>
    </row>
    <row r="2340" spans="61:63" x14ac:dyDescent="0.3">
      <c r="BI2340" t="str">
        <v>03/11/2015</v>
      </c>
      <c r="BJ2340">
        <v>45.3</v>
      </c>
      <c r="BK2340">
        <v>28.9</v>
      </c>
    </row>
    <row r="2341" spans="61:63" x14ac:dyDescent="0.3">
      <c r="BI2341" t="str">
        <v>02/11/2015</v>
      </c>
      <c r="BJ2341">
        <v>45.3</v>
      </c>
      <c r="BK2341">
        <v>28.9</v>
      </c>
    </row>
    <row r="2342" spans="61:63" x14ac:dyDescent="0.3">
      <c r="BI2342" t="str">
        <v>30/10/2015</v>
      </c>
      <c r="BJ2342">
        <v>46.9</v>
      </c>
      <c r="BK2342">
        <v>28.1</v>
      </c>
    </row>
    <row r="2343" spans="61:63" x14ac:dyDescent="0.3">
      <c r="BI2343" t="str">
        <v>29/10/2015</v>
      </c>
      <c r="BJ2343">
        <v>46.9</v>
      </c>
      <c r="BK2343">
        <v>28.1</v>
      </c>
    </row>
    <row r="2344" spans="61:63" x14ac:dyDescent="0.3">
      <c r="BI2344" t="str">
        <v>28/10/2015</v>
      </c>
      <c r="BJ2344">
        <v>46.9</v>
      </c>
      <c r="BK2344">
        <v>28.1</v>
      </c>
    </row>
    <row r="2345" spans="61:63" x14ac:dyDescent="0.3">
      <c r="BI2345" t="str">
        <v>27/10/2015</v>
      </c>
      <c r="BJ2345">
        <v>46.9</v>
      </c>
      <c r="BK2345">
        <v>28.1</v>
      </c>
    </row>
    <row r="2346" spans="61:63" x14ac:dyDescent="0.3">
      <c r="BI2346" t="str">
        <v>26/10/2015</v>
      </c>
      <c r="BJ2346">
        <v>46.9</v>
      </c>
      <c r="BK2346">
        <v>28.1</v>
      </c>
    </row>
    <row r="2347" spans="61:63" x14ac:dyDescent="0.3">
      <c r="BI2347" t="str">
        <v>23/10/2015</v>
      </c>
      <c r="BJ2347">
        <v>43.7</v>
      </c>
      <c r="BK2347">
        <v>29.2</v>
      </c>
    </row>
    <row r="2348" spans="61:63" x14ac:dyDescent="0.3">
      <c r="BI2348" t="str">
        <v>22/10/2015</v>
      </c>
      <c r="BJ2348">
        <v>43.7</v>
      </c>
      <c r="BK2348">
        <v>29.2</v>
      </c>
    </row>
    <row r="2349" spans="61:63" x14ac:dyDescent="0.3">
      <c r="BI2349" t="str">
        <v>21/10/2015</v>
      </c>
      <c r="BJ2349">
        <v>43.7</v>
      </c>
      <c r="BK2349">
        <v>29.2</v>
      </c>
    </row>
    <row r="2350" spans="61:63" x14ac:dyDescent="0.3">
      <c r="BI2350" t="str">
        <v>20/10/2015</v>
      </c>
      <c r="BJ2350">
        <v>43.7</v>
      </c>
      <c r="BK2350">
        <v>29.2</v>
      </c>
    </row>
    <row r="2351" spans="61:63" x14ac:dyDescent="0.3">
      <c r="BI2351" t="str">
        <v>19/10/2015</v>
      </c>
      <c r="BJ2351">
        <v>43.7</v>
      </c>
      <c r="BK2351">
        <v>29.2</v>
      </c>
    </row>
    <row r="2352" spans="61:63" x14ac:dyDescent="0.3">
      <c r="BI2352" t="str">
        <v>16/10/2015</v>
      </c>
      <c r="BJ2352">
        <v>37.5</v>
      </c>
      <c r="BK2352">
        <v>31.3</v>
      </c>
    </row>
    <row r="2353" spans="61:63" x14ac:dyDescent="0.3">
      <c r="BI2353" t="str">
        <v>15/10/2015</v>
      </c>
      <c r="BJ2353">
        <v>37.5</v>
      </c>
      <c r="BK2353">
        <v>31.3</v>
      </c>
    </row>
    <row r="2354" spans="61:63" x14ac:dyDescent="0.3">
      <c r="BI2354" t="str">
        <v>14/10/2015</v>
      </c>
      <c r="BJ2354">
        <v>37.5</v>
      </c>
      <c r="BK2354">
        <v>31.3</v>
      </c>
    </row>
    <row r="2355" spans="61:63" x14ac:dyDescent="0.3">
      <c r="BI2355" t="str">
        <v>13/10/2015</v>
      </c>
      <c r="BJ2355">
        <v>37.5</v>
      </c>
      <c r="BK2355">
        <v>31.3</v>
      </c>
    </row>
    <row r="2356" spans="61:63" x14ac:dyDescent="0.3">
      <c r="BI2356" t="str">
        <v>12/10/2015</v>
      </c>
      <c r="BJ2356">
        <v>37.5</v>
      </c>
      <c r="BK2356">
        <v>31.3</v>
      </c>
    </row>
    <row r="2357" spans="61:63" x14ac:dyDescent="0.3">
      <c r="BI2357" t="str">
        <v>09/10/2015</v>
      </c>
      <c r="BJ2357">
        <v>36.5</v>
      </c>
      <c r="BK2357">
        <v>31.2</v>
      </c>
    </row>
    <row r="2358" spans="61:63" x14ac:dyDescent="0.3">
      <c r="BI2358" t="str">
        <v>08/10/2015</v>
      </c>
      <c r="BJ2358">
        <v>36.5</v>
      </c>
      <c r="BK2358">
        <v>31.2</v>
      </c>
    </row>
    <row r="2359" spans="61:63" x14ac:dyDescent="0.3">
      <c r="BI2359" t="str">
        <v>07/10/2015</v>
      </c>
      <c r="BJ2359">
        <v>36.5</v>
      </c>
      <c r="BK2359">
        <v>31.2</v>
      </c>
    </row>
    <row r="2360" spans="61:63" x14ac:dyDescent="0.3">
      <c r="BI2360" t="str">
        <v>06/10/2015</v>
      </c>
      <c r="BJ2360">
        <v>36.5</v>
      </c>
      <c r="BK2360">
        <v>31.2</v>
      </c>
    </row>
    <row r="2361" spans="61:63" x14ac:dyDescent="0.3">
      <c r="BI2361" t="str">
        <v>05/10/2015</v>
      </c>
      <c r="BJ2361">
        <v>36.5</v>
      </c>
      <c r="BK2361">
        <v>31.2</v>
      </c>
    </row>
    <row r="2362" spans="61:63" x14ac:dyDescent="0.3">
      <c r="BI2362" t="str">
        <v>02/10/2015</v>
      </c>
      <c r="BJ2362">
        <v>30.2</v>
      </c>
      <c r="BK2362">
        <v>34.4</v>
      </c>
    </row>
    <row r="2363" spans="61:63" x14ac:dyDescent="0.3">
      <c r="BI2363" t="str">
        <v>01/10/2015</v>
      </c>
      <c r="BJ2363">
        <v>30.2</v>
      </c>
      <c r="BK2363">
        <v>34.4</v>
      </c>
    </row>
    <row r="2364" spans="61:63" x14ac:dyDescent="0.3">
      <c r="BI2364" t="str">
        <v>30/09/2015</v>
      </c>
      <c r="BJ2364">
        <v>30.2</v>
      </c>
      <c r="BK2364">
        <v>34.4</v>
      </c>
    </row>
    <row r="2365" spans="61:63" x14ac:dyDescent="0.3">
      <c r="BI2365" t="str">
        <v>29/09/2015</v>
      </c>
      <c r="BJ2365">
        <v>30.2</v>
      </c>
      <c r="BK2365">
        <v>34.4</v>
      </c>
    </row>
    <row r="2366" spans="61:63" x14ac:dyDescent="0.3">
      <c r="BI2366" t="str">
        <v>28/09/2015</v>
      </c>
      <c r="BJ2366">
        <v>30.2</v>
      </c>
      <c r="BK2366">
        <v>34.4</v>
      </c>
    </row>
    <row r="2367" spans="61:63" x14ac:dyDescent="0.3">
      <c r="BI2367" t="str">
        <v>25/09/2015</v>
      </c>
      <c r="BJ2367">
        <v>24.7</v>
      </c>
      <c r="BK2367">
        <v>35.1</v>
      </c>
    </row>
    <row r="2368" spans="61:63" x14ac:dyDescent="0.3">
      <c r="BI2368" t="str">
        <v>24/09/2015</v>
      </c>
      <c r="BJ2368">
        <v>24.7</v>
      </c>
      <c r="BK2368">
        <v>35.1</v>
      </c>
    </row>
    <row r="2369" spans="61:63" x14ac:dyDescent="0.3">
      <c r="BI2369" t="str">
        <v>23/09/2015</v>
      </c>
      <c r="BJ2369">
        <v>24.7</v>
      </c>
      <c r="BK2369">
        <v>35.1</v>
      </c>
    </row>
    <row r="2370" spans="61:63" x14ac:dyDescent="0.3">
      <c r="BI2370" t="str">
        <v>22/09/2015</v>
      </c>
      <c r="BJ2370">
        <v>24.7</v>
      </c>
      <c r="BK2370">
        <v>35.1</v>
      </c>
    </row>
    <row r="2371" spans="61:63" x14ac:dyDescent="0.3">
      <c r="BI2371" t="str">
        <v>21/09/2015</v>
      </c>
      <c r="BJ2371">
        <v>24.7</v>
      </c>
      <c r="BK2371">
        <v>35.1</v>
      </c>
    </row>
    <row r="2372" spans="61:63" x14ac:dyDescent="0.3">
      <c r="BI2372" t="str">
        <v>18/09/2015</v>
      </c>
      <c r="BJ2372">
        <v>26</v>
      </c>
      <c r="BK2372">
        <v>30.2</v>
      </c>
    </row>
    <row r="2373" spans="61:63" x14ac:dyDescent="0.3">
      <c r="BI2373" t="str">
        <v>17/09/2015</v>
      </c>
      <c r="BJ2373">
        <v>26</v>
      </c>
      <c r="BK2373">
        <v>30.2</v>
      </c>
    </row>
    <row r="2374" spans="61:63" x14ac:dyDescent="0.3">
      <c r="BI2374" t="str">
        <v>16/09/2015</v>
      </c>
      <c r="BJ2374">
        <v>26</v>
      </c>
      <c r="BK2374">
        <v>30.2</v>
      </c>
    </row>
    <row r="2375" spans="61:63" x14ac:dyDescent="0.3">
      <c r="BI2375" t="str">
        <v>15/09/2015</v>
      </c>
      <c r="BJ2375">
        <v>26</v>
      </c>
      <c r="BK2375">
        <v>30.2</v>
      </c>
    </row>
    <row r="2376" spans="61:63" x14ac:dyDescent="0.3">
      <c r="BI2376" t="str">
        <v>14/09/2015</v>
      </c>
      <c r="BJ2376">
        <v>26</v>
      </c>
      <c r="BK2376">
        <v>30.2</v>
      </c>
    </row>
    <row r="2377" spans="61:63" x14ac:dyDescent="0.3">
      <c r="BI2377" t="str">
        <v>11/09/2015</v>
      </c>
      <c r="BJ2377">
        <v>26.8</v>
      </c>
      <c r="BK2377">
        <v>26.8</v>
      </c>
    </row>
    <row r="2378" spans="61:63" x14ac:dyDescent="0.3">
      <c r="BI2378" t="str">
        <v>10/09/2015</v>
      </c>
      <c r="BJ2378">
        <v>26.8</v>
      </c>
      <c r="BK2378">
        <v>26.8</v>
      </c>
    </row>
    <row r="2379" spans="61:63" x14ac:dyDescent="0.3">
      <c r="BI2379" t="str">
        <v>09/09/2015</v>
      </c>
      <c r="BJ2379">
        <v>26.8</v>
      </c>
      <c r="BK2379">
        <v>26.8</v>
      </c>
    </row>
    <row r="2380" spans="61:63" x14ac:dyDescent="0.3">
      <c r="BI2380" t="str">
        <v>08/09/2015</v>
      </c>
      <c r="BJ2380">
        <v>26.8</v>
      </c>
      <c r="BK2380">
        <v>26.8</v>
      </c>
    </row>
    <row r="2381" spans="61:63" x14ac:dyDescent="0.3">
      <c r="BI2381" t="str">
        <v>07/09/2015</v>
      </c>
      <c r="BJ2381">
        <v>26.8</v>
      </c>
      <c r="BK2381">
        <v>26.8</v>
      </c>
    </row>
    <row r="2382" spans="61:63" x14ac:dyDescent="0.3">
      <c r="BI2382" t="str">
        <v>04/09/2015</v>
      </c>
      <c r="BJ2382">
        <v>25.7</v>
      </c>
      <c r="BK2382">
        <v>27.9</v>
      </c>
    </row>
    <row r="2383" spans="61:63" x14ac:dyDescent="0.3">
      <c r="BI2383" t="str">
        <v>03/09/2015</v>
      </c>
      <c r="BJ2383">
        <v>25.7</v>
      </c>
      <c r="BK2383">
        <v>27.9</v>
      </c>
    </row>
    <row r="2384" spans="61:63" x14ac:dyDescent="0.3">
      <c r="BI2384" t="str">
        <v>02/09/2015</v>
      </c>
      <c r="BJ2384">
        <v>25.7</v>
      </c>
      <c r="BK2384">
        <v>27.9</v>
      </c>
    </row>
    <row r="2385" spans="61:63" x14ac:dyDescent="0.3">
      <c r="BI2385" t="str">
        <v>01/09/2015</v>
      </c>
      <c r="BJ2385">
        <v>25.7</v>
      </c>
      <c r="BK2385">
        <v>27.9</v>
      </c>
    </row>
    <row r="2386" spans="61:63" x14ac:dyDescent="0.3">
      <c r="BI2386" t="str">
        <v>31/08/2015</v>
      </c>
      <c r="BJ2386">
        <v>25.7</v>
      </c>
      <c r="BK2386">
        <v>27.9</v>
      </c>
    </row>
    <row r="2387" spans="61:63" x14ac:dyDescent="0.3">
      <c r="BI2387" t="str">
        <v>28/08/2015</v>
      </c>
      <c r="BJ2387">
        <v>27.8</v>
      </c>
      <c r="BK2387">
        <v>26.8</v>
      </c>
    </row>
    <row r="2388" spans="61:63" x14ac:dyDescent="0.3">
      <c r="BI2388" t="str">
        <v>27/08/2015</v>
      </c>
      <c r="BJ2388">
        <v>27.8</v>
      </c>
      <c r="BK2388">
        <v>26.8</v>
      </c>
    </row>
    <row r="2389" spans="61:63" x14ac:dyDescent="0.3">
      <c r="BI2389" t="str">
        <v>26/08/2015</v>
      </c>
      <c r="BJ2389">
        <v>27.8</v>
      </c>
      <c r="BK2389">
        <v>26.8</v>
      </c>
    </row>
    <row r="2390" spans="61:63" x14ac:dyDescent="0.3">
      <c r="BI2390" t="str">
        <v>25/08/2015</v>
      </c>
      <c r="BJ2390">
        <v>27.8</v>
      </c>
      <c r="BK2390">
        <v>26.8</v>
      </c>
    </row>
    <row r="2391" spans="61:63" x14ac:dyDescent="0.3">
      <c r="BI2391" t="str">
        <v>24/08/2015</v>
      </c>
      <c r="BJ2391">
        <v>27.8</v>
      </c>
      <c r="BK2391">
        <v>26.8</v>
      </c>
    </row>
    <row r="2392" spans="61:63" x14ac:dyDescent="0.3">
      <c r="BI2392" t="str">
        <v>21/08/2015</v>
      </c>
      <c r="BJ2392">
        <v>31.6</v>
      </c>
      <c r="BK2392">
        <v>22.5</v>
      </c>
    </row>
    <row r="2393" spans="61:63" x14ac:dyDescent="0.3">
      <c r="BI2393" t="str">
        <v>20/08/2015</v>
      </c>
      <c r="BJ2393">
        <v>31.6</v>
      </c>
      <c r="BK2393">
        <v>22.5</v>
      </c>
    </row>
    <row r="2394" spans="61:63" x14ac:dyDescent="0.3">
      <c r="BI2394" t="str">
        <v>19/08/2015</v>
      </c>
      <c r="BJ2394">
        <v>31.6</v>
      </c>
      <c r="BK2394">
        <v>22.5</v>
      </c>
    </row>
    <row r="2395" spans="61:63" x14ac:dyDescent="0.3">
      <c r="BI2395" t="str">
        <v>18/08/2015</v>
      </c>
      <c r="BJ2395">
        <v>31.6</v>
      </c>
      <c r="BK2395">
        <v>22.5</v>
      </c>
    </row>
    <row r="2396" spans="61:63" x14ac:dyDescent="0.3">
      <c r="BI2396" t="str">
        <v>17/08/2015</v>
      </c>
      <c r="BJ2396">
        <v>31.6</v>
      </c>
      <c r="BK2396">
        <v>22.5</v>
      </c>
    </row>
    <row r="2397" spans="61:63" x14ac:dyDescent="0.3">
      <c r="BI2397" t="str">
        <v>14/08/2015</v>
      </c>
      <c r="BJ2397">
        <v>37.700000000000003</v>
      </c>
      <c r="BK2397">
        <v>18.399999999999999</v>
      </c>
    </row>
    <row r="2398" spans="61:63" x14ac:dyDescent="0.3">
      <c r="BI2398" t="str">
        <v>13/08/2015</v>
      </c>
      <c r="BJ2398">
        <v>37.700000000000003</v>
      </c>
      <c r="BK2398">
        <v>18.399999999999999</v>
      </c>
    </row>
    <row r="2399" spans="61:63" x14ac:dyDescent="0.3">
      <c r="BI2399" t="str">
        <v>12/08/2015</v>
      </c>
      <c r="BJ2399">
        <v>37.700000000000003</v>
      </c>
      <c r="BK2399">
        <v>18.399999999999999</v>
      </c>
    </row>
    <row r="2400" spans="61:63" x14ac:dyDescent="0.3">
      <c r="BI2400" t="str">
        <v>11/08/2015</v>
      </c>
      <c r="BJ2400">
        <v>37.700000000000003</v>
      </c>
      <c r="BK2400">
        <v>18.399999999999999</v>
      </c>
    </row>
    <row r="2401" spans="61:63" x14ac:dyDescent="0.3">
      <c r="BI2401" t="str">
        <v>10/08/2015</v>
      </c>
      <c r="BJ2401">
        <v>37.700000000000003</v>
      </c>
      <c r="BK2401">
        <v>18.399999999999999</v>
      </c>
    </row>
    <row r="2402" spans="61:63" x14ac:dyDescent="0.3">
      <c r="BI2402" t="str">
        <v>07/08/2015</v>
      </c>
      <c r="BJ2402">
        <v>40.200000000000003</v>
      </c>
      <c r="BK2402">
        <v>18.600000000000001</v>
      </c>
    </row>
    <row r="2403" spans="61:63" x14ac:dyDescent="0.3">
      <c r="BI2403" t="str">
        <v>06/08/2015</v>
      </c>
      <c r="BJ2403">
        <v>40.200000000000003</v>
      </c>
      <c r="BK2403">
        <v>18.600000000000001</v>
      </c>
    </row>
    <row r="2404" spans="61:63" x14ac:dyDescent="0.3">
      <c r="BI2404" t="str">
        <v>05/08/2015</v>
      </c>
      <c r="BJ2404">
        <v>40.200000000000003</v>
      </c>
      <c r="BK2404">
        <v>18.600000000000001</v>
      </c>
    </row>
    <row r="2405" spans="61:63" x14ac:dyDescent="0.3">
      <c r="BI2405" t="str">
        <v>04/08/2015</v>
      </c>
      <c r="BJ2405">
        <v>40.200000000000003</v>
      </c>
      <c r="BK2405">
        <v>18.600000000000001</v>
      </c>
    </row>
    <row r="2406" spans="61:63" x14ac:dyDescent="0.3">
      <c r="BI2406" t="str">
        <v>03/08/2015</v>
      </c>
      <c r="BJ2406">
        <v>40.200000000000003</v>
      </c>
      <c r="BK2406">
        <v>18.600000000000001</v>
      </c>
    </row>
    <row r="2407" spans="61:63" x14ac:dyDescent="0.3">
      <c r="BI2407" t="str">
        <v>31/07/2015</v>
      </c>
      <c r="BJ2407">
        <v>42.2</v>
      </c>
      <c r="BK2407">
        <v>17.5</v>
      </c>
    </row>
    <row r="2408" spans="61:63" x14ac:dyDescent="0.3">
      <c r="BI2408" t="str">
        <v>30/07/2015</v>
      </c>
      <c r="BJ2408">
        <v>42.2</v>
      </c>
      <c r="BK2408">
        <v>17.5</v>
      </c>
    </row>
    <row r="2409" spans="61:63" x14ac:dyDescent="0.3">
      <c r="BI2409" t="str">
        <v>29/07/2015</v>
      </c>
      <c r="BJ2409">
        <v>42.2</v>
      </c>
      <c r="BK2409">
        <v>17.5</v>
      </c>
    </row>
    <row r="2410" spans="61:63" x14ac:dyDescent="0.3">
      <c r="BI2410" t="str">
        <v>28/07/2015</v>
      </c>
      <c r="BJ2410">
        <v>42.2</v>
      </c>
      <c r="BK2410">
        <v>17.5</v>
      </c>
    </row>
    <row r="2411" spans="61:63" x14ac:dyDescent="0.3">
      <c r="BI2411" t="str">
        <v>27/07/2015</v>
      </c>
      <c r="BJ2411">
        <v>42.2</v>
      </c>
      <c r="BK2411">
        <v>17.5</v>
      </c>
    </row>
    <row r="2412" spans="61:63" x14ac:dyDescent="0.3">
      <c r="BI2412" t="str">
        <v>24/07/2015</v>
      </c>
      <c r="BJ2412">
        <v>43.3</v>
      </c>
      <c r="BK2412">
        <v>17.5</v>
      </c>
    </row>
    <row r="2413" spans="61:63" x14ac:dyDescent="0.3">
      <c r="BI2413" t="str">
        <v>23/07/2015</v>
      </c>
      <c r="BJ2413">
        <v>43.3</v>
      </c>
      <c r="BK2413">
        <v>17.5</v>
      </c>
    </row>
    <row r="2414" spans="61:63" x14ac:dyDescent="0.3">
      <c r="BI2414" t="str">
        <v>22/07/2015</v>
      </c>
      <c r="BJ2414">
        <v>43.3</v>
      </c>
      <c r="BK2414">
        <v>17.5</v>
      </c>
    </row>
    <row r="2415" spans="61:63" x14ac:dyDescent="0.3">
      <c r="BI2415" t="str">
        <v>21/07/2015</v>
      </c>
      <c r="BJ2415">
        <v>43.3</v>
      </c>
      <c r="BK2415">
        <v>17.5</v>
      </c>
    </row>
    <row r="2416" spans="61:63" x14ac:dyDescent="0.3">
      <c r="BI2416" t="str">
        <v>20/07/2015</v>
      </c>
      <c r="BJ2416">
        <v>43.3</v>
      </c>
      <c r="BK2416">
        <v>17.5</v>
      </c>
    </row>
    <row r="2417" spans="61:63" x14ac:dyDescent="0.3">
      <c r="BI2417" t="str">
        <v>17/07/2015</v>
      </c>
      <c r="BJ2417">
        <v>49</v>
      </c>
      <c r="BK2417">
        <v>15.6</v>
      </c>
    </row>
    <row r="2418" spans="61:63" x14ac:dyDescent="0.3">
      <c r="BI2418" t="str">
        <v>16/07/2015</v>
      </c>
      <c r="BJ2418">
        <v>49</v>
      </c>
      <c r="BK2418">
        <v>15.6</v>
      </c>
    </row>
    <row r="2419" spans="61:63" x14ac:dyDescent="0.3">
      <c r="BI2419" t="str">
        <v>15/07/2015</v>
      </c>
      <c r="BJ2419">
        <v>49</v>
      </c>
      <c r="BK2419">
        <v>15.6</v>
      </c>
    </row>
    <row r="2420" spans="61:63" x14ac:dyDescent="0.3">
      <c r="BI2420" t="str">
        <v>14/07/2015</v>
      </c>
      <c r="BJ2420">
        <v>49</v>
      </c>
      <c r="BK2420">
        <v>15.6</v>
      </c>
    </row>
    <row r="2421" spans="61:63" x14ac:dyDescent="0.3">
      <c r="BI2421" t="str">
        <v>13/07/2015</v>
      </c>
      <c r="BJ2421">
        <v>49</v>
      </c>
      <c r="BK2421">
        <v>15.6</v>
      </c>
    </row>
    <row r="2422" spans="61:63" x14ac:dyDescent="0.3">
      <c r="BI2422" t="str">
        <v>10/07/2015</v>
      </c>
      <c r="BJ2422">
        <v>43.7</v>
      </c>
      <c r="BK2422">
        <v>15.6</v>
      </c>
    </row>
    <row r="2423" spans="61:63" x14ac:dyDescent="0.3">
      <c r="BI2423" t="str">
        <v>09/07/2015</v>
      </c>
      <c r="BJ2423">
        <v>43.7</v>
      </c>
      <c r="BK2423">
        <v>15.6</v>
      </c>
    </row>
    <row r="2424" spans="61:63" x14ac:dyDescent="0.3">
      <c r="BI2424" t="str">
        <v>08/07/2015</v>
      </c>
      <c r="BJ2424">
        <v>43.7</v>
      </c>
      <c r="BK2424">
        <v>15.6</v>
      </c>
    </row>
    <row r="2425" spans="61:63" x14ac:dyDescent="0.3">
      <c r="BI2425" t="str">
        <v>07/07/2015</v>
      </c>
      <c r="BJ2425">
        <v>43.7</v>
      </c>
      <c r="BK2425">
        <v>15.6</v>
      </c>
    </row>
    <row r="2426" spans="61:63" x14ac:dyDescent="0.3">
      <c r="BI2426" t="str">
        <v>06/07/2015</v>
      </c>
      <c r="BJ2426">
        <v>43.7</v>
      </c>
      <c r="BK2426">
        <v>15.6</v>
      </c>
    </row>
    <row r="2427" spans="61:63" x14ac:dyDescent="0.3">
      <c r="BI2427" t="str">
        <v>03/07/2015</v>
      </c>
      <c r="BJ2427">
        <v>44.8</v>
      </c>
      <c r="BK2427">
        <v>15.6</v>
      </c>
    </row>
    <row r="2428" spans="61:63" x14ac:dyDescent="0.3">
      <c r="BI2428" t="str">
        <v>02/07/2015</v>
      </c>
      <c r="BJ2428">
        <v>44.8</v>
      </c>
      <c r="BK2428">
        <v>15.6</v>
      </c>
    </row>
    <row r="2429" spans="61:63" x14ac:dyDescent="0.3">
      <c r="BI2429" t="str">
        <v>01/07/2015</v>
      </c>
      <c r="BJ2429">
        <v>44.8</v>
      </c>
      <c r="BK2429">
        <v>15.6</v>
      </c>
    </row>
    <row r="2430" spans="61:63" x14ac:dyDescent="0.3">
      <c r="BI2430" t="str">
        <v>30/06/2015</v>
      </c>
      <c r="BJ2430">
        <v>44.8</v>
      </c>
      <c r="BK2430">
        <v>15.6</v>
      </c>
    </row>
    <row r="2431" spans="61:63" x14ac:dyDescent="0.3">
      <c r="BI2431" t="str">
        <v>29/06/2015</v>
      </c>
      <c r="BJ2431">
        <v>44.8</v>
      </c>
      <c r="BK2431">
        <v>15.6</v>
      </c>
    </row>
    <row r="2432" spans="61:63" x14ac:dyDescent="0.3">
      <c r="BI2432" t="str">
        <v>26/06/2015</v>
      </c>
      <c r="BJ2432">
        <v>49.5</v>
      </c>
      <c r="BK2432">
        <v>15.4</v>
      </c>
    </row>
    <row r="2433" spans="61:63" x14ac:dyDescent="0.3">
      <c r="BI2433" t="str">
        <v>25/06/2015</v>
      </c>
      <c r="BJ2433">
        <v>49.5</v>
      </c>
      <c r="BK2433">
        <v>15.4</v>
      </c>
    </row>
    <row r="2434" spans="61:63" x14ac:dyDescent="0.3">
      <c r="BI2434" t="str">
        <v>24/06/2015</v>
      </c>
      <c r="BJ2434">
        <v>49.5</v>
      </c>
      <c r="BK2434">
        <v>15.4</v>
      </c>
    </row>
    <row r="2435" spans="61:63" x14ac:dyDescent="0.3">
      <c r="BI2435" t="str">
        <v>23/06/2015</v>
      </c>
      <c r="BJ2435">
        <v>49.5</v>
      </c>
      <c r="BK2435">
        <v>15.4</v>
      </c>
    </row>
    <row r="2436" spans="61:63" x14ac:dyDescent="0.3">
      <c r="BI2436" t="str">
        <v>22/06/2015</v>
      </c>
      <c r="BJ2436">
        <v>49.5</v>
      </c>
      <c r="BK2436">
        <v>15.4</v>
      </c>
    </row>
    <row r="2437" spans="61:63" x14ac:dyDescent="0.3">
      <c r="BI2437" t="str">
        <v>19/06/2015</v>
      </c>
      <c r="BJ2437">
        <v>51.6</v>
      </c>
      <c r="BK2437">
        <v>15.4</v>
      </c>
    </row>
    <row r="2438" spans="61:63" x14ac:dyDescent="0.3">
      <c r="BI2438" t="str">
        <v>18/06/2015</v>
      </c>
      <c r="BJ2438">
        <v>51.6</v>
      </c>
      <c r="BK2438">
        <v>15.4</v>
      </c>
    </row>
    <row r="2439" spans="61:63" x14ac:dyDescent="0.3">
      <c r="BI2439" t="str">
        <v>17/06/2015</v>
      </c>
      <c r="BJ2439">
        <v>51.6</v>
      </c>
      <c r="BK2439">
        <v>15.4</v>
      </c>
    </row>
    <row r="2440" spans="61:63" x14ac:dyDescent="0.3">
      <c r="BI2440" t="str">
        <v>16/06/2015</v>
      </c>
      <c r="BJ2440">
        <v>51.6</v>
      </c>
      <c r="BK2440">
        <v>15.4</v>
      </c>
    </row>
    <row r="2441" spans="61:63" x14ac:dyDescent="0.3">
      <c r="BI2441" t="str">
        <v>15/06/2015</v>
      </c>
      <c r="BJ2441">
        <v>51.6</v>
      </c>
      <c r="BK2441">
        <v>15.4</v>
      </c>
    </row>
    <row r="2442" spans="61:63" x14ac:dyDescent="0.3">
      <c r="BI2442" t="str">
        <v>12/06/2015</v>
      </c>
      <c r="BJ2442">
        <v>45.5</v>
      </c>
      <c r="BK2442">
        <v>16.5</v>
      </c>
    </row>
    <row r="2443" spans="61:63" x14ac:dyDescent="0.3">
      <c r="BI2443" t="str">
        <v>11/06/2015</v>
      </c>
      <c r="BJ2443">
        <v>45.5</v>
      </c>
      <c r="BK2443">
        <v>16.5</v>
      </c>
    </row>
    <row r="2444" spans="61:63" x14ac:dyDescent="0.3">
      <c r="BI2444" t="str">
        <v>10/06/2015</v>
      </c>
      <c r="BJ2444">
        <v>45.5</v>
      </c>
      <c r="BK2444">
        <v>16.5</v>
      </c>
    </row>
    <row r="2445" spans="61:63" x14ac:dyDescent="0.3">
      <c r="BI2445" t="str">
        <v>09/06/2015</v>
      </c>
      <c r="BJ2445">
        <v>45.5</v>
      </c>
      <c r="BK2445">
        <v>16.5</v>
      </c>
    </row>
    <row r="2446" spans="61:63" x14ac:dyDescent="0.3">
      <c r="BI2446" t="str">
        <v>08/06/2015</v>
      </c>
      <c r="BJ2446">
        <v>45.5</v>
      </c>
      <c r="BK2446">
        <v>16.5</v>
      </c>
    </row>
    <row r="2447" spans="61:63" x14ac:dyDescent="0.3">
      <c r="BI2447" t="str">
        <v>05/06/2015</v>
      </c>
      <c r="BJ2447">
        <v>47.4</v>
      </c>
      <c r="BK2447">
        <v>16.5</v>
      </c>
    </row>
    <row r="2448" spans="61:63" x14ac:dyDescent="0.3">
      <c r="BI2448" t="str">
        <v>04/06/2015</v>
      </c>
      <c r="BJ2448">
        <v>47.4</v>
      </c>
      <c r="BK2448">
        <v>16.5</v>
      </c>
    </row>
    <row r="2449" spans="61:63" x14ac:dyDescent="0.3">
      <c r="BI2449" t="str">
        <v>03/06/2015</v>
      </c>
      <c r="BJ2449">
        <v>47.4</v>
      </c>
      <c r="BK2449">
        <v>16.5</v>
      </c>
    </row>
    <row r="2450" spans="61:63" x14ac:dyDescent="0.3">
      <c r="BI2450" t="str">
        <v>02/06/2015</v>
      </c>
      <c r="BJ2450">
        <v>47.4</v>
      </c>
      <c r="BK2450">
        <v>16.5</v>
      </c>
    </row>
    <row r="2451" spans="61:63" x14ac:dyDescent="0.3">
      <c r="BI2451" t="str">
        <v>01/06/2015</v>
      </c>
      <c r="BJ2451">
        <v>47.4</v>
      </c>
      <c r="BK2451">
        <v>16.5</v>
      </c>
    </row>
    <row r="2452" spans="61:63" x14ac:dyDescent="0.3">
      <c r="BI2452" t="str">
        <v>29/05/2015</v>
      </c>
      <c r="BJ2452">
        <v>51.5</v>
      </c>
      <c r="BK2452">
        <v>15.8</v>
      </c>
    </row>
    <row r="2453" spans="61:63" x14ac:dyDescent="0.3">
      <c r="BI2453" t="str">
        <v>28/05/2015</v>
      </c>
      <c r="BJ2453">
        <v>51.5</v>
      </c>
      <c r="BK2453">
        <v>15.8</v>
      </c>
    </row>
    <row r="2454" spans="61:63" x14ac:dyDescent="0.3">
      <c r="BI2454" t="str">
        <v>27/05/2015</v>
      </c>
      <c r="BJ2454">
        <v>51.5</v>
      </c>
      <c r="BK2454">
        <v>15.8</v>
      </c>
    </row>
    <row r="2455" spans="61:63" x14ac:dyDescent="0.3">
      <c r="BI2455" t="str">
        <v>26/05/2015</v>
      </c>
      <c r="BJ2455">
        <v>51.5</v>
      </c>
      <c r="BK2455">
        <v>15.8</v>
      </c>
    </row>
    <row r="2456" spans="61:63" x14ac:dyDescent="0.3">
      <c r="BI2456" t="str">
        <v>25/05/2015</v>
      </c>
      <c r="BJ2456">
        <v>51.5</v>
      </c>
      <c r="BK2456">
        <v>15.8</v>
      </c>
    </row>
    <row r="2457" spans="61:63" x14ac:dyDescent="0.3">
      <c r="BI2457" t="str">
        <v>22/05/2015</v>
      </c>
      <c r="BJ2457">
        <v>48.5</v>
      </c>
      <c r="BK2457">
        <v>14.9</v>
      </c>
    </row>
    <row r="2458" spans="61:63" x14ac:dyDescent="0.3">
      <c r="BI2458" t="str">
        <v>21/05/2015</v>
      </c>
      <c r="BJ2458">
        <v>48.5</v>
      </c>
      <c r="BK2458">
        <v>14.9</v>
      </c>
    </row>
    <row r="2459" spans="61:63" x14ac:dyDescent="0.3">
      <c r="BI2459" t="str">
        <v>20/05/2015</v>
      </c>
      <c r="BJ2459">
        <v>48.5</v>
      </c>
      <c r="BK2459">
        <v>14.9</v>
      </c>
    </row>
    <row r="2460" spans="61:63" x14ac:dyDescent="0.3">
      <c r="BI2460" t="str">
        <v>19/05/2015</v>
      </c>
      <c r="BJ2460">
        <v>48.5</v>
      </c>
      <c r="BK2460">
        <v>14.9</v>
      </c>
    </row>
    <row r="2461" spans="61:63" x14ac:dyDescent="0.3">
      <c r="BI2461" t="str">
        <v>18/05/2015</v>
      </c>
      <c r="BJ2461">
        <v>48.5</v>
      </c>
      <c r="BK2461">
        <v>14.9</v>
      </c>
    </row>
    <row r="2462" spans="61:63" x14ac:dyDescent="0.3">
      <c r="BI2462" t="str">
        <v>15/05/2015</v>
      </c>
      <c r="BJ2462">
        <v>50.6</v>
      </c>
      <c r="BK2462">
        <v>15.8</v>
      </c>
    </row>
    <row r="2463" spans="61:63" x14ac:dyDescent="0.3">
      <c r="BI2463" t="str">
        <v>14/05/2015</v>
      </c>
      <c r="BJ2463">
        <v>50.6</v>
      </c>
      <c r="BK2463">
        <v>15.8</v>
      </c>
    </row>
    <row r="2464" spans="61:63" x14ac:dyDescent="0.3">
      <c r="BI2464" t="str">
        <v>13/05/2015</v>
      </c>
      <c r="BJ2464">
        <v>50.6</v>
      </c>
      <c r="BK2464">
        <v>15.8</v>
      </c>
    </row>
    <row r="2465" spans="61:63" x14ac:dyDescent="0.3">
      <c r="BI2465" t="str">
        <v>12/05/2015</v>
      </c>
      <c r="BJ2465">
        <v>50.6</v>
      </c>
      <c r="BK2465">
        <v>15.8</v>
      </c>
    </row>
    <row r="2466" spans="61:63" x14ac:dyDescent="0.3">
      <c r="BI2466" t="str">
        <v>11/05/2015</v>
      </c>
      <c r="BJ2466">
        <v>50.6</v>
      </c>
      <c r="BK2466">
        <v>15.8</v>
      </c>
    </row>
    <row r="2467" spans="61:63" x14ac:dyDescent="0.3">
      <c r="BI2467" t="str">
        <v>08/05/2015</v>
      </c>
      <c r="BJ2467">
        <v>47.5</v>
      </c>
      <c r="BK2467">
        <v>15.8</v>
      </c>
    </row>
    <row r="2468" spans="61:63" x14ac:dyDescent="0.3">
      <c r="BI2468" t="str">
        <v>07/05/2015</v>
      </c>
      <c r="BJ2468">
        <v>47.5</v>
      </c>
      <c r="BK2468">
        <v>15.8</v>
      </c>
    </row>
    <row r="2469" spans="61:63" x14ac:dyDescent="0.3">
      <c r="BI2469" t="str">
        <v>06/05/2015</v>
      </c>
      <c r="BJ2469">
        <v>47.5</v>
      </c>
      <c r="BK2469">
        <v>15.8</v>
      </c>
    </row>
    <row r="2470" spans="61:63" x14ac:dyDescent="0.3">
      <c r="BI2470" t="str">
        <v>05/05/2015</v>
      </c>
      <c r="BJ2470">
        <v>47.5</v>
      </c>
      <c r="BK2470">
        <v>15.8</v>
      </c>
    </row>
    <row r="2471" spans="61:63" x14ac:dyDescent="0.3">
      <c r="BI2471" t="str">
        <v>04/05/2015</v>
      </c>
      <c r="BJ2471">
        <v>47.5</v>
      </c>
      <c r="BK2471">
        <v>15.8</v>
      </c>
    </row>
    <row r="2472" spans="61:63" x14ac:dyDescent="0.3">
      <c r="BI2472" t="str">
        <v>01/05/2015</v>
      </c>
      <c r="BJ2472">
        <v>52.5</v>
      </c>
      <c r="BK2472">
        <v>13.9</v>
      </c>
    </row>
    <row r="2473" spans="61:63" x14ac:dyDescent="0.3">
      <c r="BI2473" t="str">
        <v>30/04/2015</v>
      </c>
      <c r="BJ2473">
        <v>52.5</v>
      </c>
      <c r="BK2473">
        <v>13.9</v>
      </c>
    </row>
    <row r="2474" spans="61:63" x14ac:dyDescent="0.3">
      <c r="BI2474" t="str">
        <v>29/04/2015</v>
      </c>
      <c r="BJ2474">
        <v>52.5</v>
      </c>
      <c r="BK2474">
        <v>13.9</v>
      </c>
    </row>
    <row r="2475" spans="61:63" x14ac:dyDescent="0.3">
      <c r="BI2475" t="str">
        <v>28/04/2015</v>
      </c>
      <c r="BJ2475">
        <v>52.5</v>
      </c>
      <c r="BK2475">
        <v>13.9</v>
      </c>
    </row>
    <row r="2476" spans="61:63" x14ac:dyDescent="0.3">
      <c r="BI2476" t="str">
        <v>27/04/2015</v>
      </c>
      <c r="BJ2476">
        <v>52.5</v>
      </c>
      <c r="BK2476">
        <v>13.9</v>
      </c>
    </row>
    <row r="2477" spans="61:63" x14ac:dyDescent="0.3">
      <c r="BI2477" t="str">
        <v>24/04/2015</v>
      </c>
      <c r="BJ2477">
        <v>57.4</v>
      </c>
      <c r="BK2477">
        <v>13.9</v>
      </c>
    </row>
    <row r="2478" spans="61:63" x14ac:dyDescent="0.3">
      <c r="BI2478" t="str">
        <v>23/04/2015</v>
      </c>
      <c r="BJ2478">
        <v>57.4</v>
      </c>
      <c r="BK2478">
        <v>13.9</v>
      </c>
    </row>
    <row r="2479" spans="61:63" x14ac:dyDescent="0.3">
      <c r="BI2479" t="str">
        <v>22/04/2015</v>
      </c>
      <c r="BJ2479">
        <v>57.4</v>
      </c>
      <c r="BK2479">
        <v>13.9</v>
      </c>
    </row>
    <row r="2480" spans="61:63" x14ac:dyDescent="0.3">
      <c r="BI2480" t="str">
        <v>21/04/2015</v>
      </c>
      <c r="BJ2480">
        <v>57.4</v>
      </c>
      <c r="BK2480">
        <v>13.9</v>
      </c>
    </row>
    <row r="2481" spans="61:63" x14ac:dyDescent="0.3">
      <c r="BI2481" t="str">
        <v>20/04/2015</v>
      </c>
      <c r="BJ2481">
        <v>57.4</v>
      </c>
      <c r="BK2481">
        <v>13.9</v>
      </c>
    </row>
    <row r="2482" spans="61:63" x14ac:dyDescent="0.3">
      <c r="BI2482" t="str">
        <v>17/04/2015</v>
      </c>
      <c r="BJ2482">
        <v>52.5</v>
      </c>
      <c r="BK2482">
        <v>15.2</v>
      </c>
    </row>
    <row r="2483" spans="61:63" x14ac:dyDescent="0.3">
      <c r="BI2483" t="str">
        <v>16/04/2015</v>
      </c>
      <c r="BJ2483">
        <v>52.5</v>
      </c>
      <c r="BK2483">
        <v>15.2</v>
      </c>
    </row>
    <row r="2484" spans="61:63" x14ac:dyDescent="0.3">
      <c r="BI2484" t="str">
        <v>15/04/2015</v>
      </c>
      <c r="BJ2484">
        <v>52.5</v>
      </c>
      <c r="BK2484">
        <v>15.2</v>
      </c>
    </row>
    <row r="2485" spans="61:63" x14ac:dyDescent="0.3">
      <c r="BI2485" t="str">
        <v>14/04/2015</v>
      </c>
      <c r="BJ2485">
        <v>52.5</v>
      </c>
      <c r="BK2485">
        <v>15.2</v>
      </c>
    </row>
    <row r="2486" spans="61:63" x14ac:dyDescent="0.3">
      <c r="BI2486" t="str">
        <v>13/04/2015</v>
      </c>
      <c r="BJ2486">
        <v>52.5</v>
      </c>
      <c r="BK2486">
        <v>15.2</v>
      </c>
    </row>
    <row r="2487" spans="61:63" x14ac:dyDescent="0.3">
      <c r="BI2487" t="str">
        <v>10/04/2015</v>
      </c>
      <c r="BJ2487">
        <v>50.5</v>
      </c>
      <c r="BK2487">
        <v>13.9</v>
      </c>
    </row>
    <row r="2488" spans="61:63" x14ac:dyDescent="0.3">
      <c r="BI2488" t="str">
        <v>09/04/2015</v>
      </c>
      <c r="BJ2488">
        <v>50.5</v>
      </c>
      <c r="BK2488">
        <v>13.9</v>
      </c>
    </row>
    <row r="2489" spans="61:63" x14ac:dyDescent="0.3">
      <c r="BI2489" t="str">
        <v>08/04/2015</v>
      </c>
      <c r="BJ2489">
        <v>50.5</v>
      </c>
      <c r="BK2489">
        <v>13.9</v>
      </c>
    </row>
    <row r="2490" spans="61:63" x14ac:dyDescent="0.3">
      <c r="BI2490" t="str">
        <v>07/04/2015</v>
      </c>
      <c r="BJ2490">
        <v>50.5</v>
      </c>
      <c r="BK2490">
        <v>13.9</v>
      </c>
    </row>
    <row r="2491" spans="61:63" x14ac:dyDescent="0.3">
      <c r="BI2491" t="str">
        <v>06/04/2015</v>
      </c>
      <c r="BJ2491">
        <v>50.5</v>
      </c>
      <c r="BK2491">
        <v>13.9</v>
      </c>
    </row>
    <row r="2492" spans="61:63" x14ac:dyDescent="0.3">
      <c r="BI2492" t="str">
        <v>03/04/2015</v>
      </c>
      <c r="BJ2492">
        <v>50.4</v>
      </c>
      <c r="BK2492">
        <v>14.2</v>
      </c>
    </row>
    <row r="2493" spans="61:63" x14ac:dyDescent="0.3">
      <c r="BI2493" t="str">
        <v>02/04/2015</v>
      </c>
      <c r="BJ2493">
        <v>50.4</v>
      </c>
      <c r="BK2493">
        <v>14.2</v>
      </c>
    </row>
    <row r="2494" spans="61:63" x14ac:dyDescent="0.3">
      <c r="BI2494" t="str">
        <v>01/04/2015</v>
      </c>
      <c r="BJ2494">
        <v>50.4</v>
      </c>
      <c r="BK2494">
        <v>14.2</v>
      </c>
    </row>
    <row r="2495" spans="61:63" x14ac:dyDescent="0.3">
      <c r="BI2495" t="str">
        <v>31/03/2015</v>
      </c>
      <c r="BJ2495">
        <v>50.4</v>
      </c>
      <c r="BK2495">
        <v>14.2</v>
      </c>
    </row>
    <row r="2496" spans="61:63" x14ac:dyDescent="0.3">
      <c r="BI2496" t="str">
        <v>30/03/2015</v>
      </c>
      <c r="BJ2496">
        <v>50.4</v>
      </c>
      <c r="BK2496">
        <v>14.2</v>
      </c>
    </row>
    <row r="2497" spans="61:63" x14ac:dyDescent="0.3">
      <c r="BI2497" t="str">
        <v>27/03/2015</v>
      </c>
      <c r="BJ2497">
        <v>54.5</v>
      </c>
      <c r="BK2497">
        <v>14.2</v>
      </c>
    </row>
    <row r="2498" spans="61:63" x14ac:dyDescent="0.3">
      <c r="BI2498" t="str">
        <v>26/03/2015</v>
      </c>
      <c r="BJ2498">
        <v>54.5</v>
      </c>
      <c r="BK2498">
        <v>14.2</v>
      </c>
    </row>
    <row r="2499" spans="61:63" x14ac:dyDescent="0.3">
      <c r="BI2499" t="str">
        <v>25/03/2015</v>
      </c>
      <c r="BJ2499">
        <v>54.5</v>
      </c>
      <c r="BK2499">
        <v>14.2</v>
      </c>
    </row>
    <row r="2500" spans="61:63" x14ac:dyDescent="0.3">
      <c r="BI2500" t="str">
        <v>24/03/2015</v>
      </c>
      <c r="BJ2500">
        <v>54.5</v>
      </c>
      <c r="BK2500">
        <v>14.2</v>
      </c>
    </row>
    <row r="2501" spans="61:63" x14ac:dyDescent="0.3">
      <c r="BI2501" t="str">
        <v>23/03/2015</v>
      </c>
      <c r="BJ2501">
        <v>54.5</v>
      </c>
      <c r="BK2501">
        <v>14.2</v>
      </c>
    </row>
    <row r="2502" spans="61:63" x14ac:dyDescent="0.3">
      <c r="BI2502" t="str">
        <v>20/03/2015</v>
      </c>
      <c r="BJ2502">
        <v>56.6</v>
      </c>
      <c r="BK2502">
        <v>14.1</v>
      </c>
    </row>
    <row r="2503" spans="61:63" x14ac:dyDescent="0.3">
      <c r="BI2503" t="str">
        <v>19/03/2015</v>
      </c>
      <c r="BJ2503">
        <v>56.6</v>
      </c>
      <c r="BK2503">
        <v>14.1</v>
      </c>
    </row>
    <row r="2504" spans="61:63" x14ac:dyDescent="0.3">
      <c r="BI2504" t="str">
        <v>18/03/2015</v>
      </c>
      <c r="BJ2504">
        <v>56.6</v>
      </c>
      <c r="BK2504">
        <v>14.1</v>
      </c>
    </row>
    <row r="2505" spans="61:63" x14ac:dyDescent="0.3">
      <c r="BI2505" t="str">
        <v>17/03/2015</v>
      </c>
      <c r="BJ2505">
        <v>56.6</v>
      </c>
      <c r="BK2505">
        <v>14.1</v>
      </c>
    </row>
    <row r="2506" spans="61:63" x14ac:dyDescent="0.3">
      <c r="BI2506" t="str">
        <v>16/03/2015</v>
      </c>
      <c r="BJ2506">
        <v>56.6</v>
      </c>
      <c r="BK2506">
        <v>14.1</v>
      </c>
    </row>
    <row r="2507" spans="61:63" x14ac:dyDescent="0.3">
      <c r="BI2507" t="str">
        <v>13/03/2015</v>
      </c>
      <c r="BJ2507">
        <v>52</v>
      </c>
      <c r="BK2507">
        <v>14.3</v>
      </c>
    </row>
    <row r="2508" spans="61:63" x14ac:dyDescent="0.3">
      <c r="BI2508" t="str">
        <v>12/03/2015</v>
      </c>
      <c r="BJ2508">
        <v>52</v>
      </c>
      <c r="BK2508">
        <v>14.3</v>
      </c>
    </row>
    <row r="2509" spans="61:63" x14ac:dyDescent="0.3">
      <c r="BI2509" t="str">
        <v>11/03/2015</v>
      </c>
      <c r="BJ2509">
        <v>52</v>
      </c>
      <c r="BK2509">
        <v>14.3</v>
      </c>
    </row>
    <row r="2510" spans="61:63" x14ac:dyDescent="0.3">
      <c r="BI2510" t="str">
        <v>10/03/2015</v>
      </c>
      <c r="BJ2510">
        <v>52</v>
      </c>
      <c r="BK2510">
        <v>14.3</v>
      </c>
    </row>
    <row r="2511" spans="61:63" x14ac:dyDescent="0.3">
      <c r="BI2511" t="str">
        <v>09/03/2015</v>
      </c>
      <c r="BJ2511">
        <v>52</v>
      </c>
      <c r="BK2511">
        <v>14.3</v>
      </c>
    </row>
    <row r="2512" spans="61:63" x14ac:dyDescent="0.3">
      <c r="BI2512" t="str">
        <v>06/03/2015</v>
      </c>
      <c r="BJ2512">
        <v>53.6</v>
      </c>
      <c r="BK2512">
        <v>14.1</v>
      </c>
    </row>
    <row r="2513" spans="61:63" x14ac:dyDescent="0.3">
      <c r="BI2513" t="str">
        <v>05/03/2015</v>
      </c>
      <c r="BJ2513">
        <v>53.6</v>
      </c>
      <c r="BK2513">
        <v>14.1</v>
      </c>
    </row>
    <row r="2514" spans="61:63" x14ac:dyDescent="0.3">
      <c r="BI2514" t="str">
        <v>04/03/2015</v>
      </c>
      <c r="BJ2514">
        <v>53.6</v>
      </c>
      <c r="BK2514">
        <v>14.1</v>
      </c>
    </row>
    <row r="2515" spans="61:63" x14ac:dyDescent="0.3">
      <c r="BI2515" t="str">
        <v>03/03/2015</v>
      </c>
      <c r="BJ2515">
        <v>53.6</v>
      </c>
      <c r="BK2515">
        <v>14.1</v>
      </c>
    </row>
    <row r="2516" spans="61:63" x14ac:dyDescent="0.3">
      <c r="BI2516" t="str">
        <v>02/03/2015</v>
      </c>
      <c r="BJ2516">
        <v>53.6</v>
      </c>
      <c r="BK2516">
        <v>14.1</v>
      </c>
    </row>
    <row r="2517" spans="61:63" x14ac:dyDescent="0.3">
      <c r="BI2517" t="str">
        <v>27/02/2015</v>
      </c>
      <c r="BJ2517">
        <v>58.7</v>
      </c>
      <c r="BK2517">
        <v>14.1</v>
      </c>
    </row>
    <row r="2518" spans="61:63" x14ac:dyDescent="0.3">
      <c r="BI2518" t="str">
        <v>26/02/2015</v>
      </c>
      <c r="BJ2518">
        <v>58.7</v>
      </c>
      <c r="BK2518">
        <v>14.1</v>
      </c>
    </row>
    <row r="2519" spans="61:63" x14ac:dyDescent="0.3">
      <c r="BI2519" t="str">
        <v>25/02/2015</v>
      </c>
      <c r="BJ2519">
        <v>58.7</v>
      </c>
      <c r="BK2519">
        <v>14.1</v>
      </c>
    </row>
    <row r="2520" spans="61:63" x14ac:dyDescent="0.3">
      <c r="BI2520" t="str">
        <v>24/02/2015</v>
      </c>
      <c r="BJ2520">
        <v>58.7</v>
      </c>
      <c r="BK2520">
        <v>14.1</v>
      </c>
    </row>
    <row r="2521" spans="61:63" x14ac:dyDescent="0.3">
      <c r="BI2521" t="str">
        <v>23/02/2015</v>
      </c>
      <c r="BJ2521">
        <v>58.7</v>
      </c>
      <c r="BK2521">
        <v>14.1</v>
      </c>
    </row>
    <row r="2522" spans="61:63" x14ac:dyDescent="0.3">
      <c r="BI2522" t="str">
        <v>20/02/2015</v>
      </c>
      <c r="BJ2522">
        <v>59.5</v>
      </c>
      <c r="BK2522">
        <v>14.1</v>
      </c>
    </row>
    <row r="2523" spans="61:63" x14ac:dyDescent="0.3">
      <c r="BI2523" t="str">
        <v>19/02/2015</v>
      </c>
      <c r="BJ2523">
        <v>59.5</v>
      </c>
      <c r="BK2523">
        <v>14.1</v>
      </c>
    </row>
    <row r="2524" spans="61:63" x14ac:dyDescent="0.3">
      <c r="BI2524" t="str">
        <v>18/02/2015</v>
      </c>
      <c r="BJ2524">
        <v>59.5</v>
      </c>
      <c r="BK2524">
        <v>14.1</v>
      </c>
    </row>
    <row r="2525" spans="61:63" x14ac:dyDescent="0.3">
      <c r="BI2525" t="str">
        <v>17/02/2015</v>
      </c>
      <c r="BJ2525">
        <v>59.5</v>
      </c>
      <c r="BK2525">
        <v>14.1</v>
      </c>
    </row>
    <row r="2526" spans="61:63" x14ac:dyDescent="0.3">
      <c r="BI2526" t="str">
        <v>16/02/2015</v>
      </c>
      <c r="BJ2526">
        <v>59.5</v>
      </c>
      <c r="BK2526">
        <v>14.1</v>
      </c>
    </row>
    <row r="2527" spans="61:63" x14ac:dyDescent="0.3">
      <c r="BI2527" t="str">
        <v>13/02/2015</v>
      </c>
      <c r="BJ2527">
        <v>56.6</v>
      </c>
      <c r="BK2527">
        <v>14.1</v>
      </c>
    </row>
    <row r="2528" spans="61:63" x14ac:dyDescent="0.3">
      <c r="BI2528" t="str">
        <v>12/02/2015</v>
      </c>
      <c r="BJ2528">
        <v>56.6</v>
      </c>
      <c r="BK2528">
        <v>14.1</v>
      </c>
    </row>
    <row r="2529" spans="61:63" x14ac:dyDescent="0.3">
      <c r="BI2529" t="str">
        <v>11/02/2015</v>
      </c>
      <c r="BJ2529">
        <v>56.6</v>
      </c>
      <c r="BK2529">
        <v>14.1</v>
      </c>
    </row>
    <row r="2530" spans="61:63" x14ac:dyDescent="0.3">
      <c r="BI2530" t="str">
        <v>10/02/2015</v>
      </c>
      <c r="BJ2530">
        <v>56.6</v>
      </c>
      <c r="BK2530">
        <v>14.1</v>
      </c>
    </row>
    <row r="2531" spans="61:63" x14ac:dyDescent="0.3">
      <c r="BI2531" t="str">
        <v>09/02/2015</v>
      </c>
      <c r="BJ2531">
        <v>56.6</v>
      </c>
      <c r="BK2531">
        <v>14.1</v>
      </c>
    </row>
    <row r="2532" spans="61:63" x14ac:dyDescent="0.3">
      <c r="BI2532" t="str">
        <v>06/02/2015</v>
      </c>
      <c r="BJ2532">
        <v>52.5</v>
      </c>
      <c r="BK2532">
        <v>15.2</v>
      </c>
    </row>
    <row r="2533" spans="61:63" x14ac:dyDescent="0.3">
      <c r="BI2533" t="str">
        <v>05/02/2015</v>
      </c>
      <c r="BJ2533">
        <v>52.5</v>
      </c>
      <c r="BK2533">
        <v>15.2</v>
      </c>
    </row>
    <row r="2534" spans="61:63" x14ac:dyDescent="0.3">
      <c r="BI2534" t="str">
        <v>04/02/2015</v>
      </c>
      <c r="BJ2534">
        <v>52.5</v>
      </c>
      <c r="BK2534">
        <v>15.2</v>
      </c>
    </row>
    <row r="2535" spans="61:63" x14ac:dyDescent="0.3">
      <c r="BI2535" t="str">
        <v>03/02/2015</v>
      </c>
      <c r="BJ2535">
        <v>52.5</v>
      </c>
      <c r="BK2535">
        <v>15.2</v>
      </c>
    </row>
    <row r="2536" spans="61:63" x14ac:dyDescent="0.3">
      <c r="BI2536" t="str">
        <v>02/02/2015</v>
      </c>
      <c r="BJ2536">
        <v>52.5</v>
      </c>
      <c r="BK2536">
        <v>15.2</v>
      </c>
    </row>
    <row r="2537" spans="61:63" x14ac:dyDescent="0.3">
      <c r="BI2537" t="str">
        <v>30/01/2015</v>
      </c>
      <c r="BJ2537">
        <v>49</v>
      </c>
      <c r="BK2537">
        <v>16.3</v>
      </c>
    </row>
    <row r="2538" spans="61:63" x14ac:dyDescent="0.3">
      <c r="BI2538" t="str">
        <v>29/01/2015</v>
      </c>
      <c r="BJ2538">
        <v>49</v>
      </c>
      <c r="BK2538">
        <v>16.3</v>
      </c>
    </row>
    <row r="2539" spans="61:63" x14ac:dyDescent="0.3">
      <c r="BI2539" t="str">
        <v>28/01/2015</v>
      </c>
      <c r="BJ2539">
        <v>49</v>
      </c>
      <c r="BK2539">
        <v>16.3</v>
      </c>
    </row>
    <row r="2540" spans="61:63" x14ac:dyDescent="0.3">
      <c r="BI2540" t="str">
        <v>27/01/2015</v>
      </c>
      <c r="BJ2540">
        <v>49</v>
      </c>
      <c r="BK2540">
        <v>16.3</v>
      </c>
    </row>
    <row r="2541" spans="61:63" x14ac:dyDescent="0.3">
      <c r="BI2541" t="str">
        <v>26/01/2015</v>
      </c>
      <c r="BJ2541">
        <v>49</v>
      </c>
      <c r="BK2541">
        <v>16.3</v>
      </c>
    </row>
    <row r="2542" spans="61:63" x14ac:dyDescent="0.3">
      <c r="BI2542" t="str">
        <v>23/01/2015</v>
      </c>
      <c r="BJ2542">
        <v>53.1</v>
      </c>
      <c r="BK2542">
        <v>16.3</v>
      </c>
    </row>
    <row r="2543" spans="61:63" x14ac:dyDescent="0.3">
      <c r="BI2543" t="str">
        <v>22/01/2015</v>
      </c>
      <c r="BJ2543">
        <v>53.1</v>
      </c>
      <c r="BK2543">
        <v>16.3</v>
      </c>
    </row>
    <row r="2544" spans="61:63" x14ac:dyDescent="0.3">
      <c r="BI2544" t="str">
        <v>21/01/2015</v>
      </c>
      <c r="BJ2544">
        <v>53.1</v>
      </c>
      <c r="BK2544">
        <v>16.3</v>
      </c>
    </row>
    <row r="2545" spans="61:63" x14ac:dyDescent="0.3">
      <c r="BI2545" t="str">
        <v>20/01/2015</v>
      </c>
      <c r="BJ2545">
        <v>53.1</v>
      </c>
      <c r="BK2545">
        <v>16.3</v>
      </c>
    </row>
    <row r="2546" spans="61:63" x14ac:dyDescent="0.3">
      <c r="BI2546" t="str">
        <v>19/01/2015</v>
      </c>
      <c r="BJ2546">
        <v>53.1</v>
      </c>
      <c r="BK2546">
        <v>16.3</v>
      </c>
    </row>
    <row r="2547" spans="61:63" x14ac:dyDescent="0.3">
      <c r="BI2547" t="str">
        <v>16/01/2015</v>
      </c>
      <c r="BJ2547">
        <v>49</v>
      </c>
      <c r="BK2547">
        <v>17.399999999999999</v>
      </c>
    </row>
    <row r="2548" spans="61:63" x14ac:dyDescent="0.3">
      <c r="BI2548" t="str">
        <v>15/01/2015</v>
      </c>
      <c r="BJ2548">
        <v>49</v>
      </c>
      <c r="BK2548">
        <v>17.399999999999999</v>
      </c>
    </row>
    <row r="2549" spans="61:63" x14ac:dyDescent="0.3">
      <c r="BI2549" t="str">
        <v>14/01/2015</v>
      </c>
      <c r="BJ2549">
        <v>49</v>
      </c>
      <c r="BK2549">
        <v>17.399999999999999</v>
      </c>
    </row>
    <row r="2550" spans="61:63" x14ac:dyDescent="0.3">
      <c r="BI2550" t="str">
        <v>13/01/2015</v>
      </c>
      <c r="BJ2550">
        <v>49</v>
      </c>
      <c r="BK2550">
        <v>17.399999999999999</v>
      </c>
    </row>
    <row r="2551" spans="61:63" x14ac:dyDescent="0.3">
      <c r="BI2551" t="str">
        <v>12/01/2015</v>
      </c>
      <c r="BJ2551">
        <v>49</v>
      </c>
      <c r="BK2551">
        <v>17.399999999999999</v>
      </c>
    </row>
    <row r="2552" spans="61:63" x14ac:dyDescent="0.3">
      <c r="BI2552" t="str">
        <v>09/01/2015</v>
      </c>
      <c r="BJ2552">
        <v>48</v>
      </c>
      <c r="BK2552">
        <v>16.3</v>
      </c>
    </row>
    <row r="2553" spans="61:63" x14ac:dyDescent="0.3">
      <c r="BI2553" t="str">
        <v>08/01/2015</v>
      </c>
      <c r="BJ2553">
        <v>48</v>
      </c>
      <c r="BK2553">
        <v>16.3</v>
      </c>
    </row>
    <row r="2554" spans="61:63" x14ac:dyDescent="0.3">
      <c r="BI2554" t="str">
        <v>07/01/2015</v>
      </c>
      <c r="BJ2554">
        <v>48</v>
      </c>
      <c r="BK2554">
        <v>16.3</v>
      </c>
    </row>
    <row r="2555" spans="61:63" x14ac:dyDescent="0.3">
      <c r="BI2555" t="str">
        <v>06/01/2015</v>
      </c>
      <c r="BJ2555">
        <v>48</v>
      </c>
      <c r="BK2555">
        <v>16.3</v>
      </c>
    </row>
    <row r="2556" spans="61:63" x14ac:dyDescent="0.3">
      <c r="BI2556" t="str">
        <v>05/01/2015</v>
      </c>
      <c r="BJ2556">
        <v>48</v>
      </c>
      <c r="BK2556">
        <v>16.3</v>
      </c>
    </row>
    <row r="2557" spans="61:63" x14ac:dyDescent="0.3">
      <c r="BI2557" t="str">
        <v>02/01/2015</v>
      </c>
      <c r="BJ2557">
        <v>50.5</v>
      </c>
      <c r="BK2557">
        <v>15.2</v>
      </c>
    </row>
    <row r="2558" spans="61:63" x14ac:dyDescent="0.3">
      <c r="BI2558" t="str">
        <v>01/01/2015</v>
      </c>
      <c r="BJ2558">
        <v>50.5</v>
      </c>
      <c r="BK2558">
        <v>15.2</v>
      </c>
    </row>
    <row r="2559" spans="61:63" x14ac:dyDescent="0.3">
      <c r="BI2559" t="str">
        <v>31/12/2014</v>
      </c>
      <c r="BJ2559">
        <v>50.5</v>
      </c>
      <c r="BK2559">
        <v>15.2</v>
      </c>
    </row>
    <row r="2560" spans="61:63" x14ac:dyDescent="0.3">
      <c r="BI2560" t="str">
        <v>30/12/2014</v>
      </c>
      <c r="BJ2560">
        <v>50.5</v>
      </c>
      <c r="BK2560">
        <v>15.2</v>
      </c>
    </row>
    <row r="2561" spans="61:63" x14ac:dyDescent="0.3">
      <c r="BI2561" t="str">
        <v>29/12/2014</v>
      </c>
      <c r="BJ2561">
        <v>50.5</v>
      </c>
      <c r="BK2561">
        <v>15.2</v>
      </c>
    </row>
    <row r="2562" spans="61:63" x14ac:dyDescent="0.3">
      <c r="BI2562" t="str">
        <v>26/12/2014</v>
      </c>
      <c r="BJ2562">
        <v>56.4</v>
      </c>
      <c r="BK2562">
        <v>14.9</v>
      </c>
    </row>
    <row r="2563" spans="61:63" x14ac:dyDescent="0.3">
      <c r="BI2563" t="str">
        <v>25/12/2014</v>
      </c>
      <c r="BJ2563">
        <v>56.4</v>
      </c>
      <c r="BK2563">
        <v>14.9</v>
      </c>
    </row>
    <row r="2564" spans="61:63" x14ac:dyDescent="0.3">
      <c r="BI2564" t="str">
        <v>24/12/2014</v>
      </c>
      <c r="BJ2564">
        <v>56.4</v>
      </c>
      <c r="BK2564">
        <v>14.9</v>
      </c>
    </row>
    <row r="2565" spans="61:63" x14ac:dyDescent="0.3">
      <c r="BI2565" t="str">
        <v>23/12/2014</v>
      </c>
      <c r="BJ2565">
        <v>56.4</v>
      </c>
      <c r="BK2565">
        <v>14.9</v>
      </c>
    </row>
    <row r="2566" spans="61:63" x14ac:dyDescent="0.3">
      <c r="BI2566" t="str">
        <v>22/12/2014</v>
      </c>
      <c r="BJ2566">
        <v>56.4</v>
      </c>
      <c r="BK2566">
        <v>14.9</v>
      </c>
    </row>
    <row r="2567" spans="61:63" x14ac:dyDescent="0.3">
      <c r="BI2567" t="str">
        <v>19/12/2014</v>
      </c>
      <c r="BJ2567">
        <v>52.5</v>
      </c>
      <c r="BK2567">
        <v>15.8</v>
      </c>
    </row>
    <row r="2568" spans="61:63" x14ac:dyDescent="0.3">
      <c r="BI2568" t="str">
        <v>18/12/2014</v>
      </c>
      <c r="BJ2568">
        <v>52.5</v>
      </c>
      <c r="BK2568">
        <v>15.8</v>
      </c>
    </row>
    <row r="2569" spans="61:63" x14ac:dyDescent="0.3">
      <c r="BI2569" t="str">
        <v>17/12/2014</v>
      </c>
      <c r="BJ2569">
        <v>52.5</v>
      </c>
      <c r="BK2569">
        <v>15.8</v>
      </c>
    </row>
    <row r="2570" spans="61:63" x14ac:dyDescent="0.3">
      <c r="BI2570" t="str">
        <v>16/12/2014</v>
      </c>
      <c r="BJ2570">
        <v>52.5</v>
      </c>
      <c r="BK2570">
        <v>15.8</v>
      </c>
    </row>
    <row r="2571" spans="61:63" x14ac:dyDescent="0.3">
      <c r="BI2571" t="str">
        <v>15/12/2014</v>
      </c>
      <c r="BJ2571">
        <v>52.5</v>
      </c>
      <c r="BK2571">
        <v>15.8</v>
      </c>
    </row>
    <row r="2572" spans="61:63" x14ac:dyDescent="0.3">
      <c r="BI2572" t="str">
        <v>12/12/2014</v>
      </c>
      <c r="BJ2572">
        <v>49.5</v>
      </c>
      <c r="BK2572">
        <v>14.9</v>
      </c>
    </row>
    <row r="2573" spans="61:63" x14ac:dyDescent="0.3">
      <c r="BI2573" t="str">
        <v>11/12/2014</v>
      </c>
      <c r="BJ2573">
        <v>49.5</v>
      </c>
      <c r="BK2573">
        <v>14.9</v>
      </c>
    </row>
    <row r="2574" spans="61:63" x14ac:dyDescent="0.3">
      <c r="BI2574" t="str">
        <v>10/12/2014</v>
      </c>
      <c r="BJ2574">
        <v>49.5</v>
      </c>
      <c r="BK2574">
        <v>14.9</v>
      </c>
    </row>
    <row r="2575" spans="61:63" x14ac:dyDescent="0.3">
      <c r="BI2575" t="str">
        <v>09/12/2014</v>
      </c>
      <c r="BJ2575">
        <v>49.5</v>
      </c>
      <c r="BK2575">
        <v>14.9</v>
      </c>
    </row>
    <row r="2576" spans="61:63" x14ac:dyDescent="0.3">
      <c r="BI2576" t="str">
        <v>08/12/2014</v>
      </c>
      <c r="BJ2576">
        <v>49.5</v>
      </c>
      <c r="BK2576">
        <v>14.9</v>
      </c>
    </row>
    <row r="2577" spans="61:63" x14ac:dyDescent="0.3">
      <c r="BI2577" t="str">
        <v>05/12/2014</v>
      </c>
      <c r="BJ2577">
        <v>51.5</v>
      </c>
      <c r="BK2577">
        <v>14.8</v>
      </c>
    </row>
    <row r="2578" spans="61:63" x14ac:dyDescent="0.3">
      <c r="BI2578" t="str">
        <v>04/12/2014</v>
      </c>
      <c r="BJ2578">
        <v>51.5</v>
      </c>
      <c r="BK2578">
        <v>14.8</v>
      </c>
    </row>
    <row r="2579" spans="61:63" x14ac:dyDescent="0.3">
      <c r="BI2579" t="str">
        <v>03/12/2014</v>
      </c>
      <c r="BJ2579">
        <v>51.5</v>
      </c>
      <c r="BK2579">
        <v>14.8</v>
      </c>
    </row>
    <row r="2580" spans="61:63" x14ac:dyDescent="0.3">
      <c r="BI2580" t="str">
        <v>02/12/2014</v>
      </c>
      <c r="BJ2580">
        <v>51.5</v>
      </c>
      <c r="BK2580">
        <v>14.8</v>
      </c>
    </row>
    <row r="2581" spans="61:63" x14ac:dyDescent="0.3">
      <c r="BI2581" t="str">
        <v>01/12/2014</v>
      </c>
      <c r="BJ2581">
        <v>51.5</v>
      </c>
      <c r="BK2581">
        <v>14.8</v>
      </c>
    </row>
    <row r="2582" spans="61:63" x14ac:dyDescent="0.3">
      <c r="BI2582" t="str">
        <v>28/11/2014</v>
      </c>
      <c r="BJ2582">
        <v>53.4</v>
      </c>
      <c r="BK2582">
        <v>13.9</v>
      </c>
    </row>
    <row r="2583" spans="61:63" x14ac:dyDescent="0.3">
      <c r="BI2583" t="str">
        <v>27/11/2014</v>
      </c>
      <c r="BJ2583">
        <v>53.4</v>
      </c>
      <c r="BK2583">
        <v>13.9</v>
      </c>
    </row>
    <row r="2584" spans="61:63" x14ac:dyDescent="0.3">
      <c r="BI2584" t="str">
        <v>26/11/2014</v>
      </c>
      <c r="BJ2584">
        <v>53.4</v>
      </c>
      <c r="BK2584">
        <v>13.9</v>
      </c>
    </row>
    <row r="2585" spans="61:63" x14ac:dyDescent="0.3">
      <c r="BI2585" t="str">
        <v>25/11/2014</v>
      </c>
      <c r="BJ2585">
        <v>53.4</v>
      </c>
      <c r="BK2585">
        <v>13.9</v>
      </c>
    </row>
    <row r="2586" spans="61:63" x14ac:dyDescent="0.3">
      <c r="BI2586" t="str">
        <v>24/11/2014</v>
      </c>
      <c r="BJ2586">
        <v>53.4</v>
      </c>
      <c r="BK2586">
        <v>13.9</v>
      </c>
    </row>
    <row r="2587" spans="61:63" x14ac:dyDescent="0.3">
      <c r="BI2587" t="str">
        <v>21/11/2014</v>
      </c>
      <c r="BJ2587">
        <v>56.5</v>
      </c>
      <c r="BK2587">
        <v>13.8</v>
      </c>
    </row>
    <row r="2588" spans="61:63" x14ac:dyDescent="0.3">
      <c r="BI2588" t="str">
        <v>20/11/2014</v>
      </c>
      <c r="BJ2588">
        <v>56.5</v>
      </c>
      <c r="BK2588">
        <v>13.8</v>
      </c>
    </row>
    <row r="2589" spans="61:63" x14ac:dyDescent="0.3">
      <c r="BI2589" t="str">
        <v>19/11/2014</v>
      </c>
      <c r="BJ2589">
        <v>56.5</v>
      </c>
      <c r="BK2589">
        <v>13.8</v>
      </c>
    </row>
    <row r="2590" spans="61:63" x14ac:dyDescent="0.3">
      <c r="BI2590" t="str">
        <v>18/11/2014</v>
      </c>
      <c r="BJ2590">
        <v>56.5</v>
      </c>
      <c r="BK2590">
        <v>13.8</v>
      </c>
    </row>
    <row r="2591" spans="61:63" x14ac:dyDescent="0.3">
      <c r="BI2591" t="str">
        <v>17/11/2014</v>
      </c>
      <c r="BJ2591">
        <v>56.5</v>
      </c>
      <c r="BK2591">
        <v>13.8</v>
      </c>
    </row>
    <row r="2592" spans="61:63" x14ac:dyDescent="0.3">
      <c r="BI2592" t="str">
        <v>14/11/2014</v>
      </c>
      <c r="BJ2592">
        <v>56.4</v>
      </c>
      <c r="BK2592">
        <v>14.9</v>
      </c>
    </row>
    <row r="2593" spans="61:63" x14ac:dyDescent="0.3">
      <c r="BI2593" t="str">
        <v>13/11/2014</v>
      </c>
      <c r="BJ2593">
        <v>56.4</v>
      </c>
      <c r="BK2593">
        <v>14.9</v>
      </c>
    </row>
    <row r="2594" spans="61:63" x14ac:dyDescent="0.3">
      <c r="BI2594" t="str">
        <v>12/11/2014</v>
      </c>
      <c r="BJ2594">
        <v>56.4</v>
      </c>
      <c r="BK2594">
        <v>14.9</v>
      </c>
    </row>
    <row r="2595" spans="61:63" x14ac:dyDescent="0.3">
      <c r="BI2595" t="str">
        <v>11/11/2014</v>
      </c>
      <c r="BJ2595">
        <v>56.4</v>
      </c>
      <c r="BK2595">
        <v>14.9</v>
      </c>
    </row>
    <row r="2596" spans="61:63" x14ac:dyDescent="0.3">
      <c r="BI2596" t="str">
        <v>10/11/2014</v>
      </c>
      <c r="BJ2596">
        <v>56.4</v>
      </c>
      <c r="BK2596">
        <v>14.9</v>
      </c>
    </row>
    <row r="2597" spans="61:63" x14ac:dyDescent="0.3">
      <c r="BI2597" t="str">
        <v>07/11/2014</v>
      </c>
      <c r="BJ2597">
        <v>55.5</v>
      </c>
      <c r="BK2597">
        <v>14.8</v>
      </c>
    </row>
    <row r="2598" spans="61:63" x14ac:dyDescent="0.3">
      <c r="BI2598" t="str">
        <v>06/11/2014</v>
      </c>
      <c r="BJ2598">
        <v>55.5</v>
      </c>
      <c r="BK2598">
        <v>14.8</v>
      </c>
    </row>
    <row r="2599" spans="61:63" x14ac:dyDescent="0.3">
      <c r="BI2599" t="str">
        <v>05/11/2014</v>
      </c>
      <c r="BJ2599">
        <v>55.5</v>
      </c>
      <c r="BK2599">
        <v>14.8</v>
      </c>
    </row>
    <row r="2600" spans="61:63" x14ac:dyDescent="0.3">
      <c r="BI2600" t="str">
        <v>04/11/2014</v>
      </c>
      <c r="BJ2600">
        <v>55.5</v>
      </c>
      <c r="BK2600">
        <v>14.8</v>
      </c>
    </row>
    <row r="2601" spans="61:63" x14ac:dyDescent="0.3">
      <c r="BI2601" t="str">
        <v>03/11/2014</v>
      </c>
      <c r="BJ2601">
        <v>55.5</v>
      </c>
      <c r="BK2601">
        <v>14.8</v>
      </c>
    </row>
    <row r="2602" spans="61:63" x14ac:dyDescent="0.3">
      <c r="BI2602" t="str">
        <v>31/10/2014</v>
      </c>
      <c r="BJ2602">
        <v>54.6</v>
      </c>
      <c r="BK2602">
        <v>15.1</v>
      </c>
    </row>
    <row r="2603" spans="61:63" x14ac:dyDescent="0.3">
      <c r="BI2603" t="str">
        <v>30/10/2014</v>
      </c>
      <c r="BJ2603">
        <v>54.6</v>
      </c>
      <c r="BK2603">
        <v>15.1</v>
      </c>
    </row>
    <row r="2604" spans="61:63" x14ac:dyDescent="0.3">
      <c r="BI2604" t="str">
        <v>29/10/2014</v>
      </c>
      <c r="BJ2604">
        <v>54.6</v>
      </c>
      <c r="BK2604">
        <v>15.1</v>
      </c>
    </row>
    <row r="2605" spans="61:63" x14ac:dyDescent="0.3">
      <c r="BI2605" t="str">
        <v>28/10/2014</v>
      </c>
      <c r="BJ2605">
        <v>54.6</v>
      </c>
      <c r="BK2605">
        <v>15.1</v>
      </c>
    </row>
    <row r="2606" spans="61:63" x14ac:dyDescent="0.3">
      <c r="BI2606" t="str">
        <v>27/10/2014</v>
      </c>
      <c r="BJ2606">
        <v>54.6</v>
      </c>
      <c r="BK2606">
        <v>15.1</v>
      </c>
    </row>
    <row r="2607" spans="61:63" x14ac:dyDescent="0.3">
      <c r="BI2607" t="str">
        <v>24/10/2014</v>
      </c>
      <c r="BJ2607">
        <v>47</v>
      </c>
      <c r="BK2607">
        <v>16.3</v>
      </c>
    </row>
    <row r="2608" spans="61:63" x14ac:dyDescent="0.3">
      <c r="BI2608" t="str">
        <v>23/10/2014</v>
      </c>
      <c r="BJ2608">
        <v>47</v>
      </c>
      <c r="BK2608">
        <v>16.3</v>
      </c>
    </row>
    <row r="2609" spans="61:63" x14ac:dyDescent="0.3">
      <c r="BI2609" t="str">
        <v>22/10/2014</v>
      </c>
      <c r="BJ2609">
        <v>47</v>
      </c>
      <c r="BK2609">
        <v>16.3</v>
      </c>
    </row>
    <row r="2610" spans="61:63" x14ac:dyDescent="0.3">
      <c r="BI2610" t="str">
        <v>21/10/2014</v>
      </c>
      <c r="BJ2610">
        <v>47</v>
      </c>
      <c r="BK2610">
        <v>16.3</v>
      </c>
    </row>
    <row r="2611" spans="61:63" x14ac:dyDescent="0.3">
      <c r="BI2611" t="str">
        <v>20/10/2014</v>
      </c>
      <c r="BJ2611">
        <v>47</v>
      </c>
      <c r="BK2611">
        <v>16.3</v>
      </c>
    </row>
    <row r="2612" spans="61:63" x14ac:dyDescent="0.3">
      <c r="BI2612" t="str">
        <v>17/10/2014</v>
      </c>
      <c r="BJ2612">
        <v>35.299999999999997</v>
      </c>
      <c r="BK2612">
        <v>18.2</v>
      </c>
    </row>
    <row r="2613" spans="61:63" x14ac:dyDescent="0.3">
      <c r="BI2613" t="str">
        <v>16/10/2014</v>
      </c>
      <c r="BJ2613">
        <v>35.299999999999997</v>
      </c>
      <c r="BK2613">
        <v>18.2</v>
      </c>
    </row>
    <row r="2614" spans="61:63" x14ac:dyDescent="0.3">
      <c r="BI2614" t="str">
        <v>15/10/2014</v>
      </c>
      <c r="BJ2614">
        <v>35.299999999999997</v>
      </c>
      <c r="BK2614">
        <v>18.2</v>
      </c>
    </row>
    <row r="2615" spans="61:63" x14ac:dyDescent="0.3">
      <c r="BI2615" t="str">
        <v>14/10/2014</v>
      </c>
      <c r="BJ2615">
        <v>35.299999999999997</v>
      </c>
      <c r="BK2615">
        <v>18.2</v>
      </c>
    </row>
    <row r="2616" spans="61:63" x14ac:dyDescent="0.3">
      <c r="BI2616" t="str">
        <v>13/10/2014</v>
      </c>
      <c r="BJ2616">
        <v>35.299999999999997</v>
      </c>
      <c r="BK2616">
        <v>18.2</v>
      </c>
    </row>
    <row r="2617" spans="61:63" x14ac:dyDescent="0.3">
      <c r="BI2617" t="str">
        <v>10/10/2014</v>
      </c>
      <c r="BJ2617">
        <v>37.799999999999997</v>
      </c>
      <c r="BK2617">
        <v>17.3</v>
      </c>
    </row>
    <row r="2618" spans="61:63" x14ac:dyDescent="0.3">
      <c r="BI2618" t="str">
        <v>09/10/2014</v>
      </c>
      <c r="BJ2618">
        <v>37.799999999999997</v>
      </c>
      <c r="BK2618">
        <v>17.3</v>
      </c>
    </row>
    <row r="2619" spans="61:63" x14ac:dyDescent="0.3">
      <c r="BI2619" t="str">
        <v>08/10/2014</v>
      </c>
      <c r="BJ2619">
        <v>37.799999999999997</v>
      </c>
      <c r="BK2619">
        <v>17.3</v>
      </c>
    </row>
    <row r="2620" spans="61:63" x14ac:dyDescent="0.3">
      <c r="BI2620" t="str">
        <v>07/10/2014</v>
      </c>
      <c r="BJ2620">
        <v>37.799999999999997</v>
      </c>
      <c r="BK2620">
        <v>17.3</v>
      </c>
    </row>
    <row r="2621" spans="61:63" x14ac:dyDescent="0.3">
      <c r="BI2621" t="str">
        <v>06/10/2014</v>
      </c>
      <c r="BJ2621">
        <v>37.799999999999997</v>
      </c>
      <c r="BK2621">
        <v>17.3</v>
      </c>
    </row>
    <row r="2622" spans="61:63" x14ac:dyDescent="0.3">
      <c r="BI2622" t="str">
        <v>03/10/2014</v>
      </c>
      <c r="BJ2622">
        <v>45.5</v>
      </c>
      <c r="BK2622">
        <v>14.1</v>
      </c>
    </row>
    <row r="2623" spans="61:63" x14ac:dyDescent="0.3">
      <c r="BI2623" t="str">
        <v>02/10/2014</v>
      </c>
      <c r="BJ2623">
        <v>45.5</v>
      </c>
      <c r="BK2623">
        <v>14.1</v>
      </c>
    </row>
    <row r="2624" spans="61:63" x14ac:dyDescent="0.3">
      <c r="BI2624" t="str">
        <v>01/10/2014</v>
      </c>
      <c r="BJ2624">
        <v>45.5</v>
      </c>
      <c r="BK2624">
        <v>14.1</v>
      </c>
    </row>
    <row r="2625" spans="61:63" x14ac:dyDescent="0.3">
      <c r="BI2625" t="str">
        <v>30/09/2014</v>
      </c>
      <c r="BJ2625">
        <v>45.5</v>
      </c>
      <c r="BK2625">
        <v>14.1</v>
      </c>
    </row>
    <row r="2626" spans="61:63" x14ac:dyDescent="0.3">
      <c r="BI2626" t="str">
        <v>29/09/2014</v>
      </c>
      <c r="BJ2626">
        <v>45.5</v>
      </c>
      <c r="BK2626">
        <v>14.1</v>
      </c>
    </row>
    <row r="2627" spans="61:63" x14ac:dyDescent="0.3">
      <c r="BI2627" t="str">
        <v>26/09/2014</v>
      </c>
      <c r="BJ2627">
        <v>47.5</v>
      </c>
      <c r="BK2627">
        <v>15.1</v>
      </c>
    </row>
    <row r="2628" spans="61:63" x14ac:dyDescent="0.3">
      <c r="BI2628" t="str">
        <v>25/09/2014</v>
      </c>
      <c r="BJ2628">
        <v>47.5</v>
      </c>
      <c r="BK2628">
        <v>15.1</v>
      </c>
    </row>
    <row r="2629" spans="61:63" x14ac:dyDescent="0.3">
      <c r="BI2629" t="str">
        <v>24/09/2014</v>
      </c>
      <c r="BJ2629">
        <v>47.5</v>
      </c>
      <c r="BK2629">
        <v>15.1</v>
      </c>
    </row>
    <row r="2630" spans="61:63" x14ac:dyDescent="0.3">
      <c r="BI2630" t="str">
        <v>23/09/2014</v>
      </c>
      <c r="BJ2630">
        <v>47.5</v>
      </c>
      <c r="BK2630">
        <v>15.1</v>
      </c>
    </row>
    <row r="2631" spans="61:63" x14ac:dyDescent="0.3">
      <c r="BI2631" t="str">
        <v>22/09/2014</v>
      </c>
      <c r="BJ2631">
        <v>47.5</v>
      </c>
      <c r="BK2631">
        <v>15.1</v>
      </c>
    </row>
    <row r="2632" spans="61:63" x14ac:dyDescent="0.3">
      <c r="BI2632" t="str">
        <v>19/09/2014</v>
      </c>
      <c r="BJ2632">
        <v>48</v>
      </c>
      <c r="BK2632">
        <v>15.3</v>
      </c>
    </row>
    <row r="2633" spans="61:63" x14ac:dyDescent="0.3">
      <c r="BI2633" t="str">
        <v>18/09/2014</v>
      </c>
      <c r="BJ2633">
        <v>48</v>
      </c>
      <c r="BK2633">
        <v>15.3</v>
      </c>
    </row>
    <row r="2634" spans="61:63" x14ac:dyDescent="0.3">
      <c r="BI2634" t="str">
        <v>17/09/2014</v>
      </c>
      <c r="BJ2634">
        <v>48</v>
      </c>
      <c r="BK2634">
        <v>15.3</v>
      </c>
    </row>
    <row r="2635" spans="61:63" x14ac:dyDescent="0.3">
      <c r="BI2635" t="str">
        <v>16/09/2014</v>
      </c>
      <c r="BJ2635">
        <v>48</v>
      </c>
      <c r="BK2635">
        <v>15.3</v>
      </c>
    </row>
    <row r="2636" spans="61:63" x14ac:dyDescent="0.3">
      <c r="BI2636" t="str">
        <v>15/09/2014</v>
      </c>
      <c r="BJ2636">
        <v>48</v>
      </c>
      <c r="BK2636">
        <v>15.3</v>
      </c>
    </row>
    <row r="2637" spans="61:63" x14ac:dyDescent="0.3">
      <c r="BI2637" t="str">
        <v>12/09/2014</v>
      </c>
      <c r="BJ2637">
        <v>52.5</v>
      </c>
      <c r="BK2637">
        <v>15.2</v>
      </c>
    </row>
    <row r="2638" spans="61:63" x14ac:dyDescent="0.3">
      <c r="BI2638" t="str">
        <v>11/09/2014</v>
      </c>
      <c r="BJ2638">
        <v>52.5</v>
      </c>
      <c r="BK2638">
        <v>15.2</v>
      </c>
    </row>
    <row r="2639" spans="61:63" x14ac:dyDescent="0.3">
      <c r="BI2639" t="str">
        <v>10/09/2014</v>
      </c>
      <c r="BJ2639">
        <v>52.5</v>
      </c>
      <c r="BK2639">
        <v>15.2</v>
      </c>
    </row>
    <row r="2640" spans="61:63" x14ac:dyDescent="0.3">
      <c r="BI2640" t="str">
        <v>09/09/2014</v>
      </c>
      <c r="BJ2640">
        <v>52.5</v>
      </c>
      <c r="BK2640">
        <v>15.2</v>
      </c>
    </row>
    <row r="2641" spans="61:63" x14ac:dyDescent="0.3">
      <c r="BI2641" t="str">
        <v>08/09/2014</v>
      </c>
      <c r="BJ2641">
        <v>52.5</v>
      </c>
      <c r="BK2641">
        <v>15.2</v>
      </c>
    </row>
    <row r="2642" spans="61:63" x14ac:dyDescent="0.3">
      <c r="BI2642" t="str">
        <v>05/09/2014</v>
      </c>
      <c r="BJ2642">
        <v>57.6</v>
      </c>
      <c r="BK2642">
        <v>14.1</v>
      </c>
    </row>
    <row r="2643" spans="61:63" x14ac:dyDescent="0.3">
      <c r="BI2643" t="str">
        <v>04/09/2014</v>
      </c>
      <c r="BJ2643">
        <v>57.6</v>
      </c>
      <c r="BK2643">
        <v>14.1</v>
      </c>
    </row>
    <row r="2644" spans="61:63" x14ac:dyDescent="0.3">
      <c r="BI2644" t="str">
        <v>03/09/2014</v>
      </c>
      <c r="BJ2644">
        <v>57.6</v>
      </c>
      <c r="BK2644">
        <v>14.1</v>
      </c>
    </row>
    <row r="2645" spans="61:63" x14ac:dyDescent="0.3">
      <c r="BI2645" t="str">
        <v>02/09/2014</v>
      </c>
      <c r="BJ2645">
        <v>57.6</v>
      </c>
      <c r="BK2645">
        <v>14.1</v>
      </c>
    </row>
    <row r="2646" spans="61:63" x14ac:dyDescent="0.3">
      <c r="BI2646" t="str">
        <v>01/09/2014</v>
      </c>
      <c r="BJ2646">
        <v>57.6</v>
      </c>
      <c r="BK2646">
        <v>14.1</v>
      </c>
    </row>
    <row r="2647" spans="61:63" x14ac:dyDescent="0.3">
      <c r="BI2647" t="str">
        <v>29/08/2014</v>
      </c>
      <c r="BJ2647">
        <v>56.1</v>
      </c>
      <c r="BK2647">
        <v>13.3</v>
      </c>
    </row>
    <row r="2648" spans="61:63" x14ac:dyDescent="0.3">
      <c r="BI2648" t="str">
        <v>28/08/2014</v>
      </c>
      <c r="BJ2648">
        <v>56.1</v>
      </c>
      <c r="BK2648">
        <v>13.3</v>
      </c>
    </row>
    <row r="2649" spans="61:63" x14ac:dyDescent="0.3">
      <c r="BI2649" t="str">
        <v>27/08/2014</v>
      </c>
      <c r="BJ2649">
        <v>56.1</v>
      </c>
      <c r="BK2649">
        <v>13.3</v>
      </c>
    </row>
    <row r="2650" spans="61:63" x14ac:dyDescent="0.3">
      <c r="BI2650" t="str">
        <v>26/08/2014</v>
      </c>
      <c r="BJ2650">
        <v>56.1</v>
      </c>
      <c r="BK2650">
        <v>13.3</v>
      </c>
    </row>
    <row r="2651" spans="61:63" x14ac:dyDescent="0.3">
      <c r="BI2651" t="str">
        <v>25/08/2014</v>
      </c>
      <c r="BJ2651">
        <v>56.1</v>
      </c>
      <c r="BK2651">
        <v>13.3</v>
      </c>
    </row>
    <row r="2652" spans="61:63" x14ac:dyDescent="0.3">
      <c r="BI2652" t="str">
        <v>22/08/2014</v>
      </c>
      <c r="BJ2652">
        <v>52.5</v>
      </c>
      <c r="BK2652">
        <v>15.1</v>
      </c>
    </row>
    <row r="2653" spans="61:63" x14ac:dyDescent="0.3">
      <c r="BI2653" t="str">
        <v>21/08/2014</v>
      </c>
      <c r="BJ2653">
        <v>52.5</v>
      </c>
      <c r="BK2653">
        <v>15.1</v>
      </c>
    </row>
    <row r="2654" spans="61:63" x14ac:dyDescent="0.3">
      <c r="BI2654" t="str">
        <v>20/08/2014</v>
      </c>
      <c r="BJ2654">
        <v>52.5</v>
      </c>
      <c r="BK2654">
        <v>15.1</v>
      </c>
    </row>
    <row r="2655" spans="61:63" x14ac:dyDescent="0.3">
      <c r="BI2655" t="str">
        <v>19/08/2014</v>
      </c>
      <c r="BJ2655">
        <v>52.5</v>
      </c>
      <c r="BK2655">
        <v>15.1</v>
      </c>
    </row>
    <row r="2656" spans="61:63" x14ac:dyDescent="0.3">
      <c r="BI2656" t="str">
        <v>18/08/2014</v>
      </c>
      <c r="BJ2656">
        <v>52.5</v>
      </c>
      <c r="BK2656">
        <v>15.1</v>
      </c>
    </row>
    <row r="2657" spans="61:63" x14ac:dyDescent="0.3">
      <c r="BI2657" t="str">
        <v>15/08/2014</v>
      </c>
      <c r="BJ2657">
        <v>49.5</v>
      </c>
      <c r="BK2657">
        <v>16.2</v>
      </c>
    </row>
    <row r="2658" spans="61:63" x14ac:dyDescent="0.3">
      <c r="BI2658" t="str">
        <v>14/08/2014</v>
      </c>
      <c r="BJ2658">
        <v>49.5</v>
      </c>
      <c r="BK2658">
        <v>16.2</v>
      </c>
    </row>
    <row r="2659" spans="61:63" x14ac:dyDescent="0.3">
      <c r="BI2659" t="str">
        <v>13/08/2014</v>
      </c>
      <c r="BJ2659">
        <v>49.5</v>
      </c>
      <c r="BK2659">
        <v>16.2</v>
      </c>
    </row>
    <row r="2660" spans="61:63" x14ac:dyDescent="0.3">
      <c r="BI2660" t="str">
        <v>12/08/2014</v>
      </c>
      <c r="BJ2660">
        <v>49.5</v>
      </c>
      <c r="BK2660">
        <v>16.2</v>
      </c>
    </row>
    <row r="2661" spans="61:63" x14ac:dyDescent="0.3">
      <c r="BI2661" t="str">
        <v>11/08/2014</v>
      </c>
      <c r="BJ2661">
        <v>49.5</v>
      </c>
      <c r="BK2661">
        <v>16.2</v>
      </c>
    </row>
    <row r="2662" spans="61:63" x14ac:dyDescent="0.3">
      <c r="BI2662" t="str">
        <v>08/08/2014</v>
      </c>
      <c r="BJ2662">
        <v>46.4</v>
      </c>
      <c r="BK2662">
        <v>16.2</v>
      </c>
    </row>
    <row r="2663" spans="61:63" x14ac:dyDescent="0.3">
      <c r="BI2663" t="str">
        <v>07/08/2014</v>
      </c>
      <c r="BJ2663">
        <v>46.4</v>
      </c>
      <c r="BK2663">
        <v>16.2</v>
      </c>
    </row>
    <row r="2664" spans="61:63" x14ac:dyDescent="0.3">
      <c r="BI2664" t="str">
        <v>06/08/2014</v>
      </c>
      <c r="BJ2664">
        <v>46.4</v>
      </c>
      <c r="BK2664">
        <v>16.2</v>
      </c>
    </row>
    <row r="2665" spans="61:63" x14ac:dyDescent="0.3">
      <c r="BI2665" t="str">
        <v>05/08/2014</v>
      </c>
      <c r="BJ2665">
        <v>46.4</v>
      </c>
      <c r="BK2665">
        <v>16.2</v>
      </c>
    </row>
    <row r="2666" spans="61:63" x14ac:dyDescent="0.3">
      <c r="BI2666" t="str">
        <v>04/08/2014</v>
      </c>
      <c r="BJ2666">
        <v>46.4</v>
      </c>
      <c r="BK2666">
        <v>16.2</v>
      </c>
    </row>
    <row r="2667" spans="61:63" x14ac:dyDescent="0.3">
      <c r="BI2667" t="str">
        <v>01/08/2014</v>
      </c>
      <c r="BJ2667">
        <v>50.5</v>
      </c>
      <c r="BK2667">
        <v>17.100000000000001</v>
      </c>
    </row>
    <row r="2668" spans="61:63" x14ac:dyDescent="0.3">
      <c r="BI2668" t="str">
        <v>31/07/2014</v>
      </c>
      <c r="BJ2668">
        <v>50.5</v>
      </c>
      <c r="BK2668">
        <v>17.100000000000001</v>
      </c>
    </row>
    <row r="2669" spans="61:63" x14ac:dyDescent="0.3">
      <c r="BI2669" t="str">
        <v>30/07/2014</v>
      </c>
      <c r="BJ2669">
        <v>50.5</v>
      </c>
      <c r="BK2669">
        <v>17.100000000000001</v>
      </c>
    </row>
    <row r="2670" spans="61:63" x14ac:dyDescent="0.3">
      <c r="BI2670" t="str">
        <v>29/07/2014</v>
      </c>
      <c r="BJ2670">
        <v>50.5</v>
      </c>
      <c r="BK2670">
        <v>17.100000000000001</v>
      </c>
    </row>
    <row r="2671" spans="61:63" x14ac:dyDescent="0.3">
      <c r="BI2671" t="str">
        <v>28/07/2014</v>
      </c>
      <c r="BJ2671">
        <v>50.5</v>
      </c>
      <c r="BK2671">
        <v>17.100000000000001</v>
      </c>
    </row>
    <row r="2672" spans="61:63" x14ac:dyDescent="0.3">
      <c r="BI2672" t="str">
        <v>25/07/2014</v>
      </c>
      <c r="BJ2672">
        <v>55.6</v>
      </c>
      <c r="BK2672">
        <v>16.2</v>
      </c>
    </row>
    <row r="2673" spans="61:63" x14ac:dyDescent="0.3">
      <c r="BI2673" t="str">
        <v>24/07/2014</v>
      </c>
      <c r="BJ2673">
        <v>55.6</v>
      </c>
      <c r="BK2673">
        <v>16.2</v>
      </c>
    </row>
    <row r="2674" spans="61:63" x14ac:dyDescent="0.3">
      <c r="BI2674" t="str">
        <v>23/07/2014</v>
      </c>
      <c r="BJ2674">
        <v>55.6</v>
      </c>
      <c r="BK2674">
        <v>16.2</v>
      </c>
    </row>
    <row r="2675" spans="61:63" x14ac:dyDescent="0.3">
      <c r="BI2675" t="str">
        <v>22/07/2014</v>
      </c>
      <c r="BJ2675">
        <v>55.6</v>
      </c>
      <c r="BK2675">
        <v>16.2</v>
      </c>
    </row>
    <row r="2676" spans="61:63" x14ac:dyDescent="0.3">
      <c r="BI2676" t="str">
        <v>21/07/2014</v>
      </c>
      <c r="BJ2676">
        <v>55.6</v>
      </c>
      <c r="BK2676">
        <v>16.2</v>
      </c>
    </row>
    <row r="2677" spans="61:63" x14ac:dyDescent="0.3">
      <c r="BI2677" t="str">
        <v>18/07/2014</v>
      </c>
      <c r="BJ2677">
        <v>56.5</v>
      </c>
      <c r="BK2677">
        <v>17.2</v>
      </c>
    </row>
    <row r="2678" spans="61:63" x14ac:dyDescent="0.3">
      <c r="BI2678" t="str">
        <v>17/07/2014</v>
      </c>
      <c r="BJ2678">
        <v>56.5</v>
      </c>
      <c r="BK2678">
        <v>17.2</v>
      </c>
    </row>
    <row r="2679" spans="61:63" x14ac:dyDescent="0.3">
      <c r="BI2679" t="str">
        <v>16/07/2014</v>
      </c>
      <c r="BJ2679">
        <v>56.5</v>
      </c>
      <c r="BK2679">
        <v>17.2</v>
      </c>
    </row>
    <row r="2680" spans="61:63" x14ac:dyDescent="0.3">
      <c r="BI2680" t="str">
        <v>15/07/2014</v>
      </c>
      <c r="BJ2680">
        <v>56.5</v>
      </c>
      <c r="BK2680">
        <v>17.2</v>
      </c>
    </row>
    <row r="2681" spans="61:63" x14ac:dyDescent="0.3">
      <c r="BI2681" t="str">
        <v>14/07/2014</v>
      </c>
      <c r="BJ2681">
        <v>56.5</v>
      </c>
      <c r="BK2681">
        <v>17.2</v>
      </c>
    </row>
    <row r="2682" spans="61:63" x14ac:dyDescent="0.3">
      <c r="BI2682" t="str">
        <v>11/07/2014</v>
      </c>
      <c r="BJ2682">
        <v>56.6</v>
      </c>
      <c r="BK2682">
        <v>15.1</v>
      </c>
    </row>
    <row r="2683" spans="61:63" x14ac:dyDescent="0.3">
      <c r="BI2683" t="str">
        <v>10/07/2014</v>
      </c>
      <c r="BJ2683">
        <v>56.6</v>
      </c>
      <c r="BK2683">
        <v>15.1</v>
      </c>
    </row>
    <row r="2684" spans="61:63" x14ac:dyDescent="0.3">
      <c r="BI2684" t="str">
        <v>09/07/2014</v>
      </c>
      <c r="BJ2684">
        <v>56.6</v>
      </c>
      <c r="BK2684">
        <v>15.1</v>
      </c>
    </row>
    <row r="2685" spans="61:63" x14ac:dyDescent="0.3">
      <c r="BI2685" t="str">
        <v>08/07/2014</v>
      </c>
      <c r="BJ2685">
        <v>56.6</v>
      </c>
      <c r="BK2685">
        <v>15.1</v>
      </c>
    </row>
    <row r="2686" spans="61:63" x14ac:dyDescent="0.3">
      <c r="BI2686" t="str">
        <v>07/07/2014</v>
      </c>
      <c r="BJ2686">
        <v>56.6</v>
      </c>
      <c r="BK2686">
        <v>15.1</v>
      </c>
    </row>
    <row r="2687" spans="61:63" x14ac:dyDescent="0.3">
      <c r="BI2687" t="str">
        <v>04/07/2014</v>
      </c>
      <c r="BJ2687">
        <v>60.6</v>
      </c>
      <c r="BK2687">
        <v>15.2</v>
      </c>
    </row>
    <row r="2688" spans="61:63" x14ac:dyDescent="0.3">
      <c r="BI2688" t="str">
        <v>03/07/2014</v>
      </c>
      <c r="BJ2688">
        <v>60.6</v>
      </c>
      <c r="BK2688">
        <v>15.2</v>
      </c>
    </row>
    <row r="2689" spans="61:63" x14ac:dyDescent="0.3">
      <c r="BI2689" t="str">
        <v>02/07/2014</v>
      </c>
      <c r="BJ2689">
        <v>60.6</v>
      </c>
      <c r="BK2689">
        <v>15.2</v>
      </c>
    </row>
    <row r="2690" spans="61:63" x14ac:dyDescent="0.3">
      <c r="BI2690" t="str">
        <v>01/07/2014</v>
      </c>
      <c r="BJ2690">
        <v>60.6</v>
      </c>
      <c r="BK2690">
        <v>15.2</v>
      </c>
    </row>
    <row r="2691" spans="61:63" x14ac:dyDescent="0.3">
      <c r="BI2691" t="str">
        <v>30/06/2014</v>
      </c>
      <c r="BJ2691">
        <v>60.6</v>
      </c>
      <c r="BK2691">
        <v>15.2</v>
      </c>
    </row>
    <row r="2692" spans="61:63" x14ac:dyDescent="0.3">
      <c r="BI2692" t="str">
        <v>27/06/2014</v>
      </c>
      <c r="BJ2692">
        <v>57.6</v>
      </c>
      <c r="BK2692">
        <v>16.100000000000001</v>
      </c>
    </row>
    <row r="2693" spans="61:63" x14ac:dyDescent="0.3">
      <c r="BI2693" t="str">
        <v>26/06/2014</v>
      </c>
      <c r="BJ2693">
        <v>57.6</v>
      </c>
      <c r="BK2693">
        <v>16.100000000000001</v>
      </c>
    </row>
    <row r="2694" spans="61:63" x14ac:dyDescent="0.3">
      <c r="BI2694" t="str">
        <v>25/06/2014</v>
      </c>
      <c r="BJ2694">
        <v>57.6</v>
      </c>
      <c r="BK2694">
        <v>16.100000000000001</v>
      </c>
    </row>
    <row r="2695" spans="61:63" x14ac:dyDescent="0.3">
      <c r="BI2695" t="str">
        <v>24/06/2014</v>
      </c>
      <c r="BJ2695">
        <v>57.6</v>
      </c>
      <c r="BK2695">
        <v>16.100000000000001</v>
      </c>
    </row>
    <row r="2696" spans="61:63" x14ac:dyDescent="0.3">
      <c r="BI2696" t="str">
        <v>23/06/2014</v>
      </c>
      <c r="BJ2696">
        <v>57.6</v>
      </c>
      <c r="BK2696">
        <v>16.100000000000001</v>
      </c>
    </row>
    <row r="2697" spans="61:63" x14ac:dyDescent="0.3">
      <c r="BI2697" t="str">
        <v>20/06/2014</v>
      </c>
      <c r="BJ2697">
        <v>60.2</v>
      </c>
      <c r="BK2697">
        <v>16.3</v>
      </c>
    </row>
    <row r="2698" spans="61:63" x14ac:dyDescent="0.3">
      <c r="BI2698" t="str">
        <v>19/06/2014</v>
      </c>
      <c r="BJ2698">
        <v>60.2</v>
      </c>
      <c r="BK2698">
        <v>16.3</v>
      </c>
    </row>
    <row r="2699" spans="61:63" x14ac:dyDescent="0.3">
      <c r="BI2699" t="str">
        <v>18/06/2014</v>
      </c>
      <c r="BJ2699">
        <v>60.2</v>
      </c>
      <c r="BK2699">
        <v>16.3</v>
      </c>
    </row>
    <row r="2700" spans="61:63" x14ac:dyDescent="0.3">
      <c r="BI2700" t="str">
        <v>17/06/2014</v>
      </c>
      <c r="BJ2700">
        <v>60.2</v>
      </c>
      <c r="BK2700">
        <v>16.3</v>
      </c>
    </row>
    <row r="2701" spans="61:63" x14ac:dyDescent="0.3">
      <c r="BI2701" t="str">
        <v>16/06/2014</v>
      </c>
      <c r="BJ2701">
        <v>60.2</v>
      </c>
      <c r="BK2701">
        <v>16.3</v>
      </c>
    </row>
    <row r="2702" spans="61:63" x14ac:dyDescent="0.3">
      <c r="BI2702" t="str">
        <v>13/06/2014</v>
      </c>
      <c r="BJ2702">
        <v>61.4</v>
      </c>
      <c r="BK2702">
        <v>16.3</v>
      </c>
    </row>
    <row r="2703" spans="61:63" x14ac:dyDescent="0.3">
      <c r="BI2703" t="str">
        <v>12/06/2014</v>
      </c>
      <c r="BJ2703">
        <v>61.4</v>
      </c>
      <c r="BK2703">
        <v>16.3</v>
      </c>
    </row>
    <row r="2704" spans="61:63" x14ac:dyDescent="0.3">
      <c r="BI2704" t="str">
        <v>11/06/2014</v>
      </c>
      <c r="BJ2704">
        <v>61.4</v>
      </c>
      <c r="BK2704">
        <v>16.3</v>
      </c>
    </row>
    <row r="2705" spans="61:63" x14ac:dyDescent="0.3">
      <c r="BI2705" t="str">
        <v>10/06/2014</v>
      </c>
      <c r="BJ2705">
        <v>61.4</v>
      </c>
      <c r="BK2705">
        <v>16.3</v>
      </c>
    </row>
    <row r="2706" spans="61:63" x14ac:dyDescent="0.3">
      <c r="BI2706" t="str">
        <v>09/06/2014</v>
      </c>
      <c r="BJ2706">
        <v>61.4</v>
      </c>
      <c r="BK2706">
        <v>16.3</v>
      </c>
    </row>
    <row r="2707" spans="61:63" x14ac:dyDescent="0.3">
      <c r="BI2707" t="str">
        <v>06/06/2014</v>
      </c>
      <c r="BJ2707">
        <v>62.6</v>
      </c>
      <c r="BK2707">
        <v>17.2</v>
      </c>
    </row>
    <row r="2708" spans="61:63" x14ac:dyDescent="0.3">
      <c r="BI2708" t="str">
        <v>05/06/2014</v>
      </c>
      <c r="BJ2708">
        <v>62.6</v>
      </c>
      <c r="BK2708">
        <v>17.2</v>
      </c>
    </row>
    <row r="2709" spans="61:63" x14ac:dyDescent="0.3">
      <c r="BI2709" t="str">
        <v>04/06/2014</v>
      </c>
      <c r="BJ2709">
        <v>62.6</v>
      </c>
      <c r="BK2709">
        <v>17.2</v>
      </c>
    </row>
    <row r="2710" spans="61:63" x14ac:dyDescent="0.3">
      <c r="BI2710" t="str">
        <v>03/06/2014</v>
      </c>
      <c r="BJ2710">
        <v>62.6</v>
      </c>
      <c r="BK2710">
        <v>17.2</v>
      </c>
    </row>
    <row r="2711" spans="61:63" x14ac:dyDescent="0.3">
      <c r="BI2711" t="str">
        <v>02/06/2014</v>
      </c>
      <c r="BJ2711">
        <v>62.6</v>
      </c>
      <c r="BK2711">
        <v>17.2</v>
      </c>
    </row>
    <row r="2712" spans="61:63" x14ac:dyDescent="0.3">
      <c r="BI2712" t="str">
        <v>30/05/2014</v>
      </c>
      <c r="BJ2712">
        <v>62.2</v>
      </c>
      <c r="BK2712">
        <v>17.399999999999999</v>
      </c>
    </row>
    <row r="2713" spans="61:63" x14ac:dyDescent="0.3">
      <c r="BI2713" t="str">
        <v>29/05/2014</v>
      </c>
      <c r="BJ2713">
        <v>62.2</v>
      </c>
      <c r="BK2713">
        <v>17.399999999999999</v>
      </c>
    </row>
    <row r="2714" spans="61:63" x14ac:dyDescent="0.3">
      <c r="BI2714" t="str">
        <v>28/05/2014</v>
      </c>
      <c r="BJ2714">
        <v>62.2</v>
      </c>
      <c r="BK2714">
        <v>17.399999999999999</v>
      </c>
    </row>
    <row r="2715" spans="61:63" x14ac:dyDescent="0.3">
      <c r="BI2715" t="str">
        <v>27/05/2014</v>
      </c>
      <c r="BJ2715">
        <v>62.2</v>
      </c>
      <c r="BK2715">
        <v>17.399999999999999</v>
      </c>
    </row>
    <row r="2716" spans="61:63" x14ac:dyDescent="0.3">
      <c r="BI2716" t="str">
        <v>26/05/2014</v>
      </c>
      <c r="BJ2716">
        <v>62.2</v>
      </c>
      <c r="BK2716">
        <v>17.399999999999999</v>
      </c>
    </row>
    <row r="2717" spans="61:63" x14ac:dyDescent="0.3">
      <c r="BI2717" t="str">
        <v>23/05/2014</v>
      </c>
      <c r="BJ2717">
        <v>58.3</v>
      </c>
      <c r="BK2717">
        <v>17.3</v>
      </c>
    </row>
    <row r="2718" spans="61:63" x14ac:dyDescent="0.3">
      <c r="BI2718" t="str">
        <v>22/05/2014</v>
      </c>
      <c r="BJ2718">
        <v>58.3</v>
      </c>
      <c r="BK2718">
        <v>17.3</v>
      </c>
    </row>
    <row r="2719" spans="61:63" x14ac:dyDescent="0.3">
      <c r="BI2719" t="str">
        <v>21/05/2014</v>
      </c>
      <c r="BJ2719">
        <v>58.3</v>
      </c>
      <c r="BK2719">
        <v>17.3</v>
      </c>
    </row>
    <row r="2720" spans="61:63" x14ac:dyDescent="0.3">
      <c r="BI2720" t="str">
        <v>20/05/2014</v>
      </c>
      <c r="BJ2720">
        <v>58.3</v>
      </c>
      <c r="BK2720">
        <v>17.3</v>
      </c>
    </row>
    <row r="2721" spans="61:63" x14ac:dyDescent="0.3">
      <c r="BI2721" t="str">
        <v>19/05/2014</v>
      </c>
      <c r="BJ2721">
        <v>58.3</v>
      </c>
      <c r="BK2721">
        <v>17.3</v>
      </c>
    </row>
    <row r="2722" spans="61:63" x14ac:dyDescent="0.3">
      <c r="BI2722" t="str">
        <v>16/05/2014</v>
      </c>
      <c r="BJ2722">
        <v>57.2</v>
      </c>
      <c r="BK2722">
        <v>18.3</v>
      </c>
    </row>
    <row r="2723" spans="61:63" x14ac:dyDescent="0.3">
      <c r="BI2723" t="str">
        <v>15/05/2014</v>
      </c>
      <c r="BJ2723">
        <v>57.2</v>
      </c>
      <c r="BK2723">
        <v>18.3</v>
      </c>
    </row>
    <row r="2724" spans="61:63" x14ac:dyDescent="0.3">
      <c r="BI2724" t="str">
        <v>14/05/2014</v>
      </c>
      <c r="BJ2724">
        <v>57.2</v>
      </c>
      <c r="BK2724">
        <v>18.3</v>
      </c>
    </row>
    <row r="2725" spans="61:63" x14ac:dyDescent="0.3">
      <c r="BI2725" t="str">
        <v>13/05/2014</v>
      </c>
      <c r="BJ2725">
        <v>57.2</v>
      </c>
      <c r="BK2725">
        <v>18.3</v>
      </c>
    </row>
    <row r="2726" spans="61:63" x14ac:dyDescent="0.3">
      <c r="BI2726" t="str">
        <v>12/05/2014</v>
      </c>
      <c r="BJ2726">
        <v>57.2</v>
      </c>
      <c r="BK2726">
        <v>18.3</v>
      </c>
    </row>
    <row r="2727" spans="61:63" x14ac:dyDescent="0.3">
      <c r="BI2727" t="str">
        <v>09/05/2014</v>
      </c>
      <c r="BJ2727">
        <v>55.1</v>
      </c>
      <c r="BK2727">
        <v>19.399999999999999</v>
      </c>
    </row>
    <row r="2728" spans="61:63" x14ac:dyDescent="0.3">
      <c r="BI2728" t="str">
        <v>08/05/2014</v>
      </c>
      <c r="BJ2728">
        <v>55.1</v>
      </c>
      <c r="BK2728">
        <v>19.399999999999999</v>
      </c>
    </row>
    <row r="2729" spans="61:63" x14ac:dyDescent="0.3">
      <c r="BI2729" t="str">
        <v>07/05/2014</v>
      </c>
      <c r="BJ2729">
        <v>55.1</v>
      </c>
      <c r="BK2729">
        <v>19.399999999999999</v>
      </c>
    </row>
    <row r="2730" spans="61:63" x14ac:dyDescent="0.3">
      <c r="BI2730" t="str">
        <v>06/05/2014</v>
      </c>
      <c r="BJ2730">
        <v>55.1</v>
      </c>
      <c r="BK2730">
        <v>19.399999999999999</v>
      </c>
    </row>
    <row r="2731" spans="61:63" x14ac:dyDescent="0.3">
      <c r="BI2731" t="str">
        <v>05/05/2014</v>
      </c>
      <c r="BJ2731">
        <v>55.1</v>
      </c>
      <c r="BK2731">
        <v>19.399999999999999</v>
      </c>
    </row>
    <row r="2732" spans="61:63" x14ac:dyDescent="0.3">
      <c r="BI2732" t="str">
        <v>02/05/2014</v>
      </c>
      <c r="BJ2732">
        <v>55.8</v>
      </c>
      <c r="BK2732">
        <v>19.7</v>
      </c>
    </row>
    <row r="2733" spans="61:63" x14ac:dyDescent="0.3">
      <c r="BI2733" t="str">
        <v>01/05/2014</v>
      </c>
      <c r="BJ2733">
        <v>55.8</v>
      </c>
      <c r="BK2733">
        <v>19.7</v>
      </c>
    </row>
    <row r="2734" spans="61:63" x14ac:dyDescent="0.3">
      <c r="BI2734" t="str">
        <v>30/04/2014</v>
      </c>
      <c r="BJ2734">
        <v>55.8</v>
      </c>
      <c r="BK2734">
        <v>19.7</v>
      </c>
    </row>
    <row r="2735" spans="61:63" x14ac:dyDescent="0.3">
      <c r="BI2735" t="str">
        <v>29/04/2014</v>
      </c>
      <c r="BJ2735">
        <v>55.8</v>
      </c>
      <c r="BK2735">
        <v>19.7</v>
      </c>
    </row>
    <row r="2736" spans="61:63" x14ac:dyDescent="0.3">
      <c r="BI2736" t="str">
        <v>28/04/2014</v>
      </c>
      <c r="BJ2736">
        <v>55.8</v>
      </c>
      <c r="BK2736">
        <v>19.7</v>
      </c>
    </row>
    <row r="2737" spans="61:63" x14ac:dyDescent="0.3">
      <c r="BI2737" t="str">
        <v>25/04/2014</v>
      </c>
      <c r="BJ2737">
        <v>54.7</v>
      </c>
      <c r="BK2737">
        <v>20.6</v>
      </c>
    </row>
    <row r="2738" spans="61:63" x14ac:dyDescent="0.3">
      <c r="BI2738" t="str">
        <v>24/04/2014</v>
      </c>
      <c r="BJ2738">
        <v>54.7</v>
      </c>
      <c r="BK2738">
        <v>20.6</v>
      </c>
    </row>
    <row r="2739" spans="61:63" x14ac:dyDescent="0.3">
      <c r="BI2739" t="str">
        <v>23/04/2014</v>
      </c>
      <c r="BJ2739">
        <v>54.7</v>
      </c>
      <c r="BK2739">
        <v>20.6</v>
      </c>
    </row>
    <row r="2740" spans="61:63" x14ac:dyDescent="0.3">
      <c r="BI2740" t="str">
        <v>22/04/2014</v>
      </c>
      <c r="BJ2740">
        <v>54.7</v>
      </c>
      <c r="BK2740">
        <v>20.6</v>
      </c>
    </row>
    <row r="2741" spans="61:63" x14ac:dyDescent="0.3">
      <c r="BI2741" t="str">
        <v>21/04/2014</v>
      </c>
      <c r="BJ2741">
        <v>54.7</v>
      </c>
      <c r="BK2741">
        <v>20.6</v>
      </c>
    </row>
    <row r="2742" spans="61:63" x14ac:dyDescent="0.3">
      <c r="BI2742" t="str">
        <v>18/04/2014</v>
      </c>
      <c r="BJ2742">
        <v>51.6</v>
      </c>
      <c r="BK2742">
        <v>21.7</v>
      </c>
    </row>
    <row r="2743" spans="61:63" x14ac:dyDescent="0.3">
      <c r="BI2743" t="str">
        <v>17/04/2014</v>
      </c>
      <c r="BJ2743">
        <v>51.6</v>
      </c>
      <c r="BK2743">
        <v>21.7</v>
      </c>
    </row>
    <row r="2744" spans="61:63" x14ac:dyDescent="0.3">
      <c r="BI2744" t="str">
        <v>16/04/2014</v>
      </c>
      <c r="BJ2744">
        <v>51.6</v>
      </c>
      <c r="BK2744">
        <v>21.7</v>
      </c>
    </row>
    <row r="2745" spans="61:63" x14ac:dyDescent="0.3">
      <c r="BI2745" t="str">
        <v>15/04/2014</v>
      </c>
      <c r="BJ2745">
        <v>51.6</v>
      </c>
      <c r="BK2745">
        <v>21.7</v>
      </c>
    </row>
    <row r="2746" spans="61:63" x14ac:dyDescent="0.3">
      <c r="BI2746" t="str">
        <v>14/04/2014</v>
      </c>
      <c r="BJ2746">
        <v>51.6</v>
      </c>
      <c r="BK2746">
        <v>21.7</v>
      </c>
    </row>
    <row r="2747" spans="61:63" x14ac:dyDescent="0.3">
      <c r="BI2747" t="str">
        <v>11/04/2014</v>
      </c>
      <c r="BJ2747">
        <v>50.5</v>
      </c>
      <c r="BK2747">
        <v>20.6</v>
      </c>
    </row>
    <row r="2748" spans="61:63" x14ac:dyDescent="0.3">
      <c r="BI2748" t="str">
        <v>10/04/2014</v>
      </c>
      <c r="BJ2748">
        <v>50.5</v>
      </c>
      <c r="BK2748">
        <v>20.6</v>
      </c>
    </row>
    <row r="2749" spans="61:63" x14ac:dyDescent="0.3">
      <c r="BI2749" t="str">
        <v>09/04/2014</v>
      </c>
      <c r="BJ2749">
        <v>50.5</v>
      </c>
      <c r="BK2749">
        <v>20.6</v>
      </c>
    </row>
    <row r="2750" spans="61:63" x14ac:dyDescent="0.3">
      <c r="BI2750" t="str">
        <v>08/04/2014</v>
      </c>
      <c r="BJ2750">
        <v>50.5</v>
      </c>
      <c r="BK2750">
        <v>20.6</v>
      </c>
    </row>
    <row r="2751" spans="61:63" x14ac:dyDescent="0.3">
      <c r="BI2751" t="str">
        <v>07/04/2014</v>
      </c>
      <c r="BJ2751">
        <v>50.5</v>
      </c>
      <c r="BK2751">
        <v>20.6</v>
      </c>
    </row>
    <row r="2752" spans="61:63" x14ac:dyDescent="0.3">
      <c r="BI2752" t="str">
        <v>04/04/2014</v>
      </c>
      <c r="BJ2752">
        <v>54.6</v>
      </c>
      <c r="BK2752">
        <v>18.600000000000001</v>
      </c>
    </row>
    <row r="2753" spans="61:63" x14ac:dyDescent="0.3">
      <c r="BI2753" t="str">
        <v>03/04/2014</v>
      </c>
      <c r="BJ2753">
        <v>54.6</v>
      </c>
      <c r="BK2753">
        <v>18.600000000000001</v>
      </c>
    </row>
    <row r="2754" spans="61:63" x14ac:dyDescent="0.3">
      <c r="BI2754" t="str">
        <v>02/04/2014</v>
      </c>
      <c r="BJ2754">
        <v>54.6</v>
      </c>
      <c r="BK2754">
        <v>18.600000000000001</v>
      </c>
    </row>
    <row r="2755" spans="61:63" x14ac:dyDescent="0.3">
      <c r="BI2755" t="str">
        <v>01/04/2014</v>
      </c>
      <c r="BJ2755">
        <v>54.6</v>
      </c>
      <c r="BK2755">
        <v>18.600000000000001</v>
      </c>
    </row>
    <row r="2756" spans="61:63" x14ac:dyDescent="0.3">
      <c r="BI2756" t="str">
        <v>31/03/2014</v>
      </c>
      <c r="BJ2756">
        <v>54.6</v>
      </c>
      <c r="BK2756">
        <v>18.600000000000001</v>
      </c>
    </row>
    <row r="2757" spans="61:63" x14ac:dyDescent="0.3">
      <c r="BI2757" t="str">
        <v>28/03/2014</v>
      </c>
      <c r="BJ2757">
        <v>50.5</v>
      </c>
      <c r="BK2757">
        <v>18.600000000000001</v>
      </c>
    </row>
    <row r="2758" spans="61:63" x14ac:dyDescent="0.3">
      <c r="BI2758" t="str">
        <v>27/03/2014</v>
      </c>
      <c r="BJ2758">
        <v>50.5</v>
      </c>
      <c r="BK2758">
        <v>18.600000000000001</v>
      </c>
    </row>
    <row r="2759" spans="61:63" x14ac:dyDescent="0.3">
      <c r="BI2759" t="str">
        <v>26/03/2014</v>
      </c>
      <c r="BJ2759">
        <v>50.5</v>
      </c>
      <c r="BK2759">
        <v>18.600000000000001</v>
      </c>
    </row>
    <row r="2760" spans="61:63" x14ac:dyDescent="0.3">
      <c r="BI2760" t="str">
        <v>25/03/2014</v>
      </c>
      <c r="BJ2760">
        <v>50.5</v>
      </c>
      <c r="BK2760">
        <v>18.600000000000001</v>
      </c>
    </row>
    <row r="2761" spans="61:63" x14ac:dyDescent="0.3">
      <c r="BI2761" t="str">
        <v>24/03/2014</v>
      </c>
      <c r="BJ2761">
        <v>50.5</v>
      </c>
      <c r="BK2761">
        <v>18.600000000000001</v>
      </c>
    </row>
    <row r="2762" spans="61:63" x14ac:dyDescent="0.3">
      <c r="BI2762" t="str">
        <v>21/03/2014</v>
      </c>
      <c r="BJ2762">
        <v>54.7</v>
      </c>
      <c r="BK2762">
        <v>17.5</v>
      </c>
    </row>
    <row r="2763" spans="61:63" x14ac:dyDescent="0.3">
      <c r="BI2763" t="str">
        <v>20/03/2014</v>
      </c>
      <c r="BJ2763">
        <v>54.7</v>
      </c>
      <c r="BK2763">
        <v>17.5</v>
      </c>
    </row>
    <row r="2764" spans="61:63" x14ac:dyDescent="0.3">
      <c r="BI2764" t="str">
        <v>19/03/2014</v>
      </c>
      <c r="BJ2764">
        <v>54.7</v>
      </c>
      <c r="BK2764">
        <v>17.5</v>
      </c>
    </row>
    <row r="2765" spans="61:63" x14ac:dyDescent="0.3">
      <c r="BI2765" t="str">
        <v>18/03/2014</v>
      </c>
      <c r="BJ2765">
        <v>54.7</v>
      </c>
      <c r="BK2765">
        <v>17.5</v>
      </c>
    </row>
    <row r="2766" spans="61:63" x14ac:dyDescent="0.3">
      <c r="BI2766" t="str">
        <v>17/03/2014</v>
      </c>
      <c r="BJ2766">
        <v>54.7</v>
      </c>
      <c r="BK2766">
        <v>17.5</v>
      </c>
    </row>
    <row r="2767" spans="61:63" x14ac:dyDescent="0.3">
      <c r="BI2767" t="str">
        <v>14/03/2014</v>
      </c>
      <c r="BJ2767">
        <v>52</v>
      </c>
      <c r="BK2767">
        <v>17.399999999999999</v>
      </c>
    </row>
    <row r="2768" spans="61:63" x14ac:dyDescent="0.3">
      <c r="BI2768" t="str">
        <v>13/03/2014</v>
      </c>
      <c r="BJ2768">
        <v>52</v>
      </c>
      <c r="BK2768">
        <v>17.399999999999999</v>
      </c>
    </row>
    <row r="2769" spans="61:63" x14ac:dyDescent="0.3">
      <c r="BI2769" t="str">
        <v>12/03/2014</v>
      </c>
      <c r="BJ2769">
        <v>52</v>
      </c>
      <c r="BK2769">
        <v>17.399999999999999</v>
      </c>
    </row>
    <row r="2770" spans="61:63" x14ac:dyDescent="0.3">
      <c r="BI2770" t="str">
        <v>11/03/2014</v>
      </c>
      <c r="BJ2770">
        <v>52</v>
      </c>
      <c r="BK2770">
        <v>17.399999999999999</v>
      </c>
    </row>
    <row r="2771" spans="61:63" x14ac:dyDescent="0.3">
      <c r="BI2771" t="str">
        <v>10/03/2014</v>
      </c>
      <c r="BJ2771">
        <v>52</v>
      </c>
      <c r="BK2771">
        <v>17.399999999999999</v>
      </c>
    </row>
    <row r="2772" spans="61:63" x14ac:dyDescent="0.3">
      <c r="BI2772" t="str">
        <v>07/03/2014</v>
      </c>
      <c r="BJ2772">
        <v>55.1</v>
      </c>
      <c r="BK2772">
        <v>17.399999999999999</v>
      </c>
    </row>
    <row r="2773" spans="61:63" x14ac:dyDescent="0.3">
      <c r="BI2773" t="str">
        <v>06/03/2014</v>
      </c>
      <c r="BJ2773">
        <v>55.1</v>
      </c>
      <c r="BK2773">
        <v>17.399999999999999</v>
      </c>
    </row>
    <row r="2774" spans="61:63" x14ac:dyDescent="0.3">
      <c r="BI2774" t="str">
        <v>05/03/2014</v>
      </c>
      <c r="BJ2774">
        <v>55.1</v>
      </c>
      <c r="BK2774">
        <v>17.399999999999999</v>
      </c>
    </row>
    <row r="2775" spans="61:63" x14ac:dyDescent="0.3">
      <c r="BI2775" t="str">
        <v>04/03/2014</v>
      </c>
      <c r="BJ2775">
        <v>55.1</v>
      </c>
      <c r="BK2775">
        <v>17.399999999999999</v>
      </c>
    </row>
    <row r="2776" spans="61:63" x14ac:dyDescent="0.3">
      <c r="BI2776" t="str">
        <v>03/03/2014</v>
      </c>
      <c r="BJ2776">
        <v>55.1</v>
      </c>
      <c r="BK2776">
        <v>17.399999999999999</v>
      </c>
    </row>
    <row r="2777" spans="61:63" x14ac:dyDescent="0.3">
      <c r="BI2777" t="str">
        <v>28/02/2014</v>
      </c>
      <c r="BJ2777">
        <v>54.6</v>
      </c>
      <c r="BK2777">
        <v>15.1</v>
      </c>
    </row>
    <row r="2778" spans="61:63" x14ac:dyDescent="0.3">
      <c r="BI2778" t="str">
        <v>27/02/2014</v>
      </c>
      <c r="BJ2778">
        <v>54.6</v>
      </c>
      <c r="BK2778">
        <v>15.1</v>
      </c>
    </row>
    <row r="2779" spans="61:63" x14ac:dyDescent="0.3">
      <c r="BI2779" t="str">
        <v>26/02/2014</v>
      </c>
      <c r="BJ2779">
        <v>54.6</v>
      </c>
      <c r="BK2779">
        <v>15.1</v>
      </c>
    </row>
    <row r="2780" spans="61:63" x14ac:dyDescent="0.3">
      <c r="BI2780" t="str">
        <v>25/02/2014</v>
      </c>
      <c r="BJ2780">
        <v>54.6</v>
      </c>
      <c r="BK2780">
        <v>15.1</v>
      </c>
    </row>
    <row r="2781" spans="61:63" x14ac:dyDescent="0.3">
      <c r="BI2781" t="str">
        <v>24/02/2014</v>
      </c>
      <c r="BJ2781">
        <v>54.6</v>
      </c>
      <c r="BK2781">
        <v>15.1</v>
      </c>
    </row>
    <row r="2782" spans="61:63" x14ac:dyDescent="0.3">
      <c r="BI2782" t="str">
        <v>21/02/2014</v>
      </c>
      <c r="BJ2782">
        <v>53.5</v>
      </c>
      <c r="BK2782">
        <v>17.2</v>
      </c>
    </row>
    <row r="2783" spans="61:63" x14ac:dyDescent="0.3">
      <c r="BI2783" t="str">
        <v>20/02/2014</v>
      </c>
      <c r="BJ2783">
        <v>53.5</v>
      </c>
      <c r="BK2783">
        <v>17.2</v>
      </c>
    </row>
    <row r="2784" spans="61:63" x14ac:dyDescent="0.3">
      <c r="BI2784" t="str">
        <v>19/02/2014</v>
      </c>
      <c r="BJ2784">
        <v>53.5</v>
      </c>
      <c r="BK2784">
        <v>17.2</v>
      </c>
    </row>
    <row r="2785" spans="61:63" x14ac:dyDescent="0.3">
      <c r="BI2785" t="str">
        <v>18/02/2014</v>
      </c>
      <c r="BJ2785">
        <v>53.5</v>
      </c>
      <c r="BK2785">
        <v>17.2</v>
      </c>
    </row>
    <row r="2786" spans="61:63" x14ac:dyDescent="0.3">
      <c r="BI2786" t="str">
        <v>17/02/2014</v>
      </c>
      <c r="BJ2786">
        <v>53.5</v>
      </c>
      <c r="BK2786">
        <v>17.2</v>
      </c>
    </row>
    <row r="2787" spans="61:63" x14ac:dyDescent="0.3">
      <c r="BI2787" t="str">
        <v>14/02/2014</v>
      </c>
      <c r="BJ2787">
        <v>46.5</v>
      </c>
      <c r="BK2787">
        <v>17.2</v>
      </c>
    </row>
    <row r="2788" spans="61:63" x14ac:dyDescent="0.3">
      <c r="BI2788" t="str">
        <v>13/02/2014</v>
      </c>
      <c r="BJ2788">
        <v>46.5</v>
      </c>
      <c r="BK2788">
        <v>17.2</v>
      </c>
    </row>
    <row r="2789" spans="61:63" x14ac:dyDescent="0.3">
      <c r="BI2789" t="str">
        <v>12/02/2014</v>
      </c>
      <c r="BJ2789">
        <v>46.5</v>
      </c>
      <c r="BK2789">
        <v>17.2</v>
      </c>
    </row>
    <row r="2790" spans="61:63" x14ac:dyDescent="0.3">
      <c r="BI2790" t="str">
        <v>11/02/2014</v>
      </c>
      <c r="BJ2790">
        <v>46.5</v>
      </c>
      <c r="BK2790">
        <v>17.2</v>
      </c>
    </row>
    <row r="2791" spans="61:63" x14ac:dyDescent="0.3">
      <c r="BI2791" t="str">
        <v>10/02/2014</v>
      </c>
      <c r="BJ2791">
        <v>46.5</v>
      </c>
      <c r="BK2791">
        <v>17.2</v>
      </c>
    </row>
    <row r="2792" spans="61:63" x14ac:dyDescent="0.3">
      <c r="BI2792" t="str">
        <v>07/02/2014</v>
      </c>
      <c r="BJ2792">
        <v>41.8</v>
      </c>
      <c r="BK2792">
        <v>17.399999999999999</v>
      </c>
    </row>
    <row r="2793" spans="61:63" x14ac:dyDescent="0.3">
      <c r="BI2793" t="str">
        <v>06/02/2014</v>
      </c>
      <c r="BJ2793">
        <v>41.8</v>
      </c>
      <c r="BK2793">
        <v>17.399999999999999</v>
      </c>
    </row>
    <row r="2794" spans="61:63" x14ac:dyDescent="0.3">
      <c r="BI2794" t="str">
        <v>05/02/2014</v>
      </c>
      <c r="BJ2794">
        <v>41.8</v>
      </c>
      <c r="BK2794">
        <v>17.399999999999999</v>
      </c>
    </row>
    <row r="2795" spans="61:63" x14ac:dyDescent="0.3">
      <c r="BI2795" t="str">
        <v>04/02/2014</v>
      </c>
      <c r="BJ2795">
        <v>41.8</v>
      </c>
      <c r="BK2795">
        <v>17.399999999999999</v>
      </c>
    </row>
    <row r="2796" spans="61:63" x14ac:dyDescent="0.3">
      <c r="BI2796" t="str">
        <v>03/02/2014</v>
      </c>
      <c r="BJ2796">
        <v>41.8</v>
      </c>
      <c r="BK2796">
        <v>17.399999999999999</v>
      </c>
    </row>
    <row r="2797" spans="61:63" x14ac:dyDescent="0.3">
      <c r="BI2797" t="str">
        <v>31/01/2014</v>
      </c>
      <c r="BJ2797">
        <v>45.9</v>
      </c>
      <c r="BK2797">
        <v>17.399999999999999</v>
      </c>
    </row>
    <row r="2798" spans="61:63" x14ac:dyDescent="0.3">
      <c r="BI2798" t="str">
        <v>30/01/2014</v>
      </c>
      <c r="BJ2798">
        <v>45.9</v>
      </c>
      <c r="BK2798">
        <v>17.399999999999999</v>
      </c>
    </row>
    <row r="2799" spans="61:63" x14ac:dyDescent="0.3">
      <c r="BI2799" t="str">
        <v>29/01/2014</v>
      </c>
      <c r="BJ2799">
        <v>45.9</v>
      </c>
      <c r="BK2799">
        <v>17.399999999999999</v>
      </c>
    </row>
    <row r="2800" spans="61:63" x14ac:dyDescent="0.3">
      <c r="BI2800" t="str">
        <v>28/01/2014</v>
      </c>
      <c r="BJ2800">
        <v>45.9</v>
      </c>
      <c r="BK2800">
        <v>17.399999999999999</v>
      </c>
    </row>
    <row r="2801" spans="61:63" x14ac:dyDescent="0.3">
      <c r="BI2801" t="str">
        <v>27/01/2014</v>
      </c>
      <c r="BJ2801">
        <v>45.9</v>
      </c>
      <c r="BK2801">
        <v>17.399999999999999</v>
      </c>
    </row>
    <row r="2802" spans="61:63" x14ac:dyDescent="0.3">
      <c r="BI2802" t="str">
        <v>24/01/2014</v>
      </c>
      <c r="BJ2802">
        <v>53.1</v>
      </c>
      <c r="BK2802">
        <v>15.3</v>
      </c>
    </row>
    <row r="2803" spans="61:63" x14ac:dyDescent="0.3">
      <c r="BI2803" t="str">
        <v>23/01/2014</v>
      </c>
      <c r="BJ2803">
        <v>53.1</v>
      </c>
      <c r="BK2803">
        <v>15.3</v>
      </c>
    </row>
    <row r="2804" spans="61:63" x14ac:dyDescent="0.3">
      <c r="BI2804" t="str">
        <v>22/01/2014</v>
      </c>
      <c r="BJ2804">
        <v>53.1</v>
      </c>
      <c r="BK2804">
        <v>15.3</v>
      </c>
    </row>
    <row r="2805" spans="61:63" x14ac:dyDescent="0.3">
      <c r="BI2805" t="str">
        <v>21/01/2014</v>
      </c>
      <c r="BJ2805">
        <v>53.1</v>
      </c>
      <c r="BK2805">
        <v>15.3</v>
      </c>
    </row>
    <row r="2806" spans="61:63" x14ac:dyDescent="0.3">
      <c r="BI2806" t="str">
        <v>20/01/2014</v>
      </c>
      <c r="BJ2806">
        <v>53.1</v>
      </c>
      <c r="BK2806">
        <v>15.3</v>
      </c>
    </row>
    <row r="2807" spans="61:63" x14ac:dyDescent="0.3">
      <c r="BI2807" t="str">
        <v>17/01/2014</v>
      </c>
      <c r="BJ2807">
        <v>57.6</v>
      </c>
      <c r="BK2807">
        <v>15.1</v>
      </c>
    </row>
    <row r="2808" spans="61:63" x14ac:dyDescent="0.3">
      <c r="BI2808" t="str">
        <v>16/01/2014</v>
      </c>
      <c r="BJ2808">
        <v>57.6</v>
      </c>
      <c r="BK2808">
        <v>15.1</v>
      </c>
    </row>
    <row r="2809" spans="61:63" x14ac:dyDescent="0.3">
      <c r="BI2809" t="str">
        <v>15/01/2014</v>
      </c>
      <c r="BJ2809">
        <v>57.6</v>
      </c>
      <c r="BK2809">
        <v>15.1</v>
      </c>
    </row>
    <row r="2810" spans="61:63" x14ac:dyDescent="0.3">
      <c r="BI2810" t="str">
        <v>14/01/2014</v>
      </c>
      <c r="BJ2810">
        <v>57.6</v>
      </c>
      <c r="BK2810">
        <v>15.1</v>
      </c>
    </row>
    <row r="2811" spans="61:63" x14ac:dyDescent="0.3">
      <c r="BI2811" t="str">
        <v>13/01/2014</v>
      </c>
      <c r="BJ2811">
        <v>57.6</v>
      </c>
      <c r="BK2811">
        <v>15.1</v>
      </c>
    </row>
    <row r="2812" spans="61:63" x14ac:dyDescent="0.3">
      <c r="BI2812" t="str">
        <v>10/01/2014</v>
      </c>
      <c r="BJ2812">
        <v>56.1</v>
      </c>
      <c r="BK2812">
        <v>15.3</v>
      </c>
    </row>
    <row r="2813" spans="61:63" x14ac:dyDescent="0.3">
      <c r="BI2813" t="str">
        <v>09/01/2014</v>
      </c>
      <c r="BJ2813">
        <v>56.1</v>
      </c>
      <c r="BK2813">
        <v>15.3</v>
      </c>
    </row>
    <row r="2814" spans="61:63" x14ac:dyDescent="0.3">
      <c r="BI2814" t="str">
        <v>08/01/2014</v>
      </c>
      <c r="BJ2814">
        <v>56.1</v>
      </c>
      <c r="BK2814">
        <v>15.3</v>
      </c>
    </row>
    <row r="2815" spans="61:63" x14ac:dyDescent="0.3">
      <c r="BI2815" t="str">
        <v>07/01/2014</v>
      </c>
      <c r="BJ2815">
        <v>56.1</v>
      </c>
      <c r="BK2815">
        <v>15.3</v>
      </c>
    </row>
    <row r="2816" spans="61:63" x14ac:dyDescent="0.3">
      <c r="BI2816" t="str">
        <v>06/01/2014</v>
      </c>
      <c r="BJ2816">
        <v>56.1</v>
      </c>
      <c r="BK2816">
        <v>15.3</v>
      </c>
    </row>
    <row r="2817" spans="61:63" x14ac:dyDescent="0.3">
      <c r="BI2817" t="str">
        <v>03/01/2014</v>
      </c>
      <c r="BJ2817">
        <v>60.6</v>
      </c>
      <c r="BK2817">
        <v>15.2</v>
      </c>
    </row>
    <row r="2818" spans="61:63" x14ac:dyDescent="0.3">
      <c r="BI2818" t="str">
        <v>02/01/2014</v>
      </c>
      <c r="BJ2818">
        <v>60.6</v>
      </c>
      <c r="BK2818">
        <v>15.2</v>
      </c>
    </row>
    <row r="2819" spans="61:63" x14ac:dyDescent="0.3">
      <c r="BI2819" t="str">
        <v>01/01/2014</v>
      </c>
      <c r="BJ2819">
        <v>60.6</v>
      </c>
      <c r="BK2819">
        <v>15.2</v>
      </c>
    </row>
    <row r="2820" spans="61:63" x14ac:dyDescent="0.3">
      <c r="BI2820" t="str">
        <v>31/12/2013</v>
      </c>
      <c r="BJ2820">
        <v>60.6</v>
      </c>
      <c r="BK2820">
        <v>15.2</v>
      </c>
    </row>
    <row r="2821" spans="61:63" x14ac:dyDescent="0.3">
      <c r="BI2821" t="str">
        <v>30/12/2013</v>
      </c>
      <c r="BJ2821">
        <v>60.6</v>
      </c>
      <c r="BK2821">
        <v>15.2</v>
      </c>
    </row>
    <row r="2822" spans="61:63" x14ac:dyDescent="0.3">
      <c r="BI2822" t="str">
        <v>27/12/2013</v>
      </c>
      <c r="BJ2822">
        <v>61.6</v>
      </c>
      <c r="BK2822">
        <v>15.2</v>
      </c>
    </row>
    <row r="2823" spans="61:63" x14ac:dyDescent="0.3">
      <c r="BI2823" t="str">
        <v>26/12/2013</v>
      </c>
      <c r="BJ2823">
        <v>61.6</v>
      </c>
      <c r="BK2823">
        <v>15.2</v>
      </c>
    </row>
    <row r="2824" spans="61:63" x14ac:dyDescent="0.3">
      <c r="BI2824" t="str">
        <v>25/12/2013</v>
      </c>
      <c r="BJ2824">
        <v>61.6</v>
      </c>
      <c r="BK2824">
        <v>15.2</v>
      </c>
    </row>
    <row r="2825" spans="61:63" x14ac:dyDescent="0.3">
      <c r="BI2825" t="str">
        <v>24/12/2013</v>
      </c>
      <c r="BJ2825">
        <v>61.6</v>
      </c>
      <c r="BK2825">
        <v>15.2</v>
      </c>
    </row>
    <row r="2826" spans="61:63" x14ac:dyDescent="0.3">
      <c r="BI2826" t="str">
        <v>23/12/2013</v>
      </c>
      <c r="BJ2826">
        <v>61.6</v>
      </c>
      <c r="BK2826">
        <v>15.2</v>
      </c>
    </row>
    <row r="2827" spans="61:63" x14ac:dyDescent="0.3">
      <c r="BI2827" t="str">
        <v>20/12/2013</v>
      </c>
      <c r="BJ2827">
        <v>59.6</v>
      </c>
      <c r="BK2827">
        <v>14.1</v>
      </c>
    </row>
    <row r="2828" spans="61:63" x14ac:dyDescent="0.3">
      <c r="BI2828" t="str">
        <v>19/12/2013</v>
      </c>
      <c r="BJ2828">
        <v>59.6</v>
      </c>
      <c r="BK2828">
        <v>14.1</v>
      </c>
    </row>
    <row r="2829" spans="61:63" x14ac:dyDescent="0.3">
      <c r="BI2829" t="str">
        <v>18/12/2013</v>
      </c>
      <c r="BJ2829">
        <v>59.6</v>
      </c>
      <c r="BK2829">
        <v>14.1</v>
      </c>
    </row>
    <row r="2830" spans="61:63" x14ac:dyDescent="0.3">
      <c r="BI2830" t="str">
        <v>17/12/2013</v>
      </c>
      <c r="BJ2830">
        <v>59.6</v>
      </c>
      <c r="BK2830">
        <v>14.1</v>
      </c>
    </row>
    <row r="2831" spans="61:63" x14ac:dyDescent="0.3">
      <c r="BI2831" t="str">
        <v>16/12/2013</v>
      </c>
      <c r="BJ2831">
        <v>59.6</v>
      </c>
      <c r="BK2831">
        <v>14.1</v>
      </c>
    </row>
    <row r="2832" spans="61:63" x14ac:dyDescent="0.3">
      <c r="BI2832" t="str">
        <v>13/12/2013</v>
      </c>
      <c r="BJ2832">
        <v>58.2</v>
      </c>
      <c r="BK2832">
        <v>14.3</v>
      </c>
    </row>
    <row r="2833" spans="61:63" x14ac:dyDescent="0.3">
      <c r="BI2833" t="str">
        <v>12/12/2013</v>
      </c>
      <c r="BJ2833">
        <v>58.2</v>
      </c>
      <c r="BK2833">
        <v>14.3</v>
      </c>
    </row>
    <row r="2834" spans="61:63" x14ac:dyDescent="0.3">
      <c r="BI2834" t="str">
        <v>11/12/2013</v>
      </c>
      <c r="BJ2834">
        <v>58.2</v>
      </c>
      <c r="BK2834">
        <v>14.3</v>
      </c>
    </row>
    <row r="2835" spans="61:63" x14ac:dyDescent="0.3">
      <c r="BI2835" t="str">
        <v>10/12/2013</v>
      </c>
      <c r="BJ2835">
        <v>58.2</v>
      </c>
      <c r="BK2835">
        <v>14.3</v>
      </c>
    </row>
    <row r="2836" spans="61:63" x14ac:dyDescent="0.3">
      <c r="BI2836" t="str">
        <v>09/12/2013</v>
      </c>
      <c r="BJ2836">
        <v>58.2</v>
      </c>
      <c r="BK2836">
        <v>14.3</v>
      </c>
    </row>
    <row r="2837" spans="61:63" x14ac:dyDescent="0.3">
      <c r="BI2837" t="str">
        <v>06/12/2013</v>
      </c>
      <c r="BJ2837">
        <v>58.2</v>
      </c>
      <c r="BK2837">
        <v>14.3</v>
      </c>
    </row>
    <row r="2838" spans="61:63" x14ac:dyDescent="0.3">
      <c r="BI2838" t="str">
        <v>05/12/2013</v>
      </c>
      <c r="BJ2838">
        <v>58.2</v>
      </c>
      <c r="BK2838">
        <v>14.3</v>
      </c>
    </row>
    <row r="2839" spans="61:63" x14ac:dyDescent="0.3">
      <c r="BI2839" t="str">
        <v>04/12/2013</v>
      </c>
      <c r="BJ2839">
        <v>58.2</v>
      </c>
      <c r="BK2839">
        <v>14.3</v>
      </c>
    </row>
    <row r="2840" spans="61:63" x14ac:dyDescent="0.3">
      <c r="BI2840" t="str">
        <v>03/12/2013</v>
      </c>
      <c r="BJ2840">
        <v>58.2</v>
      </c>
      <c r="BK2840">
        <v>14.3</v>
      </c>
    </row>
    <row r="2841" spans="61:63" x14ac:dyDescent="0.3">
      <c r="BI2841" t="str">
        <v>02/12/2013</v>
      </c>
      <c r="BJ2841">
        <v>58.2</v>
      </c>
      <c r="BK2841">
        <v>14.3</v>
      </c>
    </row>
    <row r="2842" spans="61:63" x14ac:dyDescent="0.3">
      <c r="BI2842" t="str">
        <v>29/11/2013</v>
      </c>
      <c r="BJ2842">
        <v>57.1</v>
      </c>
      <c r="BK2842">
        <v>14.3</v>
      </c>
    </row>
    <row r="2843" spans="61:63" x14ac:dyDescent="0.3">
      <c r="BI2843" t="str">
        <v>28/11/2013</v>
      </c>
      <c r="BJ2843">
        <v>57.1</v>
      </c>
      <c r="BK2843">
        <v>14.3</v>
      </c>
    </row>
    <row r="2844" spans="61:63" x14ac:dyDescent="0.3">
      <c r="BI2844" t="str">
        <v>27/11/2013</v>
      </c>
      <c r="BJ2844">
        <v>57.1</v>
      </c>
      <c r="BK2844">
        <v>14.3</v>
      </c>
    </row>
    <row r="2845" spans="61:63" x14ac:dyDescent="0.3">
      <c r="BI2845" t="str">
        <v>26/11/2013</v>
      </c>
      <c r="BJ2845">
        <v>57.1</v>
      </c>
      <c r="BK2845">
        <v>14.3</v>
      </c>
    </row>
    <row r="2846" spans="61:63" x14ac:dyDescent="0.3">
      <c r="BI2846" t="str">
        <v>25/11/2013</v>
      </c>
      <c r="BJ2846">
        <v>57.1</v>
      </c>
      <c r="BK2846">
        <v>14.3</v>
      </c>
    </row>
    <row r="2847" spans="61:63" x14ac:dyDescent="0.3">
      <c r="BI2847" t="str">
        <v>22/11/2013</v>
      </c>
      <c r="BJ2847">
        <v>55.7</v>
      </c>
      <c r="BK2847">
        <v>14.4</v>
      </c>
    </row>
    <row r="2848" spans="61:63" x14ac:dyDescent="0.3">
      <c r="BI2848" t="str">
        <v>21/11/2013</v>
      </c>
      <c r="BJ2848">
        <v>55.7</v>
      </c>
      <c r="BK2848">
        <v>14.4</v>
      </c>
    </row>
    <row r="2849" spans="61:63" x14ac:dyDescent="0.3">
      <c r="BI2849" t="str">
        <v>20/11/2013</v>
      </c>
      <c r="BJ2849">
        <v>55.7</v>
      </c>
      <c r="BK2849">
        <v>14.4</v>
      </c>
    </row>
    <row r="2850" spans="61:63" x14ac:dyDescent="0.3">
      <c r="BI2850" t="str">
        <v>19/11/2013</v>
      </c>
      <c r="BJ2850">
        <v>55.7</v>
      </c>
      <c r="BK2850">
        <v>14.4</v>
      </c>
    </row>
    <row r="2851" spans="61:63" x14ac:dyDescent="0.3">
      <c r="BI2851" t="str">
        <v>18/11/2013</v>
      </c>
      <c r="BJ2851">
        <v>55.7</v>
      </c>
      <c r="BK2851">
        <v>14.4</v>
      </c>
    </row>
    <row r="2852" spans="61:63" x14ac:dyDescent="0.3">
      <c r="BI2852" t="str">
        <v>15/11/2013</v>
      </c>
      <c r="BJ2852">
        <v>53.6</v>
      </c>
      <c r="BK2852">
        <v>15.5</v>
      </c>
    </row>
    <row r="2853" spans="61:63" x14ac:dyDescent="0.3">
      <c r="BI2853" t="str">
        <v>14/11/2013</v>
      </c>
      <c r="BJ2853">
        <v>53.6</v>
      </c>
      <c r="BK2853">
        <v>15.5</v>
      </c>
    </row>
    <row r="2854" spans="61:63" x14ac:dyDescent="0.3">
      <c r="BI2854" t="str">
        <v>13/11/2013</v>
      </c>
      <c r="BJ2854">
        <v>53.6</v>
      </c>
      <c r="BK2854">
        <v>15.5</v>
      </c>
    </row>
    <row r="2855" spans="61:63" x14ac:dyDescent="0.3">
      <c r="BI2855" t="str">
        <v>12/11/2013</v>
      </c>
      <c r="BJ2855">
        <v>53.6</v>
      </c>
      <c r="BK2855">
        <v>15.5</v>
      </c>
    </row>
    <row r="2856" spans="61:63" x14ac:dyDescent="0.3">
      <c r="BI2856" t="str">
        <v>11/11/2013</v>
      </c>
      <c r="BJ2856">
        <v>53.6</v>
      </c>
      <c r="BK2856">
        <v>15.5</v>
      </c>
    </row>
    <row r="2857" spans="61:63" x14ac:dyDescent="0.3">
      <c r="BI2857" t="str">
        <v>08/11/2013</v>
      </c>
      <c r="BJ2857">
        <v>52.6</v>
      </c>
      <c r="BK2857">
        <v>15.5</v>
      </c>
    </row>
    <row r="2858" spans="61:63" x14ac:dyDescent="0.3">
      <c r="BI2858" t="str">
        <v>07/11/2013</v>
      </c>
      <c r="BJ2858">
        <v>52.6</v>
      </c>
      <c r="BK2858">
        <v>15.5</v>
      </c>
    </row>
    <row r="2859" spans="61:63" x14ac:dyDescent="0.3">
      <c r="BI2859" t="str">
        <v>06/11/2013</v>
      </c>
      <c r="BJ2859">
        <v>52.6</v>
      </c>
      <c r="BK2859">
        <v>15.5</v>
      </c>
    </row>
    <row r="2860" spans="61:63" x14ac:dyDescent="0.3">
      <c r="BI2860" t="str">
        <v>05/11/2013</v>
      </c>
      <c r="BJ2860">
        <v>52.6</v>
      </c>
      <c r="BK2860">
        <v>15.5</v>
      </c>
    </row>
    <row r="2861" spans="61:63" x14ac:dyDescent="0.3">
      <c r="BI2861" t="str">
        <v>04/11/2013</v>
      </c>
      <c r="BJ2861">
        <v>52.6</v>
      </c>
      <c r="BK2861">
        <v>15.5</v>
      </c>
    </row>
    <row r="2862" spans="61:63" x14ac:dyDescent="0.3">
      <c r="BI2862" t="str">
        <v>01/11/2013</v>
      </c>
      <c r="BJ2862">
        <v>55.2</v>
      </c>
      <c r="BK2862">
        <v>15.6</v>
      </c>
    </row>
    <row r="2863" spans="61:63" x14ac:dyDescent="0.3">
      <c r="BI2863" t="str">
        <v>31/10/2013</v>
      </c>
      <c r="BJ2863">
        <v>55.2</v>
      </c>
      <c r="BK2863">
        <v>15.6</v>
      </c>
    </row>
    <row r="2864" spans="61:63" x14ac:dyDescent="0.3">
      <c r="BI2864" t="str">
        <v>30/10/2013</v>
      </c>
      <c r="BJ2864">
        <v>55.2</v>
      </c>
      <c r="BK2864">
        <v>15.6</v>
      </c>
    </row>
    <row r="2865" spans="61:63" x14ac:dyDescent="0.3">
      <c r="BI2865" t="str">
        <v>29/10/2013</v>
      </c>
      <c r="BJ2865">
        <v>55.2</v>
      </c>
      <c r="BK2865">
        <v>15.6</v>
      </c>
    </row>
    <row r="2866" spans="61:63" x14ac:dyDescent="0.3">
      <c r="BI2866" t="str">
        <v>28/10/2013</v>
      </c>
      <c r="BJ2866">
        <v>55.2</v>
      </c>
      <c r="BK2866">
        <v>15.6</v>
      </c>
    </row>
    <row r="2867" spans="61:63" x14ac:dyDescent="0.3">
      <c r="BI2867" t="str">
        <v>25/10/2013</v>
      </c>
      <c r="BJ2867">
        <v>52.6</v>
      </c>
      <c r="BK2867">
        <v>16.5</v>
      </c>
    </row>
    <row r="2868" spans="61:63" x14ac:dyDescent="0.3">
      <c r="BI2868" t="str">
        <v>24/10/2013</v>
      </c>
      <c r="BJ2868">
        <v>52.6</v>
      </c>
      <c r="BK2868">
        <v>16.5</v>
      </c>
    </row>
    <row r="2869" spans="61:63" x14ac:dyDescent="0.3">
      <c r="BI2869" t="str">
        <v>23/10/2013</v>
      </c>
      <c r="BJ2869">
        <v>52.6</v>
      </c>
      <c r="BK2869">
        <v>16.5</v>
      </c>
    </row>
    <row r="2870" spans="61:63" x14ac:dyDescent="0.3">
      <c r="BI2870" t="str">
        <v>22/10/2013</v>
      </c>
      <c r="BJ2870">
        <v>52.6</v>
      </c>
      <c r="BK2870">
        <v>16.5</v>
      </c>
    </row>
    <row r="2871" spans="61:63" x14ac:dyDescent="0.3">
      <c r="BI2871" t="str">
        <v>21/10/2013</v>
      </c>
      <c r="BJ2871">
        <v>52.6</v>
      </c>
      <c r="BK2871">
        <v>16.5</v>
      </c>
    </row>
    <row r="2872" spans="61:63" x14ac:dyDescent="0.3">
      <c r="BI2872" t="str">
        <v>18/10/2013</v>
      </c>
      <c r="BJ2872">
        <v>49.5</v>
      </c>
      <c r="BK2872">
        <v>18.5</v>
      </c>
    </row>
    <row r="2873" spans="61:63" x14ac:dyDescent="0.3">
      <c r="BI2873" t="str">
        <v>17/10/2013</v>
      </c>
      <c r="BJ2873">
        <v>49.5</v>
      </c>
      <c r="BK2873">
        <v>18.5</v>
      </c>
    </row>
    <row r="2874" spans="61:63" x14ac:dyDescent="0.3">
      <c r="BI2874" t="str">
        <v>16/10/2013</v>
      </c>
      <c r="BJ2874">
        <v>49.5</v>
      </c>
      <c r="BK2874">
        <v>18.5</v>
      </c>
    </row>
    <row r="2875" spans="61:63" x14ac:dyDescent="0.3">
      <c r="BI2875" t="str">
        <v>15/10/2013</v>
      </c>
      <c r="BJ2875">
        <v>49.5</v>
      </c>
      <c r="BK2875">
        <v>18.5</v>
      </c>
    </row>
    <row r="2876" spans="61:63" x14ac:dyDescent="0.3">
      <c r="BI2876" t="str">
        <v>14/10/2013</v>
      </c>
      <c r="BJ2876">
        <v>49.5</v>
      </c>
      <c r="BK2876">
        <v>18.5</v>
      </c>
    </row>
    <row r="2877" spans="61:63" x14ac:dyDescent="0.3">
      <c r="BI2877" t="str">
        <v>11/10/2013</v>
      </c>
      <c r="BJ2877">
        <v>42.3</v>
      </c>
      <c r="BK2877">
        <v>21.6</v>
      </c>
    </row>
    <row r="2878" spans="61:63" x14ac:dyDescent="0.3">
      <c r="BI2878" t="str">
        <v>10/10/2013</v>
      </c>
      <c r="BJ2878">
        <v>42.3</v>
      </c>
      <c r="BK2878">
        <v>21.6</v>
      </c>
    </row>
    <row r="2879" spans="61:63" x14ac:dyDescent="0.3">
      <c r="BI2879" t="str">
        <v>09/10/2013</v>
      </c>
      <c r="BJ2879">
        <v>42.3</v>
      </c>
      <c r="BK2879">
        <v>21.6</v>
      </c>
    </row>
    <row r="2880" spans="61:63" x14ac:dyDescent="0.3">
      <c r="BI2880" t="str">
        <v>08/10/2013</v>
      </c>
      <c r="BJ2880">
        <v>42.3</v>
      </c>
      <c r="BK2880">
        <v>21.6</v>
      </c>
    </row>
    <row r="2881" spans="61:63" x14ac:dyDescent="0.3">
      <c r="BI2881" t="str">
        <v>07/10/2013</v>
      </c>
      <c r="BJ2881">
        <v>42.3</v>
      </c>
      <c r="BK2881">
        <v>21.6</v>
      </c>
    </row>
    <row r="2882" spans="61:63" x14ac:dyDescent="0.3">
      <c r="BI2882" t="str">
        <v>04/10/2013</v>
      </c>
      <c r="BJ2882">
        <v>45.4</v>
      </c>
      <c r="BK2882">
        <v>20.6</v>
      </c>
    </row>
    <row r="2883" spans="61:63" x14ac:dyDescent="0.3">
      <c r="BI2883" t="str">
        <v>03/10/2013</v>
      </c>
      <c r="BJ2883">
        <v>45.4</v>
      </c>
      <c r="BK2883">
        <v>20.6</v>
      </c>
    </row>
    <row r="2884" spans="61:63" x14ac:dyDescent="0.3">
      <c r="BI2884" t="str">
        <v>02/10/2013</v>
      </c>
      <c r="BJ2884">
        <v>45.4</v>
      </c>
      <c r="BK2884">
        <v>20.6</v>
      </c>
    </row>
    <row r="2885" spans="61:63" x14ac:dyDescent="0.3">
      <c r="BI2885" t="str">
        <v>01/10/2013</v>
      </c>
      <c r="BJ2885">
        <v>45.4</v>
      </c>
      <c r="BK2885">
        <v>20.6</v>
      </c>
    </row>
    <row r="2886" spans="61:63" x14ac:dyDescent="0.3">
      <c r="BI2886" t="str">
        <v>30/09/2013</v>
      </c>
      <c r="BJ2886">
        <v>45.4</v>
      </c>
      <c r="BK2886">
        <v>20.6</v>
      </c>
    </row>
    <row r="2887" spans="61:63" x14ac:dyDescent="0.3">
      <c r="BI2887" t="str">
        <v>27/09/2013</v>
      </c>
      <c r="BJ2887">
        <v>46.4</v>
      </c>
      <c r="BK2887">
        <v>18.600000000000001</v>
      </c>
    </row>
    <row r="2888" spans="61:63" x14ac:dyDescent="0.3">
      <c r="BI2888" t="str">
        <v>26/09/2013</v>
      </c>
      <c r="BJ2888">
        <v>46.4</v>
      </c>
      <c r="BK2888">
        <v>18.600000000000001</v>
      </c>
    </row>
    <row r="2889" spans="61:63" x14ac:dyDescent="0.3">
      <c r="BI2889" t="str">
        <v>25/09/2013</v>
      </c>
      <c r="BJ2889">
        <v>46.4</v>
      </c>
      <c r="BK2889">
        <v>18.600000000000001</v>
      </c>
    </row>
    <row r="2890" spans="61:63" x14ac:dyDescent="0.3">
      <c r="BI2890" t="str">
        <v>24/09/2013</v>
      </c>
      <c r="BJ2890">
        <v>46.4</v>
      </c>
      <c r="BK2890">
        <v>18.600000000000001</v>
      </c>
    </row>
    <row r="2891" spans="61:63" x14ac:dyDescent="0.3">
      <c r="BI2891" t="str">
        <v>23/09/2013</v>
      </c>
      <c r="BJ2891">
        <v>46.4</v>
      </c>
      <c r="BK2891">
        <v>18.600000000000001</v>
      </c>
    </row>
    <row r="2892" spans="61:63" x14ac:dyDescent="0.3">
      <c r="BI2892" t="str">
        <v>20/09/2013</v>
      </c>
      <c r="BJ2892">
        <v>44.3</v>
      </c>
      <c r="BK2892">
        <v>20.6</v>
      </c>
    </row>
    <row r="2893" spans="61:63" x14ac:dyDescent="0.3">
      <c r="BI2893" t="str">
        <v>19/09/2013</v>
      </c>
      <c r="BJ2893">
        <v>44.3</v>
      </c>
      <c r="BK2893">
        <v>20.6</v>
      </c>
    </row>
    <row r="2894" spans="61:63" x14ac:dyDescent="0.3">
      <c r="BI2894" t="str">
        <v>18/09/2013</v>
      </c>
      <c r="BJ2894">
        <v>44.3</v>
      </c>
      <c r="BK2894">
        <v>20.6</v>
      </c>
    </row>
    <row r="2895" spans="61:63" x14ac:dyDescent="0.3">
      <c r="BI2895" t="str">
        <v>17/09/2013</v>
      </c>
      <c r="BJ2895">
        <v>44.3</v>
      </c>
      <c r="BK2895">
        <v>20.6</v>
      </c>
    </row>
    <row r="2896" spans="61:63" x14ac:dyDescent="0.3">
      <c r="BI2896" t="str">
        <v>16/09/2013</v>
      </c>
      <c r="BJ2896">
        <v>44.3</v>
      </c>
      <c r="BK2896">
        <v>20.6</v>
      </c>
    </row>
    <row r="2897" spans="61:63" x14ac:dyDescent="0.3">
      <c r="BI2897" t="str">
        <v>13/09/2013</v>
      </c>
      <c r="BJ2897">
        <v>42.3</v>
      </c>
      <c r="BK2897">
        <v>21.6</v>
      </c>
    </row>
    <row r="2898" spans="61:63" x14ac:dyDescent="0.3">
      <c r="BI2898" t="str">
        <v>12/09/2013</v>
      </c>
      <c r="BJ2898">
        <v>42.3</v>
      </c>
      <c r="BK2898">
        <v>21.6</v>
      </c>
    </row>
    <row r="2899" spans="61:63" x14ac:dyDescent="0.3">
      <c r="BI2899" t="str">
        <v>11/09/2013</v>
      </c>
      <c r="BJ2899">
        <v>42.3</v>
      </c>
      <c r="BK2899">
        <v>21.6</v>
      </c>
    </row>
    <row r="2900" spans="61:63" x14ac:dyDescent="0.3">
      <c r="BI2900" t="str">
        <v>10/09/2013</v>
      </c>
      <c r="BJ2900">
        <v>42.3</v>
      </c>
      <c r="BK2900">
        <v>21.6</v>
      </c>
    </row>
    <row r="2901" spans="61:63" x14ac:dyDescent="0.3">
      <c r="BI2901" t="str">
        <v>09/09/2013</v>
      </c>
      <c r="BJ2901">
        <v>42.3</v>
      </c>
      <c r="BK2901">
        <v>21.6</v>
      </c>
    </row>
    <row r="2902" spans="61:63" x14ac:dyDescent="0.3">
      <c r="BI2902" t="str">
        <v>06/09/2013</v>
      </c>
      <c r="BJ2902">
        <v>37.1</v>
      </c>
      <c r="BK2902">
        <v>22.7</v>
      </c>
    </row>
    <row r="2903" spans="61:63" x14ac:dyDescent="0.3">
      <c r="BI2903" t="str">
        <v>05/09/2013</v>
      </c>
      <c r="BJ2903">
        <v>37.1</v>
      </c>
      <c r="BK2903">
        <v>22.7</v>
      </c>
    </row>
    <row r="2904" spans="61:63" x14ac:dyDescent="0.3">
      <c r="BI2904" t="str">
        <v>04/09/2013</v>
      </c>
      <c r="BJ2904">
        <v>37.1</v>
      </c>
      <c r="BK2904">
        <v>22.7</v>
      </c>
    </row>
    <row r="2905" spans="61:63" x14ac:dyDescent="0.3">
      <c r="BI2905" t="str">
        <v>03/09/2013</v>
      </c>
      <c r="BJ2905">
        <v>37.1</v>
      </c>
      <c r="BK2905">
        <v>22.7</v>
      </c>
    </row>
    <row r="2906" spans="61:63" x14ac:dyDescent="0.3">
      <c r="BI2906" t="str">
        <v>02/09/2013</v>
      </c>
      <c r="BJ2906">
        <v>37.1</v>
      </c>
      <c r="BK2906">
        <v>22.7</v>
      </c>
    </row>
    <row r="2907" spans="61:63" x14ac:dyDescent="0.3">
      <c r="BI2907" t="str">
        <v>30/08/2013</v>
      </c>
      <c r="BJ2907">
        <v>37.1</v>
      </c>
      <c r="BK2907">
        <v>23.7</v>
      </c>
    </row>
    <row r="2908" spans="61:63" x14ac:dyDescent="0.3">
      <c r="BI2908" t="str">
        <v>29/08/2013</v>
      </c>
      <c r="BJ2908">
        <v>37.1</v>
      </c>
      <c r="BK2908">
        <v>23.7</v>
      </c>
    </row>
    <row r="2909" spans="61:63" x14ac:dyDescent="0.3">
      <c r="BI2909" t="str">
        <v>28/08/2013</v>
      </c>
      <c r="BJ2909">
        <v>37.1</v>
      </c>
      <c r="BK2909">
        <v>23.7</v>
      </c>
    </row>
    <row r="2910" spans="61:63" x14ac:dyDescent="0.3">
      <c r="BI2910" t="str">
        <v>27/08/2013</v>
      </c>
      <c r="BJ2910">
        <v>37.1</v>
      </c>
      <c r="BK2910">
        <v>23.7</v>
      </c>
    </row>
    <row r="2911" spans="61:63" x14ac:dyDescent="0.3">
      <c r="BI2911" t="str">
        <v>26/08/2013</v>
      </c>
      <c r="BJ2911">
        <v>37.1</v>
      </c>
      <c r="BK2911">
        <v>23.7</v>
      </c>
    </row>
    <row r="2912" spans="61:63" x14ac:dyDescent="0.3">
      <c r="BI2912" t="str">
        <v>23/08/2013</v>
      </c>
      <c r="BJ2912">
        <v>38.1</v>
      </c>
      <c r="BK2912">
        <v>23.8</v>
      </c>
    </row>
    <row r="2913" spans="61:63" x14ac:dyDescent="0.3">
      <c r="BI2913" t="str">
        <v>22/08/2013</v>
      </c>
      <c r="BJ2913">
        <v>38.1</v>
      </c>
      <c r="BK2913">
        <v>23.8</v>
      </c>
    </row>
    <row r="2914" spans="61:63" x14ac:dyDescent="0.3">
      <c r="BI2914" t="str">
        <v>21/08/2013</v>
      </c>
      <c r="BJ2914">
        <v>38.1</v>
      </c>
      <c r="BK2914">
        <v>23.8</v>
      </c>
    </row>
    <row r="2915" spans="61:63" x14ac:dyDescent="0.3">
      <c r="BI2915" t="str">
        <v>20/08/2013</v>
      </c>
      <c r="BJ2915">
        <v>38.1</v>
      </c>
      <c r="BK2915">
        <v>23.8</v>
      </c>
    </row>
    <row r="2916" spans="61:63" x14ac:dyDescent="0.3">
      <c r="BI2916" t="str">
        <v>19/08/2013</v>
      </c>
      <c r="BJ2916">
        <v>38.1</v>
      </c>
      <c r="BK2916">
        <v>23.8</v>
      </c>
    </row>
    <row r="2917" spans="61:63" x14ac:dyDescent="0.3">
      <c r="BI2917" t="str">
        <v>16/08/2013</v>
      </c>
      <c r="BJ2917">
        <v>43.3</v>
      </c>
      <c r="BK2917">
        <v>21.6</v>
      </c>
    </row>
    <row r="2918" spans="61:63" x14ac:dyDescent="0.3">
      <c r="BI2918" t="str">
        <v>15/08/2013</v>
      </c>
      <c r="BJ2918">
        <v>43.3</v>
      </c>
      <c r="BK2918">
        <v>21.6</v>
      </c>
    </row>
    <row r="2919" spans="61:63" x14ac:dyDescent="0.3">
      <c r="BI2919" t="str">
        <v>14/08/2013</v>
      </c>
      <c r="BJ2919">
        <v>43.3</v>
      </c>
      <c r="BK2919">
        <v>21.6</v>
      </c>
    </row>
    <row r="2920" spans="61:63" x14ac:dyDescent="0.3">
      <c r="BI2920" t="str">
        <v>13/08/2013</v>
      </c>
      <c r="BJ2920">
        <v>43.3</v>
      </c>
      <c r="BK2920">
        <v>21.6</v>
      </c>
    </row>
    <row r="2921" spans="61:63" x14ac:dyDescent="0.3">
      <c r="BI2921" t="str">
        <v>12/08/2013</v>
      </c>
      <c r="BJ2921">
        <v>43.3</v>
      </c>
      <c r="BK2921">
        <v>21.6</v>
      </c>
    </row>
    <row r="2922" spans="61:63" x14ac:dyDescent="0.3">
      <c r="BI2922" t="str">
        <v>09/08/2013</v>
      </c>
      <c r="BJ2922">
        <v>47.4</v>
      </c>
      <c r="BK2922">
        <v>20.6</v>
      </c>
    </row>
    <row r="2923" spans="61:63" x14ac:dyDescent="0.3">
      <c r="BI2923" t="str">
        <v>08/08/2013</v>
      </c>
      <c r="BJ2923">
        <v>47.4</v>
      </c>
      <c r="BK2923">
        <v>20.6</v>
      </c>
    </row>
    <row r="2924" spans="61:63" x14ac:dyDescent="0.3">
      <c r="BI2924" t="str">
        <v>07/08/2013</v>
      </c>
      <c r="BJ2924">
        <v>47.4</v>
      </c>
      <c r="BK2924">
        <v>20.6</v>
      </c>
    </row>
    <row r="2925" spans="61:63" x14ac:dyDescent="0.3">
      <c r="BI2925" t="str">
        <v>06/08/2013</v>
      </c>
      <c r="BJ2925">
        <v>47.4</v>
      </c>
      <c r="BK2925">
        <v>20.6</v>
      </c>
    </row>
    <row r="2926" spans="61:63" x14ac:dyDescent="0.3">
      <c r="BI2926" t="str">
        <v>05/08/2013</v>
      </c>
      <c r="BJ2926">
        <v>47.4</v>
      </c>
      <c r="BK2926">
        <v>20.6</v>
      </c>
    </row>
    <row r="2927" spans="61:63" x14ac:dyDescent="0.3">
      <c r="BI2927" t="str">
        <v>02/08/2013</v>
      </c>
      <c r="BJ2927">
        <v>51.6</v>
      </c>
      <c r="BK2927">
        <v>18.5</v>
      </c>
    </row>
    <row r="2928" spans="61:63" x14ac:dyDescent="0.3">
      <c r="BI2928" t="str">
        <v>01/08/2013</v>
      </c>
      <c r="BJ2928">
        <v>51.6</v>
      </c>
      <c r="BK2928">
        <v>18.5</v>
      </c>
    </row>
    <row r="2929" spans="61:63" x14ac:dyDescent="0.3">
      <c r="BI2929" t="str">
        <v>31/07/2013</v>
      </c>
      <c r="BJ2929">
        <v>51.6</v>
      </c>
      <c r="BK2929">
        <v>18.5</v>
      </c>
    </row>
    <row r="2930" spans="61:63" x14ac:dyDescent="0.3">
      <c r="BI2930" t="str">
        <v>30/07/2013</v>
      </c>
      <c r="BJ2930">
        <v>51.6</v>
      </c>
      <c r="BK2930">
        <v>18.5</v>
      </c>
    </row>
    <row r="2931" spans="61:63" x14ac:dyDescent="0.3">
      <c r="BI2931" t="str">
        <v>29/07/2013</v>
      </c>
      <c r="BJ2931">
        <v>51.6</v>
      </c>
      <c r="BK2931">
        <v>18.5</v>
      </c>
    </row>
    <row r="2932" spans="61:63" x14ac:dyDescent="0.3">
      <c r="BI2932" t="str">
        <v>26/07/2013</v>
      </c>
      <c r="BJ2932">
        <v>48.4</v>
      </c>
      <c r="BK2932">
        <v>19.600000000000001</v>
      </c>
    </row>
    <row r="2933" spans="61:63" x14ac:dyDescent="0.3">
      <c r="BI2933" t="str">
        <v>25/07/2013</v>
      </c>
      <c r="BJ2933">
        <v>48.4</v>
      </c>
      <c r="BK2933">
        <v>19.600000000000001</v>
      </c>
    </row>
    <row r="2934" spans="61:63" x14ac:dyDescent="0.3">
      <c r="BI2934" t="str">
        <v>24/07/2013</v>
      </c>
      <c r="BJ2934">
        <v>48.4</v>
      </c>
      <c r="BK2934">
        <v>19.600000000000001</v>
      </c>
    </row>
    <row r="2935" spans="61:63" x14ac:dyDescent="0.3">
      <c r="BI2935" t="str">
        <v>23/07/2013</v>
      </c>
      <c r="BJ2935">
        <v>48.4</v>
      </c>
      <c r="BK2935">
        <v>19.600000000000001</v>
      </c>
    </row>
    <row r="2936" spans="61:63" x14ac:dyDescent="0.3">
      <c r="BI2936" t="str">
        <v>22/07/2013</v>
      </c>
      <c r="BJ2936">
        <v>48.4</v>
      </c>
      <c r="BK2936">
        <v>19.600000000000001</v>
      </c>
    </row>
    <row r="2937" spans="61:63" x14ac:dyDescent="0.3">
      <c r="BI2937" t="str">
        <v>19/07/2013</v>
      </c>
      <c r="BJ2937">
        <v>51.5</v>
      </c>
      <c r="BK2937">
        <v>19.600000000000001</v>
      </c>
    </row>
    <row r="2938" spans="61:63" x14ac:dyDescent="0.3">
      <c r="BI2938" t="str">
        <v>18/07/2013</v>
      </c>
      <c r="BJ2938">
        <v>51.5</v>
      </c>
      <c r="BK2938">
        <v>19.600000000000001</v>
      </c>
    </row>
    <row r="2939" spans="61:63" x14ac:dyDescent="0.3">
      <c r="BI2939" t="str">
        <v>17/07/2013</v>
      </c>
      <c r="BJ2939">
        <v>51.5</v>
      </c>
      <c r="BK2939">
        <v>19.600000000000001</v>
      </c>
    </row>
    <row r="2940" spans="61:63" x14ac:dyDescent="0.3">
      <c r="BI2940" t="str">
        <v>16/07/2013</v>
      </c>
      <c r="BJ2940">
        <v>51.5</v>
      </c>
      <c r="BK2940">
        <v>19.600000000000001</v>
      </c>
    </row>
    <row r="2941" spans="61:63" x14ac:dyDescent="0.3">
      <c r="BI2941" t="str">
        <v>15/07/2013</v>
      </c>
      <c r="BJ2941">
        <v>51.5</v>
      </c>
      <c r="BK2941">
        <v>19.600000000000001</v>
      </c>
    </row>
    <row r="2942" spans="61:63" x14ac:dyDescent="0.3">
      <c r="BI2942" t="str">
        <v>12/07/2013</v>
      </c>
      <c r="BJ2942">
        <v>52.1</v>
      </c>
      <c r="BK2942">
        <v>19.8</v>
      </c>
    </row>
    <row r="2943" spans="61:63" x14ac:dyDescent="0.3">
      <c r="BI2943" t="str">
        <v>11/07/2013</v>
      </c>
      <c r="BJ2943">
        <v>52.1</v>
      </c>
      <c r="BK2943">
        <v>19.8</v>
      </c>
    </row>
    <row r="2944" spans="61:63" x14ac:dyDescent="0.3">
      <c r="BI2944" t="str">
        <v>10/07/2013</v>
      </c>
      <c r="BJ2944">
        <v>52.1</v>
      </c>
      <c r="BK2944">
        <v>19.8</v>
      </c>
    </row>
    <row r="2945" spans="61:63" x14ac:dyDescent="0.3">
      <c r="BI2945" t="str">
        <v>09/07/2013</v>
      </c>
      <c r="BJ2945">
        <v>52.1</v>
      </c>
      <c r="BK2945">
        <v>19.8</v>
      </c>
    </row>
    <row r="2946" spans="61:63" x14ac:dyDescent="0.3">
      <c r="BI2946" t="str">
        <v>08/07/2013</v>
      </c>
      <c r="BJ2946">
        <v>52.1</v>
      </c>
      <c r="BK2946">
        <v>19.8</v>
      </c>
    </row>
    <row r="2947" spans="61:63" x14ac:dyDescent="0.3">
      <c r="BI2947" t="str">
        <v>05/07/2013</v>
      </c>
      <c r="BJ2947">
        <v>46.9</v>
      </c>
      <c r="BK2947">
        <v>22.9</v>
      </c>
    </row>
    <row r="2948" spans="61:63" x14ac:dyDescent="0.3">
      <c r="BI2948" t="str">
        <v>04/07/2013</v>
      </c>
      <c r="BJ2948">
        <v>46.9</v>
      </c>
      <c r="BK2948">
        <v>22.9</v>
      </c>
    </row>
    <row r="2949" spans="61:63" x14ac:dyDescent="0.3">
      <c r="BI2949" t="str">
        <v>03/07/2013</v>
      </c>
      <c r="BJ2949">
        <v>46.9</v>
      </c>
      <c r="BK2949">
        <v>22.9</v>
      </c>
    </row>
    <row r="2950" spans="61:63" x14ac:dyDescent="0.3">
      <c r="BI2950" t="str">
        <v>02/07/2013</v>
      </c>
      <c r="BJ2950">
        <v>46.9</v>
      </c>
      <c r="BK2950">
        <v>22.9</v>
      </c>
    </row>
    <row r="2951" spans="61:63" x14ac:dyDescent="0.3">
      <c r="BI2951" t="str">
        <v>01/07/2013</v>
      </c>
      <c r="BJ2951">
        <v>46.9</v>
      </c>
      <c r="BK2951">
        <v>22.9</v>
      </c>
    </row>
    <row r="2952" spans="61:63" x14ac:dyDescent="0.3">
      <c r="BI2952" t="str">
        <v>28/06/2013</v>
      </c>
      <c r="BJ2952">
        <v>43.8</v>
      </c>
      <c r="BK2952">
        <v>20.8</v>
      </c>
    </row>
    <row r="2953" spans="61:63" x14ac:dyDescent="0.3">
      <c r="BI2953" t="str">
        <v>27/06/2013</v>
      </c>
      <c r="BJ2953">
        <v>43.8</v>
      </c>
      <c r="BK2953">
        <v>20.8</v>
      </c>
    </row>
    <row r="2954" spans="61:63" x14ac:dyDescent="0.3">
      <c r="BI2954" t="str">
        <v>26/06/2013</v>
      </c>
      <c r="BJ2954">
        <v>43.8</v>
      </c>
      <c r="BK2954">
        <v>20.8</v>
      </c>
    </row>
    <row r="2955" spans="61:63" x14ac:dyDescent="0.3">
      <c r="BI2955" t="str">
        <v>25/06/2013</v>
      </c>
      <c r="BJ2955">
        <v>43.8</v>
      </c>
      <c r="BK2955">
        <v>20.8</v>
      </c>
    </row>
    <row r="2956" spans="61:63" x14ac:dyDescent="0.3">
      <c r="BI2956" t="str">
        <v>24/06/2013</v>
      </c>
      <c r="BJ2956">
        <v>43.8</v>
      </c>
      <c r="BK2956">
        <v>20.8</v>
      </c>
    </row>
    <row r="2957" spans="61:63" x14ac:dyDescent="0.3">
      <c r="BI2957" t="str">
        <v>21/06/2013</v>
      </c>
      <c r="BJ2957">
        <v>41.7</v>
      </c>
      <c r="BK2957">
        <v>25</v>
      </c>
    </row>
    <row r="2958" spans="61:63" x14ac:dyDescent="0.3">
      <c r="BI2958" t="str">
        <v>20/06/2013</v>
      </c>
      <c r="BJ2958">
        <v>41.7</v>
      </c>
      <c r="BK2958">
        <v>25</v>
      </c>
    </row>
    <row r="2959" spans="61:63" x14ac:dyDescent="0.3">
      <c r="BI2959" t="str">
        <v>19/06/2013</v>
      </c>
      <c r="BJ2959">
        <v>41.7</v>
      </c>
      <c r="BK2959">
        <v>25</v>
      </c>
    </row>
    <row r="2960" spans="61:63" x14ac:dyDescent="0.3">
      <c r="BI2960" t="str">
        <v>18/06/2013</v>
      </c>
      <c r="BJ2960">
        <v>41.7</v>
      </c>
      <c r="BK2960">
        <v>25</v>
      </c>
    </row>
    <row r="2961" spans="61:63" x14ac:dyDescent="0.3">
      <c r="BI2961" t="str">
        <v>17/06/2013</v>
      </c>
      <c r="BJ2961">
        <v>41.7</v>
      </c>
      <c r="BK2961">
        <v>25</v>
      </c>
    </row>
    <row r="2962" spans="61:63" x14ac:dyDescent="0.3">
      <c r="BI2962" t="str">
        <v>14/06/2013</v>
      </c>
      <c r="BJ2962">
        <v>46.8</v>
      </c>
      <c r="BK2962">
        <v>21.9</v>
      </c>
    </row>
    <row r="2963" spans="61:63" x14ac:dyDescent="0.3">
      <c r="BI2963" t="str">
        <v>13/06/2013</v>
      </c>
      <c r="BJ2963">
        <v>46.8</v>
      </c>
      <c r="BK2963">
        <v>21.9</v>
      </c>
    </row>
    <row r="2964" spans="61:63" x14ac:dyDescent="0.3">
      <c r="BI2964" t="str">
        <v>12/06/2013</v>
      </c>
      <c r="BJ2964">
        <v>46.8</v>
      </c>
      <c r="BK2964">
        <v>21.9</v>
      </c>
    </row>
    <row r="2965" spans="61:63" x14ac:dyDescent="0.3">
      <c r="BI2965" t="str">
        <v>11/06/2013</v>
      </c>
      <c r="BJ2965">
        <v>46.8</v>
      </c>
      <c r="BK2965">
        <v>21.9</v>
      </c>
    </row>
    <row r="2966" spans="61:63" x14ac:dyDescent="0.3">
      <c r="BI2966" t="str">
        <v>10/06/2013</v>
      </c>
      <c r="BJ2966">
        <v>46.8</v>
      </c>
      <c r="BK2966">
        <v>21.9</v>
      </c>
    </row>
    <row r="2967" spans="61:63" x14ac:dyDescent="0.3">
      <c r="BI2967" t="str">
        <v>07/06/2013</v>
      </c>
      <c r="BJ2967">
        <v>43.8</v>
      </c>
      <c r="BK2967">
        <v>22.9</v>
      </c>
    </row>
    <row r="2968" spans="61:63" x14ac:dyDescent="0.3">
      <c r="BI2968" t="str">
        <v>06/06/2013</v>
      </c>
      <c r="BJ2968">
        <v>43.8</v>
      </c>
      <c r="BK2968">
        <v>22.9</v>
      </c>
    </row>
    <row r="2969" spans="61:63" x14ac:dyDescent="0.3">
      <c r="BI2969" t="str">
        <v>05/06/2013</v>
      </c>
      <c r="BJ2969">
        <v>43.8</v>
      </c>
      <c r="BK2969">
        <v>22.9</v>
      </c>
    </row>
    <row r="2970" spans="61:63" x14ac:dyDescent="0.3">
      <c r="BI2970" t="str">
        <v>04/06/2013</v>
      </c>
      <c r="BJ2970">
        <v>43.8</v>
      </c>
      <c r="BK2970">
        <v>22.9</v>
      </c>
    </row>
    <row r="2971" spans="61:63" x14ac:dyDescent="0.3">
      <c r="BI2971" t="str">
        <v>03/06/2013</v>
      </c>
      <c r="BJ2971">
        <v>43.8</v>
      </c>
      <c r="BK2971">
        <v>22.9</v>
      </c>
    </row>
    <row r="2972" spans="61:63" x14ac:dyDescent="0.3">
      <c r="BI2972" t="str">
        <v>31/05/2013</v>
      </c>
      <c r="BJ2972">
        <v>45.8</v>
      </c>
      <c r="BK2972">
        <v>20.8</v>
      </c>
    </row>
    <row r="2973" spans="61:63" x14ac:dyDescent="0.3">
      <c r="BI2973" t="str">
        <v>30/05/2013</v>
      </c>
      <c r="BJ2973">
        <v>45.8</v>
      </c>
      <c r="BK2973">
        <v>20.8</v>
      </c>
    </row>
    <row r="2974" spans="61:63" x14ac:dyDescent="0.3">
      <c r="BI2974" t="str">
        <v>29/05/2013</v>
      </c>
      <c r="BJ2974">
        <v>45.8</v>
      </c>
      <c r="BK2974">
        <v>20.8</v>
      </c>
    </row>
    <row r="2975" spans="61:63" x14ac:dyDescent="0.3">
      <c r="BI2975" t="str">
        <v>28/05/2013</v>
      </c>
      <c r="BJ2975">
        <v>45.8</v>
      </c>
      <c r="BK2975">
        <v>20.8</v>
      </c>
    </row>
    <row r="2976" spans="61:63" x14ac:dyDescent="0.3">
      <c r="BI2976" t="str">
        <v>27/05/2013</v>
      </c>
      <c r="BJ2976">
        <v>45.8</v>
      </c>
      <c r="BK2976">
        <v>20.8</v>
      </c>
    </row>
    <row r="2977" spans="61:63" x14ac:dyDescent="0.3">
      <c r="BI2977" t="str">
        <v>24/05/2013</v>
      </c>
      <c r="BJ2977">
        <v>52.1</v>
      </c>
      <c r="BK2977">
        <v>19.8</v>
      </c>
    </row>
    <row r="2978" spans="61:63" x14ac:dyDescent="0.3">
      <c r="BI2978" t="str">
        <v>23/05/2013</v>
      </c>
      <c r="BJ2978">
        <v>52.1</v>
      </c>
      <c r="BK2978">
        <v>19.8</v>
      </c>
    </row>
    <row r="2979" spans="61:63" x14ac:dyDescent="0.3">
      <c r="BI2979" t="str">
        <v>22/05/2013</v>
      </c>
      <c r="BJ2979">
        <v>52.1</v>
      </c>
      <c r="BK2979">
        <v>19.8</v>
      </c>
    </row>
    <row r="2980" spans="61:63" x14ac:dyDescent="0.3">
      <c r="BI2980" t="str">
        <v>21/05/2013</v>
      </c>
      <c r="BJ2980">
        <v>52.1</v>
      </c>
      <c r="BK2980">
        <v>19.8</v>
      </c>
    </row>
    <row r="2981" spans="61:63" x14ac:dyDescent="0.3">
      <c r="BI2981" t="str">
        <v>20/05/2013</v>
      </c>
      <c r="BJ2981">
        <v>52.1</v>
      </c>
      <c r="BK2981">
        <v>19.8</v>
      </c>
    </row>
    <row r="2982" spans="61:63" x14ac:dyDescent="0.3">
      <c r="BI2982" t="str">
        <v>17/05/2013</v>
      </c>
      <c r="BJ2982">
        <v>55.2</v>
      </c>
      <c r="BK2982">
        <v>18.8</v>
      </c>
    </row>
    <row r="2983" spans="61:63" x14ac:dyDescent="0.3">
      <c r="BI2983" t="str">
        <v>16/05/2013</v>
      </c>
      <c r="BJ2983">
        <v>55.2</v>
      </c>
      <c r="BK2983">
        <v>18.8</v>
      </c>
    </row>
    <row r="2984" spans="61:63" x14ac:dyDescent="0.3">
      <c r="BI2984" t="str">
        <v>15/05/2013</v>
      </c>
      <c r="BJ2984">
        <v>55.2</v>
      </c>
      <c r="BK2984">
        <v>18.8</v>
      </c>
    </row>
    <row r="2985" spans="61:63" x14ac:dyDescent="0.3">
      <c r="BI2985" t="str">
        <v>14/05/2013</v>
      </c>
      <c r="BJ2985">
        <v>55.2</v>
      </c>
      <c r="BK2985">
        <v>18.8</v>
      </c>
    </row>
    <row r="2986" spans="61:63" x14ac:dyDescent="0.3">
      <c r="BI2986" t="str">
        <v>13/05/2013</v>
      </c>
      <c r="BJ2986">
        <v>55.2</v>
      </c>
      <c r="BK2986">
        <v>18.8</v>
      </c>
    </row>
    <row r="2987" spans="61:63" x14ac:dyDescent="0.3">
      <c r="BI2987" t="str">
        <v>10/05/2013</v>
      </c>
      <c r="BJ2987">
        <v>54.2</v>
      </c>
      <c r="BK2987">
        <v>19.8</v>
      </c>
    </row>
    <row r="2988" spans="61:63" x14ac:dyDescent="0.3">
      <c r="BI2988" t="str">
        <v>09/05/2013</v>
      </c>
      <c r="BJ2988">
        <v>54.2</v>
      </c>
      <c r="BK2988">
        <v>19.8</v>
      </c>
    </row>
    <row r="2989" spans="61:63" x14ac:dyDescent="0.3">
      <c r="BI2989" t="str">
        <v>08/05/2013</v>
      </c>
      <c r="BJ2989">
        <v>54.2</v>
      </c>
      <c r="BK2989">
        <v>19.8</v>
      </c>
    </row>
    <row r="2990" spans="61:63" x14ac:dyDescent="0.3">
      <c r="BI2990" t="str">
        <v>07/05/2013</v>
      </c>
      <c r="BJ2990">
        <v>54.2</v>
      </c>
      <c r="BK2990">
        <v>19.8</v>
      </c>
    </row>
    <row r="2991" spans="61:63" x14ac:dyDescent="0.3">
      <c r="BI2991" t="str">
        <v>06/05/2013</v>
      </c>
      <c r="BJ2991">
        <v>54.2</v>
      </c>
      <c r="BK2991">
        <v>19.8</v>
      </c>
    </row>
    <row r="2992" spans="61:63" x14ac:dyDescent="0.3">
      <c r="BI2992" t="str">
        <v>03/05/2013</v>
      </c>
      <c r="BJ2992">
        <v>52.1</v>
      </c>
      <c r="BK2992">
        <v>19.8</v>
      </c>
    </row>
    <row r="2993" spans="61:63" x14ac:dyDescent="0.3">
      <c r="BI2993" t="str">
        <v>02/05/2013</v>
      </c>
      <c r="BJ2993">
        <v>52.1</v>
      </c>
      <c r="BK2993">
        <v>19.8</v>
      </c>
    </row>
    <row r="2994" spans="61:63" x14ac:dyDescent="0.3">
      <c r="BI2994" t="str">
        <v>01/05/2013</v>
      </c>
      <c r="BJ2994">
        <v>52.1</v>
      </c>
      <c r="BK2994">
        <v>19.8</v>
      </c>
    </row>
    <row r="2995" spans="61:63" x14ac:dyDescent="0.3">
      <c r="BI2995" t="str">
        <v>30/04/2013</v>
      </c>
      <c r="BJ2995">
        <v>52.1</v>
      </c>
      <c r="BK2995">
        <v>19.8</v>
      </c>
    </row>
    <row r="2996" spans="61:63" x14ac:dyDescent="0.3">
      <c r="BI2996" t="str">
        <v>29/04/2013</v>
      </c>
      <c r="BJ2996">
        <v>52.1</v>
      </c>
      <c r="BK2996">
        <v>19.8</v>
      </c>
    </row>
    <row r="2997" spans="61:63" x14ac:dyDescent="0.3">
      <c r="BI2997" t="str">
        <v>26/04/2013</v>
      </c>
      <c r="BJ2997">
        <v>47.9</v>
      </c>
      <c r="BK2997">
        <v>18.8</v>
      </c>
    </row>
    <row r="2998" spans="61:63" x14ac:dyDescent="0.3">
      <c r="BI2998" t="str">
        <v>25/04/2013</v>
      </c>
      <c r="BJ2998">
        <v>47.9</v>
      </c>
      <c r="BK2998">
        <v>18.8</v>
      </c>
    </row>
    <row r="2999" spans="61:63" x14ac:dyDescent="0.3">
      <c r="BI2999" t="str">
        <v>24/04/2013</v>
      </c>
      <c r="BJ2999">
        <v>47.9</v>
      </c>
      <c r="BK2999">
        <v>18.8</v>
      </c>
    </row>
    <row r="3000" spans="61:63" x14ac:dyDescent="0.3">
      <c r="BI3000" t="str">
        <v>23/04/2013</v>
      </c>
      <c r="BJ3000">
        <v>47.9</v>
      </c>
      <c r="BK3000">
        <v>18.8</v>
      </c>
    </row>
    <row r="3001" spans="61:63" x14ac:dyDescent="0.3">
      <c r="BI3001" t="str">
        <v>22/04/2013</v>
      </c>
      <c r="BJ3001">
        <v>47.9</v>
      </c>
      <c r="BK3001">
        <v>18.8</v>
      </c>
    </row>
    <row r="3002" spans="61:63" x14ac:dyDescent="0.3">
      <c r="BI3002" t="str">
        <v>19/04/2013</v>
      </c>
      <c r="BJ3002">
        <v>44.3</v>
      </c>
      <c r="BK3002">
        <v>19.600000000000001</v>
      </c>
    </row>
    <row r="3003" spans="61:63" x14ac:dyDescent="0.3">
      <c r="BI3003" t="str">
        <v>18/04/2013</v>
      </c>
      <c r="BJ3003">
        <v>44.3</v>
      </c>
      <c r="BK3003">
        <v>19.600000000000001</v>
      </c>
    </row>
    <row r="3004" spans="61:63" x14ac:dyDescent="0.3">
      <c r="BI3004" t="str">
        <v>17/04/2013</v>
      </c>
      <c r="BJ3004">
        <v>44.3</v>
      </c>
      <c r="BK3004">
        <v>19.600000000000001</v>
      </c>
    </row>
    <row r="3005" spans="61:63" x14ac:dyDescent="0.3">
      <c r="BI3005" t="str">
        <v>16/04/2013</v>
      </c>
      <c r="BJ3005">
        <v>44.3</v>
      </c>
      <c r="BK3005">
        <v>19.600000000000001</v>
      </c>
    </row>
    <row r="3006" spans="61:63" x14ac:dyDescent="0.3">
      <c r="BI3006" t="str">
        <v>15/04/2013</v>
      </c>
      <c r="BJ3006">
        <v>44.3</v>
      </c>
      <c r="BK3006">
        <v>19.600000000000001</v>
      </c>
    </row>
    <row r="3007" spans="61:63" x14ac:dyDescent="0.3">
      <c r="BI3007" t="str">
        <v>12/04/2013</v>
      </c>
      <c r="BJ3007">
        <v>47.4</v>
      </c>
      <c r="BK3007">
        <v>20.6</v>
      </c>
    </row>
    <row r="3008" spans="61:63" x14ac:dyDescent="0.3">
      <c r="BI3008" t="str">
        <v>11/04/2013</v>
      </c>
      <c r="BJ3008">
        <v>47.4</v>
      </c>
      <c r="BK3008">
        <v>20.6</v>
      </c>
    </row>
    <row r="3009" spans="61:63" x14ac:dyDescent="0.3">
      <c r="BI3009" t="str">
        <v>10/04/2013</v>
      </c>
      <c r="BJ3009">
        <v>47.4</v>
      </c>
      <c r="BK3009">
        <v>20.6</v>
      </c>
    </row>
    <row r="3010" spans="61:63" x14ac:dyDescent="0.3">
      <c r="BI3010" t="str">
        <v>09/04/2013</v>
      </c>
      <c r="BJ3010">
        <v>47.4</v>
      </c>
      <c r="BK3010">
        <v>20.6</v>
      </c>
    </row>
    <row r="3011" spans="61:63" x14ac:dyDescent="0.3">
      <c r="BI3011" t="str">
        <v>08/04/2013</v>
      </c>
      <c r="BJ3011">
        <v>47.4</v>
      </c>
      <c r="BK3011">
        <v>20.6</v>
      </c>
    </row>
    <row r="3012" spans="61:63" x14ac:dyDescent="0.3">
      <c r="BI3012" t="str">
        <v>05/04/2013</v>
      </c>
      <c r="BJ3012">
        <v>50.5</v>
      </c>
      <c r="BK3012">
        <v>20.6</v>
      </c>
    </row>
    <row r="3013" spans="61:63" x14ac:dyDescent="0.3">
      <c r="BI3013" t="str">
        <v>04/04/2013</v>
      </c>
      <c r="BJ3013">
        <v>50.5</v>
      </c>
      <c r="BK3013">
        <v>20.6</v>
      </c>
    </row>
    <row r="3014" spans="61:63" x14ac:dyDescent="0.3">
      <c r="BI3014" t="str">
        <v>03/04/2013</v>
      </c>
      <c r="BJ3014">
        <v>50.5</v>
      </c>
      <c r="BK3014">
        <v>20.6</v>
      </c>
    </row>
    <row r="3015" spans="61:63" x14ac:dyDescent="0.3">
      <c r="BI3015" t="str">
        <v>02/04/2013</v>
      </c>
      <c r="BJ3015">
        <v>50.5</v>
      </c>
      <c r="BK3015">
        <v>20.6</v>
      </c>
    </row>
    <row r="3016" spans="61:63" x14ac:dyDescent="0.3">
      <c r="BI3016" t="str">
        <v>01/04/2013</v>
      </c>
      <c r="BJ3016">
        <v>50.5</v>
      </c>
      <c r="BK3016">
        <v>20.6</v>
      </c>
    </row>
    <row r="3017" spans="61:63" x14ac:dyDescent="0.3">
      <c r="BI3017" t="str">
        <v>29/03/2013</v>
      </c>
      <c r="BJ3017">
        <v>52</v>
      </c>
      <c r="BK3017">
        <v>19.399999999999999</v>
      </c>
    </row>
    <row r="3018" spans="61:63" x14ac:dyDescent="0.3">
      <c r="BI3018" t="str">
        <v>28/03/2013</v>
      </c>
      <c r="BJ3018">
        <v>52</v>
      </c>
      <c r="BK3018">
        <v>19.399999999999999</v>
      </c>
    </row>
    <row r="3019" spans="61:63" x14ac:dyDescent="0.3">
      <c r="BI3019" t="str">
        <v>27/03/2013</v>
      </c>
      <c r="BJ3019">
        <v>52</v>
      </c>
      <c r="BK3019">
        <v>19.399999999999999</v>
      </c>
    </row>
    <row r="3020" spans="61:63" x14ac:dyDescent="0.3">
      <c r="BI3020" t="str">
        <v>26/03/2013</v>
      </c>
      <c r="BJ3020">
        <v>52</v>
      </c>
      <c r="BK3020">
        <v>19.399999999999999</v>
      </c>
    </row>
    <row r="3021" spans="61:63" x14ac:dyDescent="0.3">
      <c r="BI3021" t="str">
        <v>25/03/2013</v>
      </c>
      <c r="BJ3021">
        <v>52</v>
      </c>
      <c r="BK3021">
        <v>19.399999999999999</v>
      </c>
    </row>
    <row r="3022" spans="61:63" x14ac:dyDescent="0.3">
      <c r="BI3022" t="str">
        <v>22/03/2013</v>
      </c>
      <c r="BJ3022">
        <v>49.5</v>
      </c>
      <c r="BK3022">
        <v>19.600000000000001</v>
      </c>
    </row>
    <row r="3023" spans="61:63" x14ac:dyDescent="0.3">
      <c r="BI3023" t="str">
        <v>21/03/2013</v>
      </c>
      <c r="BJ3023">
        <v>49.5</v>
      </c>
      <c r="BK3023">
        <v>19.600000000000001</v>
      </c>
    </row>
    <row r="3024" spans="61:63" x14ac:dyDescent="0.3">
      <c r="BI3024" t="str">
        <v>20/03/2013</v>
      </c>
      <c r="BJ3024">
        <v>49.5</v>
      </c>
      <c r="BK3024">
        <v>19.600000000000001</v>
      </c>
    </row>
    <row r="3025" spans="61:63" x14ac:dyDescent="0.3">
      <c r="BI3025" t="str">
        <v>19/03/2013</v>
      </c>
      <c r="BJ3025">
        <v>49.5</v>
      </c>
      <c r="BK3025">
        <v>19.600000000000001</v>
      </c>
    </row>
    <row r="3026" spans="61:63" x14ac:dyDescent="0.3">
      <c r="BI3026" t="str">
        <v>18/03/2013</v>
      </c>
      <c r="BJ3026">
        <v>49.5</v>
      </c>
      <c r="BK3026">
        <v>19.600000000000001</v>
      </c>
    </row>
    <row r="3027" spans="61:63" x14ac:dyDescent="0.3">
      <c r="BI3027" t="str">
        <v>15/03/2013</v>
      </c>
      <c r="BJ3027">
        <v>47.4</v>
      </c>
      <c r="BK3027">
        <v>18.600000000000001</v>
      </c>
    </row>
    <row r="3028" spans="61:63" x14ac:dyDescent="0.3">
      <c r="BI3028" t="str">
        <v>14/03/2013</v>
      </c>
      <c r="BJ3028">
        <v>47.4</v>
      </c>
      <c r="BK3028">
        <v>18.600000000000001</v>
      </c>
    </row>
    <row r="3029" spans="61:63" x14ac:dyDescent="0.3">
      <c r="BI3029" t="str">
        <v>13/03/2013</v>
      </c>
      <c r="BJ3029">
        <v>47.4</v>
      </c>
      <c r="BK3029">
        <v>18.600000000000001</v>
      </c>
    </row>
    <row r="3030" spans="61:63" x14ac:dyDescent="0.3">
      <c r="BI3030" t="str">
        <v>12/03/2013</v>
      </c>
      <c r="BJ3030">
        <v>47.4</v>
      </c>
      <c r="BK3030">
        <v>18.600000000000001</v>
      </c>
    </row>
    <row r="3031" spans="61:63" x14ac:dyDescent="0.3">
      <c r="BI3031" t="str">
        <v>11/03/2013</v>
      </c>
      <c r="BJ3031">
        <v>47.4</v>
      </c>
      <c r="BK3031">
        <v>18.600000000000001</v>
      </c>
    </row>
    <row r="3032" spans="61:63" x14ac:dyDescent="0.3">
      <c r="BI3032" t="str">
        <v>08/03/2013</v>
      </c>
      <c r="BJ3032">
        <v>50</v>
      </c>
      <c r="BK3032">
        <v>18.8</v>
      </c>
    </row>
    <row r="3033" spans="61:63" x14ac:dyDescent="0.3">
      <c r="BI3033" t="str">
        <v>07/03/2013</v>
      </c>
      <c r="BJ3033">
        <v>50</v>
      </c>
      <c r="BK3033">
        <v>18.8</v>
      </c>
    </row>
    <row r="3034" spans="61:63" x14ac:dyDescent="0.3">
      <c r="BI3034" t="str">
        <v>06/03/2013</v>
      </c>
      <c r="BJ3034">
        <v>50</v>
      </c>
      <c r="BK3034">
        <v>18.8</v>
      </c>
    </row>
    <row r="3035" spans="61:63" x14ac:dyDescent="0.3">
      <c r="BI3035" t="str">
        <v>05/03/2013</v>
      </c>
      <c r="BJ3035">
        <v>50</v>
      </c>
      <c r="BK3035">
        <v>18.8</v>
      </c>
    </row>
    <row r="3036" spans="61:63" x14ac:dyDescent="0.3">
      <c r="BI3036" t="str">
        <v>04/03/2013</v>
      </c>
      <c r="BJ3036">
        <v>50</v>
      </c>
      <c r="BK3036">
        <v>18.8</v>
      </c>
    </row>
    <row r="3037" spans="61:63" x14ac:dyDescent="0.3">
      <c r="BI3037" t="str">
        <v>01/03/2013</v>
      </c>
      <c r="BJ3037">
        <v>44.2</v>
      </c>
      <c r="BK3037">
        <v>21.1</v>
      </c>
    </row>
    <row r="3038" spans="61:63" x14ac:dyDescent="0.3">
      <c r="BI3038" t="str">
        <v>28/02/2013</v>
      </c>
      <c r="BJ3038">
        <v>44.2</v>
      </c>
      <c r="BK3038">
        <v>21.1</v>
      </c>
    </row>
    <row r="3039" spans="61:63" x14ac:dyDescent="0.3">
      <c r="BI3039" t="str">
        <v>27/02/2013</v>
      </c>
      <c r="BJ3039">
        <v>44.2</v>
      </c>
      <c r="BK3039">
        <v>21.1</v>
      </c>
    </row>
    <row r="3040" spans="61:63" x14ac:dyDescent="0.3">
      <c r="BI3040" t="str">
        <v>26/02/2013</v>
      </c>
      <c r="BJ3040">
        <v>44.2</v>
      </c>
      <c r="BK3040">
        <v>21.1</v>
      </c>
    </row>
    <row r="3041" spans="61:63" x14ac:dyDescent="0.3">
      <c r="BI3041" t="str">
        <v>25/02/2013</v>
      </c>
      <c r="BJ3041">
        <v>44.2</v>
      </c>
      <c r="BK3041">
        <v>21.1</v>
      </c>
    </row>
    <row r="3042" spans="61:63" x14ac:dyDescent="0.3">
      <c r="BI3042" t="str">
        <v>22/02/2013</v>
      </c>
      <c r="BJ3042">
        <v>46.3</v>
      </c>
      <c r="BK3042">
        <v>21.1</v>
      </c>
    </row>
    <row r="3043" spans="61:63" x14ac:dyDescent="0.3">
      <c r="BI3043" t="str">
        <v>21/02/2013</v>
      </c>
      <c r="BJ3043">
        <v>46.3</v>
      </c>
      <c r="BK3043">
        <v>21.1</v>
      </c>
    </row>
    <row r="3044" spans="61:63" x14ac:dyDescent="0.3">
      <c r="BI3044" t="str">
        <v>20/02/2013</v>
      </c>
      <c r="BJ3044">
        <v>46.3</v>
      </c>
      <c r="BK3044">
        <v>21.1</v>
      </c>
    </row>
    <row r="3045" spans="61:63" x14ac:dyDescent="0.3">
      <c r="BI3045" t="str">
        <v>19/02/2013</v>
      </c>
      <c r="BJ3045">
        <v>46.3</v>
      </c>
      <c r="BK3045">
        <v>21.1</v>
      </c>
    </row>
    <row r="3046" spans="61:63" x14ac:dyDescent="0.3">
      <c r="BI3046" t="str">
        <v>18/02/2013</v>
      </c>
      <c r="BJ3046">
        <v>46.3</v>
      </c>
      <c r="BK3046">
        <v>21.1</v>
      </c>
    </row>
    <row r="3047" spans="61:63" x14ac:dyDescent="0.3">
      <c r="BI3047" t="str">
        <v>15/02/2013</v>
      </c>
      <c r="BJ3047">
        <v>48.4</v>
      </c>
      <c r="BK3047">
        <v>22.1</v>
      </c>
    </row>
    <row r="3048" spans="61:63" x14ac:dyDescent="0.3">
      <c r="BI3048" t="str">
        <v>14/02/2013</v>
      </c>
      <c r="BJ3048">
        <v>48.4</v>
      </c>
      <c r="BK3048">
        <v>22.1</v>
      </c>
    </row>
    <row r="3049" spans="61:63" x14ac:dyDescent="0.3">
      <c r="BI3049" t="str">
        <v>13/02/2013</v>
      </c>
      <c r="BJ3049">
        <v>48.4</v>
      </c>
      <c r="BK3049">
        <v>22.1</v>
      </c>
    </row>
    <row r="3050" spans="61:63" x14ac:dyDescent="0.3">
      <c r="BI3050" t="str">
        <v>12/02/2013</v>
      </c>
      <c r="BJ3050">
        <v>48.4</v>
      </c>
      <c r="BK3050">
        <v>22.1</v>
      </c>
    </row>
    <row r="3051" spans="61:63" x14ac:dyDescent="0.3">
      <c r="BI3051" t="str">
        <v>11/02/2013</v>
      </c>
      <c r="BJ3051">
        <v>48.4</v>
      </c>
      <c r="BK3051">
        <v>22.1</v>
      </c>
    </row>
    <row r="3052" spans="61:63" x14ac:dyDescent="0.3">
      <c r="BI3052" t="str">
        <v>08/02/2013</v>
      </c>
      <c r="BJ3052">
        <v>52.6</v>
      </c>
      <c r="BK3052">
        <v>21.1</v>
      </c>
    </row>
    <row r="3053" spans="61:63" x14ac:dyDescent="0.3">
      <c r="BI3053" t="str">
        <v>07/02/2013</v>
      </c>
      <c r="BJ3053">
        <v>52.6</v>
      </c>
      <c r="BK3053">
        <v>21.1</v>
      </c>
    </row>
    <row r="3054" spans="61:63" x14ac:dyDescent="0.3">
      <c r="BI3054" t="str">
        <v>06/02/2013</v>
      </c>
      <c r="BJ3054">
        <v>52.6</v>
      </c>
      <c r="BK3054">
        <v>21.1</v>
      </c>
    </row>
    <row r="3055" spans="61:63" x14ac:dyDescent="0.3">
      <c r="BI3055" t="str">
        <v>05/02/2013</v>
      </c>
      <c r="BJ3055">
        <v>52.6</v>
      </c>
      <c r="BK3055">
        <v>21.1</v>
      </c>
    </row>
    <row r="3056" spans="61:63" x14ac:dyDescent="0.3">
      <c r="BI3056" t="str">
        <v>04/02/2013</v>
      </c>
      <c r="BJ3056">
        <v>52.6</v>
      </c>
      <c r="BK3056">
        <v>21.1</v>
      </c>
    </row>
    <row r="3057" spans="61:63" x14ac:dyDescent="0.3">
      <c r="BI3057" t="str">
        <v>01/02/2013</v>
      </c>
      <c r="BJ3057">
        <v>54.7</v>
      </c>
      <c r="BK3057">
        <v>21.1</v>
      </c>
    </row>
    <row r="3058" spans="61:63" x14ac:dyDescent="0.3">
      <c r="BI3058" t="str">
        <v>31/01/2013</v>
      </c>
      <c r="BJ3058">
        <v>54.7</v>
      </c>
      <c r="BK3058">
        <v>21.1</v>
      </c>
    </row>
    <row r="3059" spans="61:63" x14ac:dyDescent="0.3">
      <c r="BI3059" t="str">
        <v>30/01/2013</v>
      </c>
      <c r="BJ3059">
        <v>54.7</v>
      </c>
      <c r="BK3059">
        <v>21.1</v>
      </c>
    </row>
    <row r="3060" spans="61:63" x14ac:dyDescent="0.3">
      <c r="BI3060" t="str">
        <v>29/01/2013</v>
      </c>
      <c r="BJ3060">
        <v>54.7</v>
      </c>
      <c r="BK3060">
        <v>21.1</v>
      </c>
    </row>
    <row r="3061" spans="61:63" x14ac:dyDescent="0.3">
      <c r="BI3061" t="str">
        <v>28/01/2013</v>
      </c>
      <c r="BJ3061">
        <v>54.7</v>
      </c>
      <c r="BK3061">
        <v>21.1</v>
      </c>
    </row>
    <row r="3062" spans="61:63" x14ac:dyDescent="0.3">
      <c r="BI3062" t="str">
        <v>25/01/2013</v>
      </c>
      <c r="BJ3062">
        <v>54.3</v>
      </c>
      <c r="BK3062">
        <v>22.3</v>
      </c>
    </row>
    <row r="3063" spans="61:63" x14ac:dyDescent="0.3">
      <c r="BI3063" t="str">
        <v>24/01/2013</v>
      </c>
      <c r="BJ3063">
        <v>54.3</v>
      </c>
      <c r="BK3063">
        <v>22.3</v>
      </c>
    </row>
    <row r="3064" spans="61:63" x14ac:dyDescent="0.3">
      <c r="BI3064" t="str">
        <v>23/01/2013</v>
      </c>
      <c r="BJ3064">
        <v>54.3</v>
      </c>
      <c r="BK3064">
        <v>22.3</v>
      </c>
    </row>
    <row r="3065" spans="61:63" x14ac:dyDescent="0.3">
      <c r="BI3065" t="str">
        <v>22/01/2013</v>
      </c>
      <c r="BJ3065">
        <v>54.3</v>
      </c>
      <c r="BK3065">
        <v>22.3</v>
      </c>
    </row>
    <row r="3066" spans="61:63" x14ac:dyDescent="0.3">
      <c r="BI3066" t="str">
        <v>21/01/2013</v>
      </c>
      <c r="BJ3066">
        <v>54.3</v>
      </c>
      <c r="BK3066">
        <v>22.3</v>
      </c>
    </row>
    <row r="3067" spans="61:63" x14ac:dyDescent="0.3">
      <c r="BI3067" t="str">
        <v>18/01/2013</v>
      </c>
      <c r="BJ3067">
        <v>53.2</v>
      </c>
      <c r="BK3067">
        <v>22.3</v>
      </c>
    </row>
    <row r="3068" spans="61:63" x14ac:dyDescent="0.3">
      <c r="BI3068" t="str">
        <v>17/01/2013</v>
      </c>
      <c r="BJ3068">
        <v>53.2</v>
      </c>
      <c r="BK3068">
        <v>22.3</v>
      </c>
    </row>
    <row r="3069" spans="61:63" x14ac:dyDescent="0.3">
      <c r="BI3069" t="str">
        <v>16/01/2013</v>
      </c>
      <c r="BJ3069">
        <v>53.2</v>
      </c>
      <c r="BK3069">
        <v>22.3</v>
      </c>
    </row>
    <row r="3070" spans="61:63" x14ac:dyDescent="0.3">
      <c r="BI3070" t="str">
        <v>15/01/2013</v>
      </c>
      <c r="BJ3070">
        <v>53.2</v>
      </c>
      <c r="BK3070">
        <v>22.3</v>
      </c>
    </row>
    <row r="3071" spans="61:63" x14ac:dyDescent="0.3">
      <c r="BI3071" t="str">
        <v>14/01/2013</v>
      </c>
      <c r="BJ3071">
        <v>53.2</v>
      </c>
      <c r="BK3071">
        <v>22.3</v>
      </c>
    </row>
    <row r="3072" spans="61:63" x14ac:dyDescent="0.3">
      <c r="BI3072" t="str">
        <v>11/01/2013</v>
      </c>
      <c r="BJ3072">
        <v>53.2</v>
      </c>
      <c r="BK3072">
        <v>22.3</v>
      </c>
    </row>
    <row r="3073" spans="61:63" x14ac:dyDescent="0.3">
      <c r="BI3073" t="str">
        <v>10/01/2013</v>
      </c>
      <c r="BJ3073">
        <v>53.2</v>
      </c>
      <c r="BK3073">
        <v>22.3</v>
      </c>
    </row>
    <row r="3074" spans="61:63" x14ac:dyDescent="0.3">
      <c r="BI3074" t="str">
        <v>09/01/2013</v>
      </c>
      <c r="BJ3074">
        <v>53.2</v>
      </c>
      <c r="BK3074">
        <v>22.3</v>
      </c>
    </row>
    <row r="3075" spans="61:63" x14ac:dyDescent="0.3">
      <c r="BI3075" t="str">
        <v>08/01/2013</v>
      </c>
      <c r="BJ3075">
        <v>53.2</v>
      </c>
      <c r="BK3075">
        <v>22.3</v>
      </c>
    </row>
    <row r="3076" spans="61:63" x14ac:dyDescent="0.3">
      <c r="BI3076" t="str">
        <v>07/01/2013</v>
      </c>
      <c r="BJ3076">
        <v>53.2</v>
      </c>
      <c r="BK3076">
        <v>22.3</v>
      </c>
    </row>
    <row r="3077" spans="61:63" x14ac:dyDescent="0.3">
      <c r="BI3077" t="str">
        <v>04/01/2013</v>
      </c>
      <c r="BJ3077">
        <v>51.1</v>
      </c>
      <c r="BK3077">
        <v>23.4</v>
      </c>
    </row>
    <row r="3078" spans="61:63" x14ac:dyDescent="0.3">
      <c r="BI3078" t="str">
        <v>03/01/2013</v>
      </c>
      <c r="BJ3078">
        <v>51.1</v>
      </c>
      <c r="BK3078">
        <v>23.4</v>
      </c>
    </row>
    <row r="3079" spans="61:63" x14ac:dyDescent="0.3">
      <c r="BI3079" t="str">
        <v>02/01/2013</v>
      </c>
      <c r="BJ3079">
        <v>51.1</v>
      </c>
      <c r="BK3079">
        <v>23.4</v>
      </c>
    </row>
    <row r="3080" spans="61:63" x14ac:dyDescent="0.3">
      <c r="BI3080" t="str">
        <v>01/01/2013</v>
      </c>
      <c r="BJ3080">
        <v>51.1</v>
      </c>
      <c r="BK3080">
        <v>23.4</v>
      </c>
    </row>
    <row r="3081" spans="61:63" x14ac:dyDescent="0.3">
      <c r="BI3081" t="str">
        <v>31/12/2012</v>
      </c>
      <c r="BJ3081">
        <v>51.1</v>
      </c>
      <c r="BK3081">
        <v>23.4</v>
      </c>
    </row>
    <row r="3082" spans="61:63" x14ac:dyDescent="0.3">
      <c r="BI3082" t="str">
        <v>28/12/2012</v>
      </c>
      <c r="BJ3082">
        <v>47.8</v>
      </c>
      <c r="BK3082">
        <v>24.5</v>
      </c>
    </row>
    <row r="3083" spans="61:63" x14ac:dyDescent="0.3">
      <c r="BI3083" t="str">
        <v>27/12/2012</v>
      </c>
      <c r="BJ3083">
        <v>47.8</v>
      </c>
      <c r="BK3083">
        <v>24.5</v>
      </c>
    </row>
    <row r="3084" spans="61:63" x14ac:dyDescent="0.3">
      <c r="BI3084" t="str">
        <v>26/12/2012</v>
      </c>
      <c r="BJ3084">
        <v>47.8</v>
      </c>
      <c r="BK3084">
        <v>24.5</v>
      </c>
    </row>
    <row r="3085" spans="61:63" x14ac:dyDescent="0.3">
      <c r="BI3085" t="str">
        <v>25/12/2012</v>
      </c>
      <c r="BJ3085">
        <v>47.8</v>
      </c>
      <c r="BK3085">
        <v>24.5</v>
      </c>
    </row>
    <row r="3086" spans="61:63" x14ac:dyDescent="0.3">
      <c r="BI3086" t="str">
        <v>24/12/2012</v>
      </c>
      <c r="BJ3086">
        <v>47.8</v>
      </c>
      <c r="BK3086">
        <v>24.5</v>
      </c>
    </row>
    <row r="3087" spans="61:63" x14ac:dyDescent="0.3">
      <c r="BI3087" t="str">
        <v>21/12/2012</v>
      </c>
      <c r="BJ3087">
        <v>48.9</v>
      </c>
      <c r="BK3087">
        <v>24.5</v>
      </c>
    </row>
    <row r="3088" spans="61:63" x14ac:dyDescent="0.3">
      <c r="BI3088" t="str">
        <v>20/12/2012</v>
      </c>
      <c r="BJ3088">
        <v>48.9</v>
      </c>
      <c r="BK3088">
        <v>24.5</v>
      </c>
    </row>
    <row r="3089" spans="61:63" x14ac:dyDescent="0.3">
      <c r="BI3089" t="str">
        <v>19/12/2012</v>
      </c>
      <c r="BJ3089">
        <v>48.9</v>
      </c>
      <c r="BK3089">
        <v>24.5</v>
      </c>
    </row>
    <row r="3090" spans="61:63" x14ac:dyDescent="0.3">
      <c r="BI3090" t="str">
        <v>18/12/2012</v>
      </c>
      <c r="BJ3090">
        <v>48.9</v>
      </c>
      <c r="BK3090">
        <v>24.5</v>
      </c>
    </row>
    <row r="3091" spans="61:63" x14ac:dyDescent="0.3">
      <c r="BI3091" t="str">
        <v>17/12/2012</v>
      </c>
      <c r="BJ3091">
        <v>48.9</v>
      </c>
      <c r="BK3091">
        <v>24.5</v>
      </c>
    </row>
    <row r="3092" spans="61:63" x14ac:dyDescent="0.3">
      <c r="BI3092" t="str">
        <v>14/12/2012</v>
      </c>
      <c r="BJ3092">
        <v>46.8</v>
      </c>
      <c r="BK3092">
        <v>24.5</v>
      </c>
    </row>
    <row r="3093" spans="61:63" x14ac:dyDescent="0.3">
      <c r="BI3093" t="str">
        <v>13/12/2012</v>
      </c>
      <c r="BJ3093">
        <v>46.8</v>
      </c>
      <c r="BK3093">
        <v>24.5</v>
      </c>
    </row>
    <row r="3094" spans="61:63" x14ac:dyDescent="0.3">
      <c r="BI3094" t="str">
        <v>12/12/2012</v>
      </c>
      <c r="BJ3094">
        <v>46.8</v>
      </c>
      <c r="BK3094">
        <v>24.5</v>
      </c>
    </row>
    <row r="3095" spans="61:63" x14ac:dyDescent="0.3">
      <c r="BI3095" t="str">
        <v>11/12/2012</v>
      </c>
      <c r="BJ3095">
        <v>46.8</v>
      </c>
      <c r="BK3095">
        <v>24.5</v>
      </c>
    </row>
    <row r="3096" spans="61:63" x14ac:dyDescent="0.3">
      <c r="BI3096" t="str">
        <v>10/12/2012</v>
      </c>
      <c r="BJ3096">
        <v>46.8</v>
      </c>
      <c r="BK3096">
        <v>24.5</v>
      </c>
    </row>
    <row r="3097" spans="61:63" x14ac:dyDescent="0.3">
      <c r="BI3097" t="str">
        <v>07/12/2012</v>
      </c>
      <c r="BJ3097">
        <v>45.7</v>
      </c>
      <c r="BK3097">
        <v>23.4</v>
      </c>
    </row>
    <row r="3098" spans="61:63" x14ac:dyDescent="0.3">
      <c r="BI3098" t="str">
        <v>06/12/2012</v>
      </c>
      <c r="BJ3098">
        <v>45.7</v>
      </c>
      <c r="BK3098">
        <v>23.4</v>
      </c>
    </row>
    <row r="3099" spans="61:63" x14ac:dyDescent="0.3">
      <c r="BI3099" t="str">
        <v>05/12/2012</v>
      </c>
      <c r="BJ3099">
        <v>45.7</v>
      </c>
      <c r="BK3099">
        <v>23.4</v>
      </c>
    </row>
    <row r="3100" spans="61:63" x14ac:dyDescent="0.3">
      <c r="BI3100" t="str">
        <v>04/12/2012</v>
      </c>
      <c r="BJ3100">
        <v>45.7</v>
      </c>
      <c r="BK3100">
        <v>23.4</v>
      </c>
    </row>
    <row r="3101" spans="61:63" x14ac:dyDescent="0.3">
      <c r="BI3101" t="str">
        <v>03/12/2012</v>
      </c>
      <c r="BJ3101">
        <v>45.7</v>
      </c>
      <c r="BK3101">
        <v>23.4</v>
      </c>
    </row>
    <row r="3102" spans="61:63" x14ac:dyDescent="0.3">
      <c r="BI3102" t="str">
        <v>30/11/2012</v>
      </c>
      <c r="BJ3102">
        <v>43.6</v>
      </c>
      <c r="BK3102">
        <v>25.5</v>
      </c>
    </row>
    <row r="3103" spans="61:63" x14ac:dyDescent="0.3">
      <c r="BI3103" t="str">
        <v>29/11/2012</v>
      </c>
      <c r="BJ3103">
        <v>43.6</v>
      </c>
      <c r="BK3103">
        <v>25.5</v>
      </c>
    </row>
    <row r="3104" spans="61:63" x14ac:dyDescent="0.3">
      <c r="BI3104" t="str">
        <v>28/11/2012</v>
      </c>
      <c r="BJ3104">
        <v>43.6</v>
      </c>
      <c r="BK3104">
        <v>25.5</v>
      </c>
    </row>
    <row r="3105" spans="61:63" x14ac:dyDescent="0.3">
      <c r="BI3105" t="str">
        <v>27/11/2012</v>
      </c>
      <c r="BJ3105">
        <v>43.6</v>
      </c>
      <c r="BK3105">
        <v>25.5</v>
      </c>
    </row>
    <row r="3106" spans="61:63" x14ac:dyDescent="0.3">
      <c r="BI3106" t="str">
        <v>26/11/2012</v>
      </c>
      <c r="BJ3106">
        <v>43.6</v>
      </c>
      <c r="BK3106">
        <v>25.5</v>
      </c>
    </row>
    <row r="3107" spans="61:63" x14ac:dyDescent="0.3">
      <c r="BI3107" t="str">
        <v>23/11/2012</v>
      </c>
      <c r="BJ3107">
        <v>39.299999999999997</v>
      </c>
      <c r="BK3107">
        <v>27.7</v>
      </c>
    </row>
    <row r="3108" spans="61:63" x14ac:dyDescent="0.3">
      <c r="BI3108" t="str">
        <v>22/11/2012</v>
      </c>
      <c r="BJ3108">
        <v>39.299999999999997</v>
      </c>
      <c r="BK3108">
        <v>27.7</v>
      </c>
    </row>
    <row r="3109" spans="61:63" x14ac:dyDescent="0.3">
      <c r="BI3109" t="str">
        <v>21/11/2012</v>
      </c>
      <c r="BJ3109">
        <v>39.299999999999997</v>
      </c>
      <c r="BK3109">
        <v>27.7</v>
      </c>
    </row>
    <row r="3110" spans="61:63" x14ac:dyDescent="0.3">
      <c r="BI3110" t="str">
        <v>20/11/2012</v>
      </c>
      <c r="BJ3110">
        <v>39.299999999999997</v>
      </c>
      <c r="BK3110">
        <v>27.7</v>
      </c>
    </row>
    <row r="3111" spans="61:63" x14ac:dyDescent="0.3">
      <c r="BI3111" t="str">
        <v>19/11/2012</v>
      </c>
      <c r="BJ3111">
        <v>39.299999999999997</v>
      </c>
      <c r="BK3111">
        <v>27.7</v>
      </c>
    </row>
    <row r="3112" spans="61:63" x14ac:dyDescent="0.3">
      <c r="BI3112" t="str">
        <v>16/11/2012</v>
      </c>
      <c r="BJ3112">
        <v>37.200000000000003</v>
      </c>
      <c r="BK3112">
        <v>27.7</v>
      </c>
    </row>
    <row r="3113" spans="61:63" x14ac:dyDescent="0.3">
      <c r="BI3113" t="str">
        <v>15/11/2012</v>
      </c>
      <c r="BJ3113">
        <v>37.200000000000003</v>
      </c>
      <c r="BK3113">
        <v>27.7</v>
      </c>
    </row>
    <row r="3114" spans="61:63" x14ac:dyDescent="0.3">
      <c r="BI3114" t="str">
        <v>14/11/2012</v>
      </c>
      <c r="BJ3114">
        <v>37.200000000000003</v>
      </c>
      <c r="BK3114">
        <v>27.7</v>
      </c>
    </row>
    <row r="3115" spans="61:63" x14ac:dyDescent="0.3">
      <c r="BI3115" t="str">
        <v>13/11/2012</v>
      </c>
      <c r="BJ3115">
        <v>37.200000000000003</v>
      </c>
      <c r="BK3115">
        <v>27.7</v>
      </c>
    </row>
    <row r="3116" spans="61:63" x14ac:dyDescent="0.3">
      <c r="BI3116" t="str">
        <v>12/11/2012</v>
      </c>
      <c r="BJ3116">
        <v>37.200000000000003</v>
      </c>
      <c r="BK3116">
        <v>27.7</v>
      </c>
    </row>
    <row r="3117" spans="61:63" x14ac:dyDescent="0.3">
      <c r="BI3117" t="str">
        <v>09/11/2012</v>
      </c>
      <c r="BJ3117">
        <v>38.299999999999997</v>
      </c>
      <c r="BK3117">
        <v>28.7</v>
      </c>
    </row>
    <row r="3118" spans="61:63" x14ac:dyDescent="0.3">
      <c r="BI3118" t="str">
        <v>08/11/2012</v>
      </c>
      <c r="BJ3118">
        <v>38.299999999999997</v>
      </c>
      <c r="BK3118">
        <v>28.7</v>
      </c>
    </row>
    <row r="3119" spans="61:63" x14ac:dyDescent="0.3">
      <c r="BI3119" t="str">
        <v>07/11/2012</v>
      </c>
      <c r="BJ3119">
        <v>38.299999999999997</v>
      </c>
      <c r="BK3119">
        <v>28.7</v>
      </c>
    </row>
    <row r="3120" spans="61:63" x14ac:dyDescent="0.3">
      <c r="BI3120" t="str">
        <v>06/11/2012</v>
      </c>
      <c r="BJ3120">
        <v>38.299999999999997</v>
      </c>
      <c r="BK3120">
        <v>28.7</v>
      </c>
    </row>
    <row r="3121" spans="61:63" x14ac:dyDescent="0.3">
      <c r="BI3121" t="str">
        <v>05/11/2012</v>
      </c>
      <c r="BJ3121">
        <v>38.299999999999997</v>
      </c>
      <c r="BK3121">
        <v>28.7</v>
      </c>
    </row>
    <row r="3122" spans="61:63" x14ac:dyDescent="0.3">
      <c r="BI3122" t="str">
        <v>02/11/2012</v>
      </c>
      <c r="BJ3122">
        <v>43.6</v>
      </c>
      <c r="BK3122">
        <v>27.7</v>
      </c>
    </row>
    <row r="3123" spans="61:63" x14ac:dyDescent="0.3">
      <c r="BI3123" t="str">
        <v>01/11/2012</v>
      </c>
      <c r="BJ3123">
        <v>43.6</v>
      </c>
      <c r="BK3123">
        <v>27.7</v>
      </c>
    </row>
    <row r="3124" spans="61:63" x14ac:dyDescent="0.3">
      <c r="BI3124" t="str">
        <v>31/10/2012</v>
      </c>
      <c r="BJ3124">
        <v>43.6</v>
      </c>
      <c r="BK3124">
        <v>27.7</v>
      </c>
    </row>
    <row r="3125" spans="61:63" x14ac:dyDescent="0.3">
      <c r="BI3125" t="str">
        <v>30/10/2012</v>
      </c>
      <c r="BJ3125">
        <v>43.6</v>
      </c>
      <c r="BK3125">
        <v>27.7</v>
      </c>
    </row>
    <row r="3126" spans="61:63" x14ac:dyDescent="0.3">
      <c r="BI3126" t="str">
        <v>29/10/2012</v>
      </c>
      <c r="BJ3126">
        <v>43.6</v>
      </c>
      <c r="BK3126">
        <v>27.7</v>
      </c>
    </row>
    <row r="3127" spans="61:63" x14ac:dyDescent="0.3">
      <c r="BI3127" t="str">
        <v>26/10/2012</v>
      </c>
      <c r="BJ3127">
        <v>41.5</v>
      </c>
      <c r="BK3127">
        <v>27.7</v>
      </c>
    </row>
    <row r="3128" spans="61:63" x14ac:dyDescent="0.3">
      <c r="BI3128" t="str">
        <v>25/10/2012</v>
      </c>
      <c r="BJ3128">
        <v>41.5</v>
      </c>
      <c r="BK3128">
        <v>27.7</v>
      </c>
    </row>
    <row r="3129" spans="61:63" x14ac:dyDescent="0.3">
      <c r="BI3129" t="str">
        <v>24/10/2012</v>
      </c>
      <c r="BJ3129">
        <v>41.5</v>
      </c>
      <c r="BK3129">
        <v>27.7</v>
      </c>
    </row>
    <row r="3130" spans="61:63" x14ac:dyDescent="0.3">
      <c r="BI3130" t="str">
        <v>23/10/2012</v>
      </c>
      <c r="BJ3130">
        <v>41.5</v>
      </c>
      <c r="BK3130">
        <v>27.7</v>
      </c>
    </row>
    <row r="3131" spans="61:63" x14ac:dyDescent="0.3">
      <c r="BI3131" t="str">
        <v>22/10/2012</v>
      </c>
      <c r="BJ3131">
        <v>41.5</v>
      </c>
      <c r="BK3131">
        <v>27.7</v>
      </c>
    </row>
    <row r="3132" spans="61:63" x14ac:dyDescent="0.3">
      <c r="BI3132" t="str">
        <v>19/10/2012</v>
      </c>
      <c r="BJ3132">
        <v>41.5</v>
      </c>
      <c r="BK3132">
        <v>27.7</v>
      </c>
    </row>
    <row r="3133" spans="61:63" x14ac:dyDescent="0.3">
      <c r="BI3133" t="str">
        <v>18/10/2012</v>
      </c>
      <c r="BJ3133">
        <v>41.5</v>
      </c>
      <c r="BK3133">
        <v>27.7</v>
      </c>
    </row>
    <row r="3134" spans="61:63" x14ac:dyDescent="0.3">
      <c r="BI3134" t="str">
        <v>17/10/2012</v>
      </c>
      <c r="BJ3134">
        <v>41.5</v>
      </c>
      <c r="BK3134">
        <v>27.7</v>
      </c>
    </row>
    <row r="3135" spans="61:63" x14ac:dyDescent="0.3">
      <c r="BI3135" t="str">
        <v>16/10/2012</v>
      </c>
      <c r="BJ3135">
        <v>41.5</v>
      </c>
      <c r="BK3135">
        <v>27.7</v>
      </c>
    </row>
    <row r="3136" spans="61:63" x14ac:dyDescent="0.3">
      <c r="BI3136" t="str">
        <v>15/10/2012</v>
      </c>
      <c r="BJ3136">
        <v>41.5</v>
      </c>
      <c r="BK3136">
        <v>27.7</v>
      </c>
    </row>
    <row r="3137" spans="61:63" x14ac:dyDescent="0.3">
      <c r="BI3137" t="str">
        <v>12/10/2012</v>
      </c>
      <c r="BJ3137">
        <v>42.6</v>
      </c>
      <c r="BK3137">
        <v>26.6</v>
      </c>
    </row>
    <row r="3138" spans="61:63" x14ac:dyDescent="0.3">
      <c r="BI3138" t="str">
        <v>11/10/2012</v>
      </c>
      <c r="BJ3138">
        <v>42.6</v>
      </c>
      <c r="BK3138">
        <v>26.6</v>
      </c>
    </row>
    <row r="3139" spans="61:63" x14ac:dyDescent="0.3">
      <c r="BI3139" t="str">
        <v>10/10/2012</v>
      </c>
      <c r="BJ3139">
        <v>42.6</v>
      </c>
      <c r="BK3139">
        <v>26.6</v>
      </c>
    </row>
    <row r="3140" spans="61:63" x14ac:dyDescent="0.3">
      <c r="BI3140" t="str">
        <v>09/10/2012</v>
      </c>
      <c r="BJ3140">
        <v>42.6</v>
      </c>
      <c r="BK3140">
        <v>26.6</v>
      </c>
    </row>
    <row r="3141" spans="61:63" x14ac:dyDescent="0.3">
      <c r="BI3141" t="str">
        <v>08/10/2012</v>
      </c>
      <c r="BJ3141">
        <v>42.6</v>
      </c>
      <c r="BK3141">
        <v>26.6</v>
      </c>
    </row>
    <row r="3142" spans="61:63" x14ac:dyDescent="0.3">
      <c r="BI3142" t="str">
        <v>05/10/2012</v>
      </c>
      <c r="BJ3142">
        <v>45.7</v>
      </c>
      <c r="BK3142">
        <v>25.5</v>
      </c>
    </row>
    <row r="3143" spans="61:63" x14ac:dyDescent="0.3">
      <c r="BI3143" t="str">
        <v>04/10/2012</v>
      </c>
      <c r="BJ3143">
        <v>45.7</v>
      </c>
      <c r="BK3143">
        <v>25.5</v>
      </c>
    </row>
    <row r="3144" spans="61:63" x14ac:dyDescent="0.3">
      <c r="BI3144" t="str">
        <v>03/10/2012</v>
      </c>
      <c r="BJ3144">
        <v>45.7</v>
      </c>
      <c r="BK3144">
        <v>25.5</v>
      </c>
    </row>
    <row r="3145" spans="61:63" x14ac:dyDescent="0.3">
      <c r="BI3145" t="str">
        <v>02/10/2012</v>
      </c>
      <c r="BJ3145">
        <v>45.7</v>
      </c>
      <c r="BK3145">
        <v>25.5</v>
      </c>
    </row>
    <row r="3146" spans="61:63" x14ac:dyDescent="0.3">
      <c r="BI3146" t="str">
        <v>01/10/2012</v>
      </c>
      <c r="BJ3146">
        <v>45.7</v>
      </c>
      <c r="BK3146">
        <v>25.5</v>
      </c>
    </row>
    <row r="3147" spans="61:63" x14ac:dyDescent="0.3">
      <c r="BI3147" t="str">
        <v>28/09/2012</v>
      </c>
      <c r="BJ3147">
        <v>46.8</v>
      </c>
      <c r="BK3147">
        <v>25.5</v>
      </c>
    </row>
    <row r="3148" spans="61:63" x14ac:dyDescent="0.3">
      <c r="BI3148" t="str">
        <v>27/09/2012</v>
      </c>
      <c r="BJ3148">
        <v>46.8</v>
      </c>
      <c r="BK3148">
        <v>25.5</v>
      </c>
    </row>
    <row r="3149" spans="61:63" x14ac:dyDescent="0.3">
      <c r="BI3149" t="str">
        <v>26/09/2012</v>
      </c>
      <c r="BJ3149">
        <v>46.8</v>
      </c>
      <c r="BK3149">
        <v>25.5</v>
      </c>
    </row>
    <row r="3150" spans="61:63" x14ac:dyDescent="0.3">
      <c r="BI3150" t="str">
        <v>25/09/2012</v>
      </c>
      <c r="BJ3150">
        <v>46.8</v>
      </c>
      <c r="BK3150">
        <v>25.5</v>
      </c>
    </row>
    <row r="3151" spans="61:63" x14ac:dyDescent="0.3">
      <c r="BI3151" t="str">
        <v>24/09/2012</v>
      </c>
      <c r="BJ3151">
        <v>46.8</v>
      </c>
      <c r="BK3151">
        <v>25.5</v>
      </c>
    </row>
    <row r="3152" spans="61:63" x14ac:dyDescent="0.3">
      <c r="BI3152" t="str">
        <v>21/09/2012</v>
      </c>
      <c r="BJ3152">
        <v>51</v>
      </c>
      <c r="BK3152">
        <v>24.5</v>
      </c>
    </row>
    <row r="3153" spans="61:63" x14ac:dyDescent="0.3">
      <c r="BI3153" t="str">
        <v>20/09/2012</v>
      </c>
      <c r="BJ3153">
        <v>51</v>
      </c>
      <c r="BK3153">
        <v>24.5</v>
      </c>
    </row>
    <row r="3154" spans="61:63" x14ac:dyDescent="0.3">
      <c r="BI3154" t="str">
        <v>19/09/2012</v>
      </c>
      <c r="BJ3154">
        <v>51</v>
      </c>
      <c r="BK3154">
        <v>24.5</v>
      </c>
    </row>
    <row r="3155" spans="61:63" x14ac:dyDescent="0.3">
      <c r="BI3155" t="str">
        <v>18/09/2012</v>
      </c>
      <c r="BJ3155">
        <v>51</v>
      </c>
      <c r="BK3155">
        <v>24.5</v>
      </c>
    </row>
    <row r="3156" spans="61:63" x14ac:dyDescent="0.3">
      <c r="BI3156" t="str">
        <v>17/09/2012</v>
      </c>
      <c r="BJ3156">
        <v>51</v>
      </c>
      <c r="BK3156">
        <v>24.5</v>
      </c>
    </row>
    <row r="3157" spans="61:63" x14ac:dyDescent="0.3">
      <c r="BI3157" t="str">
        <v>14/09/2012</v>
      </c>
      <c r="BJ3157">
        <v>54.2</v>
      </c>
      <c r="BK3157">
        <v>24.5</v>
      </c>
    </row>
    <row r="3158" spans="61:63" x14ac:dyDescent="0.3">
      <c r="BI3158" t="str">
        <v>13/09/2012</v>
      </c>
      <c r="BJ3158">
        <v>54.2</v>
      </c>
      <c r="BK3158">
        <v>24.5</v>
      </c>
    </row>
    <row r="3159" spans="61:63" x14ac:dyDescent="0.3">
      <c r="BI3159" t="str">
        <v>12/09/2012</v>
      </c>
      <c r="BJ3159">
        <v>54.2</v>
      </c>
      <c r="BK3159">
        <v>24.5</v>
      </c>
    </row>
    <row r="3160" spans="61:63" x14ac:dyDescent="0.3">
      <c r="BI3160" t="str">
        <v>11/09/2012</v>
      </c>
      <c r="BJ3160">
        <v>54.2</v>
      </c>
      <c r="BK3160">
        <v>24.5</v>
      </c>
    </row>
    <row r="3161" spans="61:63" x14ac:dyDescent="0.3">
      <c r="BI3161" t="str">
        <v>10/09/2012</v>
      </c>
      <c r="BJ3161">
        <v>54.2</v>
      </c>
      <c r="BK3161">
        <v>24.5</v>
      </c>
    </row>
    <row r="3162" spans="61:63" x14ac:dyDescent="0.3">
      <c r="BI3162" t="str">
        <v>07/09/2012</v>
      </c>
      <c r="BJ3162">
        <v>51.1</v>
      </c>
      <c r="BK3162">
        <v>25.5</v>
      </c>
    </row>
    <row r="3163" spans="61:63" x14ac:dyDescent="0.3">
      <c r="BI3163" t="str">
        <v>06/09/2012</v>
      </c>
      <c r="BJ3163">
        <v>51.1</v>
      </c>
      <c r="BK3163">
        <v>25.5</v>
      </c>
    </row>
    <row r="3164" spans="61:63" x14ac:dyDescent="0.3">
      <c r="BI3164" t="str">
        <v>05/09/2012</v>
      </c>
      <c r="BJ3164">
        <v>51.1</v>
      </c>
      <c r="BK3164">
        <v>25.5</v>
      </c>
    </row>
    <row r="3165" spans="61:63" x14ac:dyDescent="0.3">
      <c r="BI3165" t="str">
        <v>04/09/2012</v>
      </c>
      <c r="BJ3165">
        <v>51.1</v>
      </c>
      <c r="BK3165">
        <v>25.5</v>
      </c>
    </row>
    <row r="3166" spans="61:63" x14ac:dyDescent="0.3">
      <c r="BI3166" t="str">
        <v>03/09/2012</v>
      </c>
      <c r="BJ3166">
        <v>51.1</v>
      </c>
      <c r="BK3166">
        <v>25.5</v>
      </c>
    </row>
    <row r="3167" spans="61:63" x14ac:dyDescent="0.3">
      <c r="BI3167" t="str">
        <v>31/08/2012</v>
      </c>
      <c r="BJ3167">
        <v>51</v>
      </c>
      <c r="BK3167">
        <v>24.5</v>
      </c>
    </row>
    <row r="3168" spans="61:63" x14ac:dyDescent="0.3">
      <c r="BI3168" t="str">
        <v>30/08/2012</v>
      </c>
      <c r="BJ3168">
        <v>51</v>
      </c>
      <c r="BK3168">
        <v>24.5</v>
      </c>
    </row>
    <row r="3169" spans="61:63" x14ac:dyDescent="0.3">
      <c r="BI3169" t="str">
        <v>29/08/2012</v>
      </c>
      <c r="BJ3169">
        <v>51</v>
      </c>
      <c r="BK3169">
        <v>24.5</v>
      </c>
    </row>
    <row r="3170" spans="61:63" x14ac:dyDescent="0.3">
      <c r="BI3170" t="str">
        <v>28/08/2012</v>
      </c>
      <c r="BJ3170">
        <v>51</v>
      </c>
      <c r="BK3170">
        <v>24.5</v>
      </c>
    </row>
    <row r="3171" spans="61:63" x14ac:dyDescent="0.3">
      <c r="BI3171" t="str">
        <v>27/08/2012</v>
      </c>
      <c r="BJ3171">
        <v>51</v>
      </c>
      <c r="BK3171">
        <v>24.5</v>
      </c>
    </row>
    <row r="3172" spans="61:63" x14ac:dyDescent="0.3">
      <c r="BI3172" t="str">
        <v>24/08/2012</v>
      </c>
      <c r="BJ3172">
        <v>48.9</v>
      </c>
      <c r="BK3172">
        <v>24.5</v>
      </c>
    </row>
    <row r="3173" spans="61:63" x14ac:dyDescent="0.3">
      <c r="BI3173" t="str">
        <v>23/08/2012</v>
      </c>
      <c r="BJ3173">
        <v>48.9</v>
      </c>
      <c r="BK3173">
        <v>24.5</v>
      </c>
    </row>
    <row r="3174" spans="61:63" x14ac:dyDescent="0.3">
      <c r="BI3174" t="str">
        <v>22/08/2012</v>
      </c>
      <c r="BJ3174">
        <v>48.9</v>
      </c>
      <c r="BK3174">
        <v>24.5</v>
      </c>
    </row>
    <row r="3175" spans="61:63" x14ac:dyDescent="0.3">
      <c r="BI3175" t="str">
        <v>21/08/2012</v>
      </c>
      <c r="BJ3175">
        <v>48.9</v>
      </c>
      <c r="BK3175">
        <v>24.5</v>
      </c>
    </row>
    <row r="3176" spans="61:63" x14ac:dyDescent="0.3">
      <c r="BI3176" t="str">
        <v>20/08/2012</v>
      </c>
      <c r="BJ3176">
        <v>48.9</v>
      </c>
      <c r="BK3176">
        <v>24.5</v>
      </c>
    </row>
    <row r="3177" spans="61:63" x14ac:dyDescent="0.3">
      <c r="BI3177" t="str">
        <v>17/08/2012</v>
      </c>
      <c r="BJ3177">
        <v>47.3</v>
      </c>
      <c r="BK3177">
        <v>24.7</v>
      </c>
    </row>
    <row r="3178" spans="61:63" x14ac:dyDescent="0.3">
      <c r="BI3178" t="str">
        <v>16/08/2012</v>
      </c>
      <c r="BJ3178">
        <v>47.3</v>
      </c>
      <c r="BK3178">
        <v>24.7</v>
      </c>
    </row>
    <row r="3179" spans="61:63" x14ac:dyDescent="0.3">
      <c r="BI3179" t="str">
        <v>15/08/2012</v>
      </c>
      <c r="BJ3179">
        <v>47.3</v>
      </c>
      <c r="BK3179">
        <v>24.7</v>
      </c>
    </row>
    <row r="3180" spans="61:63" x14ac:dyDescent="0.3">
      <c r="BI3180" t="str">
        <v>14/08/2012</v>
      </c>
      <c r="BJ3180">
        <v>47.3</v>
      </c>
      <c r="BK3180">
        <v>24.7</v>
      </c>
    </row>
    <row r="3181" spans="61:63" x14ac:dyDescent="0.3">
      <c r="BI3181" t="str">
        <v>13/08/2012</v>
      </c>
      <c r="BJ3181">
        <v>47.3</v>
      </c>
      <c r="BK3181">
        <v>24.7</v>
      </c>
    </row>
    <row r="3182" spans="61:63" x14ac:dyDescent="0.3">
      <c r="BI3182" t="str">
        <v>10/08/2012</v>
      </c>
      <c r="BJ3182">
        <v>43.6</v>
      </c>
      <c r="BK3182">
        <v>26.6</v>
      </c>
    </row>
    <row r="3183" spans="61:63" x14ac:dyDescent="0.3">
      <c r="BI3183" t="str">
        <v>09/08/2012</v>
      </c>
      <c r="BJ3183">
        <v>43.6</v>
      </c>
      <c r="BK3183">
        <v>26.6</v>
      </c>
    </row>
    <row r="3184" spans="61:63" x14ac:dyDescent="0.3">
      <c r="BI3184" t="str">
        <v>08/08/2012</v>
      </c>
      <c r="BJ3184">
        <v>43.6</v>
      </c>
      <c r="BK3184">
        <v>26.6</v>
      </c>
    </row>
    <row r="3185" spans="61:63" x14ac:dyDescent="0.3">
      <c r="BI3185" t="str">
        <v>07/08/2012</v>
      </c>
      <c r="BJ3185">
        <v>43.6</v>
      </c>
      <c r="BK3185">
        <v>26.6</v>
      </c>
    </row>
    <row r="3186" spans="61:63" x14ac:dyDescent="0.3">
      <c r="BI3186" t="str">
        <v>06/08/2012</v>
      </c>
      <c r="BJ3186">
        <v>43.6</v>
      </c>
      <c r="BK3186">
        <v>26.6</v>
      </c>
    </row>
    <row r="3187" spans="61:63" x14ac:dyDescent="0.3">
      <c r="BI3187" t="str">
        <v>03/08/2012</v>
      </c>
      <c r="BJ3187">
        <v>43.6</v>
      </c>
      <c r="BK3187">
        <v>25.5</v>
      </c>
    </row>
    <row r="3188" spans="61:63" x14ac:dyDescent="0.3">
      <c r="BI3188" t="str">
        <v>02/08/2012</v>
      </c>
      <c r="BJ3188">
        <v>43.6</v>
      </c>
      <c r="BK3188">
        <v>25.5</v>
      </c>
    </row>
    <row r="3189" spans="61:63" x14ac:dyDescent="0.3">
      <c r="BI3189" t="str">
        <v>01/08/2012</v>
      </c>
      <c r="BJ3189">
        <v>43.6</v>
      </c>
      <c r="BK3189">
        <v>25.5</v>
      </c>
    </row>
    <row r="3190" spans="61:63" x14ac:dyDescent="0.3">
      <c r="BI3190" t="str">
        <v>31/07/2012</v>
      </c>
      <c r="BJ3190">
        <v>43.6</v>
      </c>
      <c r="BK3190">
        <v>25.5</v>
      </c>
    </row>
    <row r="3191" spans="61:63" x14ac:dyDescent="0.3">
      <c r="BI3191" t="str">
        <v>30/07/2012</v>
      </c>
      <c r="BJ3191">
        <v>43.6</v>
      </c>
      <c r="BK3191">
        <v>25.5</v>
      </c>
    </row>
    <row r="3192" spans="61:63" x14ac:dyDescent="0.3">
      <c r="BI3192" t="str">
        <v>27/07/2012</v>
      </c>
      <c r="BJ3192">
        <v>39.4</v>
      </c>
      <c r="BK3192">
        <v>27.7</v>
      </c>
    </row>
    <row r="3193" spans="61:63" x14ac:dyDescent="0.3">
      <c r="BI3193" t="str">
        <v>26/07/2012</v>
      </c>
      <c r="BJ3193">
        <v>39.4</v>
      </c>
      <c r="BK3193">
        <v>27.7</v>
      </c>
    </row>
    <row r="3194" spans="61:63" x14ac:dyDescent="0.3">
      <c r="BI3194" t="str">
        <v>25/07/2012</v>
      </c>
      <c r="BJ3194">
        <v>39.4</v>
      </c>
      <c r="BK3194">
        <v>27.7</v>
      </c>
    </row>
    <row r="3195" spans="61:63" x14ac:dyDescent="0.3">
      <c r="BI3195" t="str">
        <v>24/07/2012</v>
      </c>
      <c r="BJ3195">
        <v>39.4</v>
      </c>
      <c r="BK3195">
        <v>27.7</v>
      </c>
    </row>
    <row r="3196" spans="61:63" x14ac:dyDescent="0.3">
      <c r="BI3196" t="str">
        <v>23/07/2012</v>
      </c>
      <c r="BJ3196">
        <v>39.4</v>
      </c>
      <c r="BK3196">
        <v>27.7</v>
      </c>
    </row>
    <row r="3197" spans="61:63" x14ac:dyDescent="0.3">
      <c r="BI3197" t="str">
        <v>20/07/2012</v>
      </c>
      <c r="BJ3197">
        <v>40.4</v>
      </c>
      <c r="BK3197">
        <v>26.6</v>
      </c>
    </row>
    <row r="3198" spans="61:63" x14ac:dyDescent="0.3">
      <c r="BI3198" t="str">
        <v>19/07/2012</v>
      </c>
      <c r="BJ3198">
        <v>40.4</v>
      </c>
      <c r="BK3198">
        <v>26.6</v>
      </c>
    </row>
    <row r="3199" spans="61:63" x14ac:dyDescent="0.3">
      <c r="BI3199" t="str">
        <v>18/07/2012</v>
      </c>
      <c r="BJ3199">
        <v>40.4</v>
      </c>
      <c r="BK3199">
        <v>26.6</v>
      </c>
    </row>
    <row r="3200" spans="61:63" x14ac:dyDescent="0.3">
      <c r="BI3200" t="str">
        <v>17/07/2012</v>
      </c>
      <c r="BJ3200">
        <v>40.4</v>
      </c>
      <c r="BK3200">
        <v>26.6</v>
      </c>
    </row>
    <row r="3201" spans="61:63" x14ac:dyDescent="0.3">
      <c r="BI3201" t="str">
        <v>16/07/2012</v>
      </c>
      <c r="BJ3201">
        <v>40.4</v>
      </c>
      <c r="BK3201">
        <v>26.6</v>
      </c>
    </row>
    <row r="3202" spans="61:63" x14ac:dyDescent="0.3">
      <c r="BI3202" t="str">
        <v>13/07/2012</v>
      </c>
      <c r="BJ3202">
        <v>43.6</v>
      </c>
      <c r="BK3202">
        <v>24.5</v>
      </c>
    </row>
    <row r="3203" spans="61:63" x14ac:dyDescent="0.3">
      <c r="BI3203" t="str">
        <v>12/07/2012</v>
      </c>
      <c r="BJ3203">
        <v>43.6</v>
      </c>
      <c r="BK3203">
        <v>24.5</v>
      </c>
    </row>
    <row r="3204" spans="61:63" x14ac:dyDescent="0.3">
      <c r="BI3204" t="str">
        <v>11/07/2012</v>
      </c>
      <c r="BJ3204">
        <v>43.6</v>
      </c>
      <c r="BK3204">
        <v>24.5</v>
      </c>
    </row>
    <row r="3205" spans="61:63" x14ac:dyDescent="0.3">
      <c r="BI3205" t="str">
        <v>10/07/2012</v>
      </c>
      <c r="BJ3205">
        <v>43.6</v>
      </c>
      <c r="BK3205">
        <v>24.5</v>
      </c>
    </row>
    <row r="3206" spans="61:63" x14ac:dyDescent="0.3">
      <c r="BI3206" t="str">
        <v>09/07/2012</v>
      </c>
      <c r="BJ3206">
        <v>43.6</v>
      </c>
      <c r="BK3206">
        <v>24.5</v>
      </c>
    </row>
    <row r="3207" spans="61:63" x14ac:dyDescent="0.3">
      <c r="BI3207" t="str">
        <v>06/07/2012</v>
      </c>
      <c r="BJ3207">
        <v>44.7</v>
      </c>
      <c r="BK3207">
        <v>24.5</v>
      </c>
    </row>
    <row r="3208" spans="61:63" x14ac:dyDescent="0.3">
      <c r="BI3208" t="str">
        <v>05/07/2012</v>
      </c>
      <c r="BJ3208">
        <v>44.7</v>
      </c>
      <c r="BK3208">
        <v>24.5</v>
      </c>
    </row>
    <row r="3209" spans="61:63" x14ac:dyDescent="0.3">
      <c r="BI3209" t="str">
        <v>04/07/2012</v>
      </c>
      <c r="BJ3209">
        <v>44.7</v>
      </c>
      <c r="BK3209">
        <v>24.5</v>
      </c>
    </row>
    <row r="3210" spans="61:63" x14ac:dyDescent="0.3">
      <c r="BI3210" t="str">
        <v>03/07/2012</v>
      </c>
      <c r="BJ3210">
        <v>44.7</v>
      </c>
      <c r="BK3210">
        <v>24.5</v>
      </c>
    </row>
    <row r="3211" spans="61:63" x14ac:dyDescent="0.3">
      <c r="BI3211" t="str">
        <v>02/07/2012</v>
      </c>
      <c r="BJ3211">
        <v>44.7</v>
      </c>
      <c r="BK3211">
        <v>24.5</v>
      </c>
    </row>
    <row r="3212" spans="61:63" x14ac:dyDescent="0.3">
      <c r="BI3212" t="str">
        <v>29/06/2012</v>
      </c>
      <c r="BJ3212">
        <v>42.5</v>
      </c>
      <c r="BK3212">
        <v>24.5</v>
      </c>
    </row>
    <row r="3213" spans="61:63" x14ac:dyDescent="0.3">
      <c r="BI3213" t="str">
        <v>28/06/2012</v>
      </c>
      <c r="BJ3213">
        <v>42.5</v>
      </c>
      <c r="BK3213">
        <v>24.5</v>
      </c>
    </row>
    <row r="3214" spans="61:63" x14ac:dyDescent="0.3">
      <c r="BI3214" t="str">
        <v>27/06/2012</v>
      </c>
      <c r="BJ3214">
        <v>42.5</v>
      </c>
      <c r="BK3214">
        <v>24.5</v>
      </c>
    </row>
    <row r="3215" spans="61:63" x14ac:dyDescent="0.3">
      <c r="BI3215" t="str">
        <v>26/06/2012</v>
      </c>
      <c r="BJ3215">
        <v>42.5</v>
      </c>
      <c r="BK3215">
        <v>24.5</v>
      </c>
    </row>
    <row r="3216" spans="61:63" x14ac:dyDescent="0.3">
      <c r="BI3216" t="str">
        <v>25/06/2012</v>
      </c>
      <c r="BJ3216">
        <v>42.5</v>
      </c>
      <c r="BK3216">
        <v>24.5</v>
      </c>
    </row>
    <row r="3217" spans="61:63" x14ac:dyDescent="0.3">
      <c r="BI3217" t="str">
        <v>22/06/2012</v>
      </c>
      <c r="BJ3217">
        <v>38.700000000000003</v>
      </c>
      <c r="BK3217">
        <v>24.7</v>
      </c>
    </row>
    <row r="3218" spans="61:63" x14ac:dyDescent="0.3">
      <c r="BI3218" t="str">
        <v>21/06/2012</v>
      </c>
      <c r="BJ3218">
        <v>38.700000000000003</v>
      </c>
      <c r="BK3218">
        <v>24.7</v>
      </c>
    </row>
    <row r="3219" spans="61:63" x14ac:dyDescent="0.3">
      <c r="BI3219" t="str">
        <v>20/06/2012</v>
      </c>
      <c r="BJ3219">
        <v>38.700000000000003</v>
      </c>
      <c r="BK3219">
        <v>24.7</v>
      </c>
    </row>
    <row r="3220" spans="61:63" x14ac:dyDescent="0.3">
      <c r="BI3220" t="str">
        <v>19/06/2012</v>
      </c>
      <c r="BJ3220">
        <v>38.700000000000003</v>
      </c>
      <c r="BK3220">
        <v>24.7</v>
      </c>
    </row>
    <row r="3221" spans="61:63" x14ac:dyDescent="0.3">
      <c r="BI3221" t="str">
        <v>18/06/2012</v>
      </c>
      <c r="BJ3221">
        <v>38.700000000000003</v>
      </c>
      <c r="BK3221">
        <v>24.7</v>
      </c>
    </row>
    <row r="3222" spans="61:63" x14ac:dyDescent="0.3">
      <c r="BI3222" t="str">
        <v>15/06/2012</v>
      </c>
      <c r="BJ3222">
        <v>37.200000000000003</v>
      </c>
      <c r="BK3222">
        <v>25.6</v>
      </c>
    </row>
    <row r="3223" spans="61:63" x14ac:dyDescent="0.3">
      <c r="BI3223" t="str">
        <v>14/06/2012</v>
      </c>
      <c r="BJ3223">
        <v>37.200000000000003</v>
      </c>
      <c r="BK3223">
        <v>25.6</v>
      </c>
    </row>
    <row r="3224" spans="61:63" x14ac:dyDescent="0.3">
      <c r="BI3224" t="str">
        <v>13/06/2012</v>
      </c>
      <c r="BJ3224">
        <v>37.200000000000003</v>
      </c>
      <c r="BK3224">
        <v>25.6</v>
      </c>
    </row>
    <row r="3225" spans="61:63" x14ac:dyDescent="0.3">
      <c r="BI3225" t="str">
        <v>12/06/2012</v>
      </c>
      <c r="BJ3225">
        <v>37.200000000000003</v>
      </c>
      <c r="BK3225">
        <v>25.6</v>
      </c>
    </row>
    <row r="3226" spans="61:63" x14ac:dyDescent="0.3">
      <c r="BI3226" t="str">
        <v>11/06/2012</v>
      </c>
      <c r="BJ3226">
        <v>37.200000000000003</v>
      </c>
      <c r="BK3226">
        <v>25.6</v>
      </c>
    </row>
    <row r="3227" spans="61:63" x14ac:dyDescent="0.3">
      <c r="BI3227" t="str">
        <v>08/06/2012</v>
      </c>
      <c r="BJ3227">
        <v>37.200000000000003</v>
      </c>
      <c r="BK3227">
        <v>26.6</v>
      </c>
    </row>
    <row r="3228" spans="61:63" x14ac:dyDescent="0.3">
      <c r="BI3228" t="str">
        <v>07/06/2012</v>
      </c>
      <c r="BJ3228">
        <v>37.200000000000003</v>
      </c>
      <c r="BK3228">
        <v>26.6</v>
      </c>
    </row>
    <row r="3229" spans="61:63" x14ac:dyDescent="0.3">
      <c r="BI3229" t="str">
        <v>06/06/2012</v>
      </c>
      <c r="BJ3229">
        <v>37.200000000000003</v>
      </c>
      <c r="BK3229">
        <v>26.6</v>
      </c>
    </row>
    <row r="3230" spans="61:63" x14ac:dyDescent="0.3">
      <c r="BI3230" t="str">
        <v>05/06/2012</v>
      </c>
      <c r="BJ3230">
        <v>37.200000000000003</v>
      </c>
      <c r="BK3230">
        <v>26.6</v>
      </c>
    </row>
    <row r="3231" spans="61:63" x14ac:dyDescent="0.3">
      <c r="BI3231" t="str">
        <v>04/06/2012</v>
      </c>
      <c r="BJ3231">
        <v>37.200000000000003</v>
      </c>
      <c r="BK3231">
        <v>26.6</v>
      </c>
    </row>
    <row r="3232" spans="61:63" x14ac:dyDescent="0.3">
      <c r="BI3232" t="str">
        <v>01/06/2012</v>
      </c>
      <c r="BJ3232">
        <v>34</v>
      </c>
      <c r="BK3232">
        <v>26.6</v>
      </c>
    </row>
    <row r="3233" spans="61:63" x14ac:dyDescent="0.3">
      <c r="BI3233" t="str">
        <v>31/05/2012</v>
      </c>
      <c r="BJ3233">
        <v>34</v>
      </c>
      <c r="BK3233">
        <v>26.6</v>
      </c>
    </row>
    <row r="3234" spans="61:63" x14ac:dyDescent="0.3">
      <c r="BI3234" t="str">
        <v>30/05/2012</v>
      </c>
      <c r="BJ3234">
        <v>34</v>
      </c>
      <c r="BK3234">
        <v>26.6</v>
      </c>
    </row>
    <row r="3235" spans="61:63" x14ac:dyDescent="0.3">
      <c r="BI3235" t="str">
        <v>29/05/2012</v>
      </c>
      <c r="BJ3235">
        <v>34</v>
      </c>
      <c r="BK3235">
        <v>26.6</v>
      </c>
    </row>
    <row r="3236" spans="61:63" x14ac:dyDescent="0.3">
      <c r="BI3236" t="str">
        <v>28/05/2012</v>
      </c>
      <c r="BJ3236">
        <v>34</v>
      </c>
      <c r="BK3236">
        <v>26.6</v>
      </c>
    </row>
    <row r="3237" spans="61:63" x14ac:dyDescent="0.3">
      <c r="BI3237" t="str">
        <v>25/05/2012</v>
      </c>
      <c r="BJ3237">
        <v>39.299999999999997</v>
      </c>
      <c r="BK3237">
        <v>24.5</v>
      </c>
    </row>
    <row r="3238" spans="61:63" x14ac:dyDescent="0.3">
      <c r="BI3238" t="str">
        <v>24/05/2012</v>
      </c>
      <c r="BJ3238">
        <v>39.299999999999997</v>
      </c>
      <c r="BK3238">
        <v>24.5</v>
      </c>
    </row>
    <row r="3239" spans="61:63" x14ac:dyDescent="0.3">
      <c r="BI3239" t="str">
        <v>23/05/2012</v>
      </c>
      <c r="BJ3239">
        <v>39.299999999999997</v>
      </c>
      <c r="BK3239">
        <v>24.5</v>
      </c>
    </row>
    <row r="3240" spans="61:63" x14ac:dyDescent="0.3">
      <c r="BI3240" t="str">
        <v>22/05/2012</v>
      </c>
      <c r="BJ3240">
        <v>39.299999999999997</v>
      </c>
      <c r="BK3240">
        <v>24.5</v>
      </c>
    </row>
    <row r="3241" spans="61:63" x14ac:dyDescent="0.3">
      <c r="BI3241" t="str">
        <v>21/05/2012</v>
      </c>
      <c r="BJ3241">
        <v>39.299999999999997</v>
      </c>
      <c r="BK3241">
        <v>24.5</v>
      </c>
    </row>
    <row r="3242" spans="61:63" x14ac:dyDescent="0.3">
      <c r="BI3242" t="str">
        <v>18/05/2012</v>
      </c>
      <c r="BJ3242">
        <v>38.299999999999997</v>
      </c>
      <c r="BK3242">
        <v>26.6</v>
      </c>
    </row>
    <row r="3243" spans="61:63" x14ac:dyDescent="0.3">
      <c r="BI3243" t="str">
        <v>17/05/2012</v>
      </c>
      <c r="BJ3243">
        <v>38.299999999999997</v>
      </c>
      <c r="BK3243">
        <v>26.6</v>
      </c>
    </row>
    <row r="3244" spans="61:63" x14ac:dyDescent="0.3">
      <c r="BI3244" t="str">
        <v>16/05/2012</v>
      </c>
      <c r="BJ3244">
        <v>38.299999999999997</v>
      </c>
      <c r="BK3244">
        <v>26.6</v>
      </c>
    </row>
    <row r="3245" spans="61:63" x14ac:dyDescent="0.3">
      <c r="BI3245" t="str">
        <v>15/05/2012</v>
      </c>
      <c r="BJ3245">
        <v>38.299999999999997</v>
      </c>
      <c r="BK3245">
        <v>26.6</v>
      </c>
    </row>
    <row r="3246" spans="61:63" x14ac:dyDescent="0.3">
      <c r="BI3246" t="str">
        <v>14/05/2012</v>
      </c>
      <c r="BJ3246">
        <v>38.299999999999997</v>
      </c>
      <c r="BK3246">
        <v>26.6</v>
      </c>
    </row>
    <row r="3247" spans="61:63" x14ac:dyDescent="0.3">
      <c r="BI3247" t="str">
        <v>11/05/2012</v>
      </c>
      <c r="BJ3247">
        <v>39.4</v>
      </c>
      <c r="BK3247">
        <v>22.3</v>
      </c>
    </row>
    <row r="3248" spans="61:63" x14ac:dyDescent="0.3">
      <c r="BI3248" t="str">
        <v>10/05/2012</v>
      </c>
      <c r="BJ3248">
        <v>39.4</v>
      </c>
      <c r="BK3248">
        <v>22.3</v>
      </c>
    </row>
    <row r="3249" spans="61:63" x14ac:dyDescent="0.3">
      <c r="BI3249" t="str">
        <v>09/05/2012</v>
      </c>
      <c r="BJ3249">
        <v>39.4</v>
      </c>
      <c r="BK3249">
        <v>22.3</v>
      </c>
    </row>
    <row r="3250" spans="61:63" x14ac:dyDescent="0.3">
      <c r="BI3250" t="str">
        <v>08/05/2012</v>
      </c>
      <c r="BJ3250">
        <v>39.4</v>
      </c>
      <c r="BK3250">
        <v>22.3</v>
      </c>
    </row>
    <row r="3251" spans="61:63" x14ac:dyDescent="0.3">
      <c r="BI3251" t="str">
        <v>07/05/2012</v>
      </c>
      <c r="BJ3251">
        <v>39.4</v>
      </c>
      <c r="BK3251">
        <v>22.3</v>
      </c>
    </row>
    <row r="3252" spans="61:63" x14ac:dyDescent="0.3">
      <c r="BI3252" t="str">
        <v>04/05/2012</v>
      </c>
      <c r="BJ3252">
        <v>38.700000000000003</v>
      </c>
      <c r="BK3252">
        <v>20.399999999999999</v>
      </c>
    </row>
    <row r="3253" spans="61:63" x14ac:dyDescent="0.3">
      <c r="BI3253" t="str">
        <v>03/05/2012</v>
      </c>
      <c r="BJ3253">
        <v>38.700000000000003</v>
      </c>
      <c r="BK3253">
        <v>20.399999999999999</v>
      </c>
    </row>
    <row r="3254" spans="61:63" x14ac:dyDescent="0.3">
      <c r="BI3254" t="str">
        <v>02/05/2012</v>
      </c>
      <c r="BJ3254">
        <v>38.700000000000003</v>
      </c>
      <c r="BK3254">
        <v>20.399999999999999</v>
      </c>
    </row>
    <row r="3255" spans="61:63" x14ac:dyDescent="0.3">
      <c r="BI3255" t="str">
        <v>01/05/2012</v>
      </c>
      <c r="BJ3255">
        <v>38.700000000000003</v>
      </c>
      <c r="BK3255">
        <v>20.399999999999999</v>
      </c>
    </row>
    <row r="3256" spans="61:63" x14ac:dyDescent="0.3">
      <c r="BI3256" t="str">
        <v>30/04/2012</v>
      </c>
      <c r="BJ3256">
        <v>38.700000000000003</v>
      </c>
      <c r="BK3256">
        <v>20.399999999999999</v>
      </c>
    </row>
    <row r="3257" spans="61:63" x14ac:dyDescent="0.3">
      <c r="BI3257" t="str">
        <v>27/04/2012</v>
      </c>
      <c r="BJ3257">
        <v>43</v>
      </c>
      <c r="BK3257">
        <v>20.399999999999999</v>
      </c>
    </row>
    <row r="3258" spans="61:63" x14ac:dyDescent="0.3">
      <c r="BI3258" t="str">
        <v>26/04/2012</v>
      </c>
      <c r="BJ3258">
        <v>43</v>
      </c>
      <c r="BK3258">
        <v>20.399999999999999</v>
      </c>
    </row>
    <row r="3259" spans="61:63" x14ac:dyDescent="0.3">
      <c r="BI3259" t="str">
        <v>25/04/2012</v>
      </c>
      <c r="BJ3259">
        <v>43</v>
      </c>
      <c r="BK3259">
        <v>20.399999999999999</v>
      </c>
    </row>
    <row r="3260" spans="61:63" x14ac:dyDescent="0.3">
      <c r="BI3260" t="str">
        <v>24/04/2012</v>
      </c>
      <c r="BJ3260">
        <v>43</v>
      </c>
      <c r="BK3260">
        <v>20.399999999999999</v>
      </c>
    </row>
    <row r="3261" spans="61:63" x14ac:dyDescent="0.3">
      <c r="BI3261" t="str">
        <v>23/04/2012</v>
      </c>
      <c r="BJ3261">
        <v>43</v>
      </c>
      <c r="BK3261">
        <v>20.399999999999999</v>
      </c>
    </row>
    <row r="3262" spans="61:63" x14ac:dyDescent="0.3">
      <c r="BI3262" t="str">
        <v>20/04/2012</v>
      </c>
      <c r="BJ3262">
        <v>41.9</v>
      </c>
      <c r="BK3262">
        <v>23.7</v>
      </c>
    </row>
    <row r="3263" spans="61:63" x14ac:dyDescent="0.3">
      <c r="BI3263" t="str">
        <v>19/04/2012</v>
      </c>
      <c r="BJ3263">
        <v>41.9</v>
      </c>
      <c r="BK3263">
        <v>23.7</v>
      </c>
    </row>
    <row r="3264" spans="61:63" x14ac:dyDescent="0.3">
      <c r="BI3264" t="str">
        <v>18/04/2012</v>
      </c>
      <c r="BJ3264">
        <v>41.9</v>
      </c>
      <c r="BK3264">
        <v>23.7</v>
      </c>
    </row>
    <row r="3265" spans="61:63" x14ac:dyDescent="0.3">
      <c r="BI3265" t="str">
        <v>17/04/2012</v>
      </c>
      <c r="BJ3265">
        <v>41.9</v>
      </c>
      <c r="BK3265">
        <v>23.7</v>
      </c>
    </row>
    <row r="3266" spans="61:63" x14ac:dyDescent="0.3">
      <c r="BI3266" t="str">
        <v>16/04/2012</v>
      </c>
      <c r="BJ3266">
        <v>41.9</v>
      </c>
      <c r="BK3266">
        <v>23.7</v>
      </c>
    </row>
    <row r="3267" spans="61:63" x14ac:dyDescent="0.3">
      <c r="BI3267" t="str">
        <v>13/04/2012</v>
      </c>
      <c r="BJ3267">
        <v>44.1</v>
      </c>
      <c r="BK3267">
        <v>23.7</v>
      </c>
    </row>
    <row r="3268" spans="61:63" x14ac:dyDescent="0.3">
      <c r="BI3268" t="str">
        <v>12/04/2012</v>
      </c>
      <c r="BJ3268">
        <v>44.1</v>
      </c>
      <c r="BK3268">
        <v>23.7</v>
      </c>
    </row>
    <row r="3269" spans="61:63" x14ac:dyDescent="0.3">
      <c r="BI3269" t="str">
        <v>11/04/2012</v>
      </c>
      <c r="BJ3269">
        <v>44.1</v>
      </c>
      <c r="BK3269">
        <v>23.7</v>
      </c>
    </row>
    <row r="3270" spans="61:63" x14ac:dyDescent="0.3">
      <c r="BI3270" t="str">
        <v>10/04/2012</v>
      </c>
      <c r="BJ3270">
        <v>44.1</v>
      </c>
      <c r="BK3270">
        <v>23.7</v>
      </c>
    </row>
    <row r="3271" spans="61:63" x14ac:dyDescent="0.3">
      <c r="BI3271" t="str">
        <v>09/04/2012</v>
      </c>
      <c r="BJ3271">
        <v>44.1</v>
      </c>
      <c r="BK3271">
        <v>23.7</v>
      </c>
    </row>
    <row r="3272" spans="61:63" x14ac:dyDescent="0.3">
      <c r="BI3272" t="str">
        <v>06/04/2012</v>
      </c>
      <c r="BJ3272">
        <v>48.4</v>
      </c>
      <c r="BK3272">
        <v>21.5</v>
      </c>
    </row>
    <row r="3273" spans="61:63" x14ac:dyDescent="0.3">
      <c r="BI3273" t="str">
        <v>05/04/2012</v>
      </c>
      <c r="BJ3273">
        <v>48.4</v>
      </c>
      <c r="BK3273">
        <v>21.5</v>
      </c>
    </row>
    <row r="3274" spans="61:63" x14ac:dyDescent="0.3">
      <c r="BI3274" t="str">
        <v>04/04/2012</v>
      </c>
      <c r="BJ3274">
        <v>48.4</v>
      </c>
      <c r="BK3274">
        <v>21.5</v>
      </c>
    </row>
    <row r="3275" spans="61:63" x14ac:dyDescent="0.3">
      <c r="BI3275" t="str">
        <v>03/04/2012</v>
      </c>
      <c r="BJ3275">
        <v>48.4</v>
      </c>
      <c r="BK3275">
        <v>21.5</v>
      </c>
    </row>
    <row r="3276" spans="61:63" x14ac:dyDescent="0.3">
      <c r="BI3276" t="str">
        <v>02/04/2012</v>
      </c>
      <c r="BJ3276">
        <v>48.4</v>
      </c>
      <c r="BK3276">
        <v>21.5</v>
      </c>
    </row>
    <row r="3277" spans="61:63" x14ac:dyDescent="0.3">
      <c r="BI3277" t="str">
        <v>30/03/2012</v>
      </c>
      <c r="BJ3277">
        <v>52.7</v>
      </c>
      <c r="BK3277">
        <v>21.5</v>
      </c>
    </row>
    <row r="3278" spans="61:63" x14ac:dyDescent="0.3">
      <c r="BI3278" t="str">
        <v>29/03/2012</v>
      </c>
      <c r="BJ3278">
        <v>52.7</v>
      </c>
      <c r="BK3278">
        <v>21.5</v>
      </c>
    </row>
    <row r="3279" spans="61:63" x14ac:dyDescent="0.3">
      <c r="BI3279" t="str">
        <v>28/03/2012</v>
      </c>
      <c r="BJ3279">
        <v>52.7</v>
      </c>
      <c r="BK3279">
        <v>21.5</v>
      </c>
    </row>
    <row r="3280" spans="61:63" x14ac:dyDescent="0.3">
      <c r="BI3280" t="str">
        <v>27/03/2012</v>
      </c>
      <c r="BJ3280">
        <v>52.7</v>
      </c>
      <c r="BK3280">
        <v>21.5</v>
      </c>
    </row>
    <row r="3281" spans="61:63" x14ac:dyDescent="0.3">
      <c r="BI3281" t="str">
        <v>26/03/2012</v>
      </c>
      <c r="BJ3281">
        <v>52.7</v>
      </c>
      <c r="BK3281">
        <v>21.5</v>
      </c>
    </row>
    <row r="3282" spans="61:63" x14ac:dyDescent="0.3">
      <c r="BI3282" t="str">
        <v>23/03/2012</v>
      </c>
      <c r="BJ3282">
        <v>50.5</v>
      </c>
      <c r="BK3282">
        <v>22.6</v>
      </c>
    </row>
    <row r="3283" spans="61:63" x14ac:dyDescent="0.3">
      <c r="BI3283" t="str">
        <v>22/03/2012</v>
      </c>
      <c r="BJ3283">
        <v>50.5</v>
      </c>
      <c r="BK3283">
        <v>22.6</v>
      </c>
    </row>
    <row r="3284" spans="61:63" x14ac:dyDescent="0.3">
      <c r="BI3284" t="str">
        <v>21/03/2012</v>
      </c>
      <c r="BJ3284">
        <v>50.5</v>
      </c>
      <c r="BK3284">
        <v>22.6</v>
      </c>
    </row>
    <row r="3285" spans="61:63" x14ac:dyDescent="0.3">
      <c r="BI3285" t="str">
        <v>20/03/2012</v>
      </c>
      <c r="BJ3285">
        <v>50.5</v>
      </c>
      <c r="BK3285">
        <v>22.6</v>
      </c>
    </row>
    <row r="3286" spans="61:63" x14ac:dyDescent="0.3">
      <c r="BI3286" t="str">
        <v>19/03/2012</v>
      </c>
      <c r="BJ3286">
        <v>50.5</v>
      </c>
      <c r="BK3286">
        <v>22.6</v>
      </c>
    </row>
    <row r="3287" spans="61:63" x14ac:dyDescent="0.3">
      <c r="BI3287" t="str">
        <v>16/03/2012</v>
      </c>
      <c r="BJ3287">
        <v>48.4</v>
      </c>
      <c r="BK3287">
        <v>23.6</v>
      </c>
    </row>
    <row r="3288" spans="61:63" x14ac:dyDescent="0.3">
      <c r="BI3288" t="str">
        <v>15/03/2012</v>
      </c>
      <c r="BJ3288">
        <v>48.4</v>
      </c>
      <c r="BK3288">
        <v>23.6</v>
      </c>
    </row>
    <row r="3289" spans="61:63" x14ac:dyDescent="0.3">
      <c r="BI3289" t="str">
        <v>14/03/2012</v>
      </c>
      <c r="BJ3289">
        <v>48.4</v>
      </c>
      <c r="BK3289">
        <v>23.6</v>
      </c>
    </row>
    <row r="3290" spans="61:63" x14ac:dyDescent="0.3">
      <c r="BI3290" t="str">
        <v>13/03/2012</v>
      </c>
      <c r="BJ3290">
        <v>48.4</v>
      </c>
      <c r="BK3290">
        <v>23.6</v>
      </c>
    </row>
    <row r="3291" spans="61:63" x14ac:dyDescent="0.3">
      <c r="BI3291" t="str">
        <v>12/03/2012</v>
      </c>
      <c r="BJ3291">
        <v>48.4</v>
      </c>
      <c r="BK3291">
        <v>23.6</v>
      </c>
    </row>
    <row r="3292" spans="61:63" x14ac:dyDescent="0.3">
      <c r="BI3292" t="str">
        <v>09/03/2012</v>
      </c>
      <c r="BJ3292">
        <v>43.6</v>
      </c>
      <c r="BK3292">
        <v>26.6</v>
      </c>
    </row>
    <row r="3293" spans="61:63" x14ac:dyDescent="0.3">
      <c r="BI3293" t="str">
        <v>08/03/2012</v>
      </c>
      <c r="BJ3293">
        <v>43.6</v>
      </c>
      <c r="BK3293">
        <v>26.6</v>
      </c>
    </row>
    <row r="3294" spans="61:63" x14ac:dyDescent="0.3">
      <c r="BI3294" t="str">
        <v>07/03/2012</v>
      </c>
      <c r="BJ3294">
        <v>43.6</v>
      </c>
      <c r="BK3294">
        <v>26.6</v>
      </c>
    </row>
    <row r="3295" spans="61:63" x14ac:dyDescent="0.3">
      <c r="BI3295" t="str">
        <v>06/03/2012</v>
      </c>
      <c r="BJ3295">
        <v>43.6</v>
      </c>
      <c r="BK3295">
        <v>26.6</v>
      </c>
    </row>
    <row r="3296" spans="61:63" x14ac:dyDescent="0.3">
      <c r="BI3296" t="str">
        <v>05/03/2012</v>
      </c>
      <c r="BJ3296">
        <v>43.6</v>
      </c>
      <c r="BK3296">
        <v>26.6</v>
      </c>
    </row>
    <row r="3297" spans="61:63" x14ac:dyDescent="0.3">
      <c r="BI3297" t="str">
        <v>02/03/2012</v>
      </c>
      <c r="BJ3297">
        <v>47.9</v>
      </c>
      <c r="BK3297">
        <v>26.6</v>
      </c>
    </row>
    <row r="3298" spans="61:63" x14ac:dyDescent="0.3">
      <c r="BI3298" t="str">
        <v>01/03/2012</v>
      </c>
      <c r="BJ3298">
        <v>47.9</v>
      </c>
      <c r="BK3298">
        <v>26.6</v>
      </c>
    </row>
    <row r="3299" spans="61:63" x14ac:dyDescent="0.3">
      <c r="BI3299" t="str">
        <v>29/02/2012</v>
      </c>
      <c r="BJ3299">
        <v>47.9</v>
      </c>
      <c r="BK3299">
        <v>26.6</v>
      </c>
    </row>
    <row r="3300" spans="61:63" x14ac:dyDescent="0.3">
      <c r="BI3300" t="str">
        <v>28/02/2012</v>
      </c>
      <c r="BJ3300">
        <v>47.9</v>
      </c>
      <c r="BK3300">
        <v>26.6</v>
      </c>
    </row>
    <row r="3301" spans="61:63" x14ac:dyDescent="0.3">
      <c r="BI3301" t="str">
        <v>27/02/2012</v>
      </c>
      <c r="BJ3301">
        <v>47.9</v>
      </c>
      <c r="BK3301">
        <v>26.6</v>
      </c>
    </row>
    <row r="3302" spans="61:63" x14ac:dyDescent="0.3">
      <c r="BI3302" t="str">
        <v>24/02/2012</v>
      </c>
      <c r="BJ3302">
        <v>51.1</v>
      </c>
      <c r="BK3302">
        <v>25.5</v>
      </c>
    </row>
    <row r="3303" spans="61:63" x14ac:dyDescent="0.3">
      <c r="BI3303" t="str">
        <v>23/02/2012</v>
      </c>
      <c r="BJ3303">
        <v>51.1</v>
      </c>
      <c r="BK3303">
        <v>25.5</v>
      </c>
    </row>
    <row r="3304" spans="61:63" x14ac:dyDescent="0.3">
      <c r="BI3304" t="str">
        <v>22/02/2012</v>
      </c>
      <c r="BJ3304">
        <v>51.1</v>
      </c>
      <c r="BK3304">
        <v>25.5</v>
      </c>
    </row>
    <row r="3305" spans="61:63" x14ac:dyDescent="0.3">
      <c r="BI3305" t="str">
        <v>21/02/2012</v>
      </c>
      <c r="BJ3305">
        <v>51.1</v>
      </c>
      <c r="BK3305">
        <v>25.5</v>
      </c>
    </row>
    <row r="3306" spans="61:63" x14ac:dyDescent="0.3">
      <c r="BI3306" t="str">
        <v>20/02/2012</v>
      </c>
      <c r="BJ3306">
        <v>51.1</v>
      </c>
      <c r="BK3306">
        <v>25.5</v>
      </c>
    </row>
    <row r="3307" spans="61:63" x14ac:dyDescent="0.3">
      <c r="BI3307" t="str">
        <v>17/02/2012</v>
      </c>
      <c r="BJ3307">
        <v>51.1</v>
      </c>
      <c r="BK3307">
        <v>26.6</v>
      </c>
    </row>
    <row r="3308" spans="61:63" x14ac:dyDescent="0.3">
      <c r="BI3308" t="str">
        <v>16/02/2012</v>
      </c>
      <c r="BJ3308">
        <v>51.1</v>
      </c>
      <c r="BK3308">
        <v>26.6</v>
      </c>
    </row>
    <row r="3309" spans="61:63" x14ac:dyDescent="0.3">
      <c r="BI3309" t="str">
        <v>15/02/2012</v>
      </c>
      <c r="BJ3309">
        <v>51.1</v>
      </c>
      <c r="BK3309">
        <v>26.6</v>
      </c>
    </row>
    <row r="3310" spans="61:63" x14ac:dyDescent="0.3">
      <c r="BI3310" t="str">
        <v>14/02/2012</v>
      </c>
      <c r="BJ3310">
        <v>51.1</v>
      </c>
      <c r="BK3310">
        <v>26.6</v>
      </c>
    </row>
    <row r="3311" spans="61:63" x14ac:dyDescent="0.3">
      <c r="BI3311" t="str">
        <v>13/02/2012</v>
      </c>
      <c r="BJ3311">
        <v>51.1</v>
      </c>
      <c r="BK3311">
        <v>26.6</v>
      </c>
    </row>
    <row r="3312" spans="61:63" x14ac:dyDescent="0.3">
      <c r="BI3312" t="str">
        <v>10/02/2012</v>
      </c>
      <c r="BJ3312">
        <v>54.8</v>
      </c>
      <c r="BK3312">
        <v>25.8</v>
      </c>
    </row>
    <row r="3313" spans="61:63" x14ac:dyDescent="0.3">
      <c r="BI3313" t="str">
        <v>09/02/2012</v>
      </c>
      <c r="BJ3313">
        <v>54.8</v>
      </c>
      <c r="BK3313">
        <v>25.8</v>
      </c>
    </row>
    <row r="3314" spans="61:63" x14ac:dyDescent="0.3">
      <c r="BI3314" t="str">
        <v>08/02/2012</v>
      </c>
      <c r="BJ3314">
        <v>54.8</v>
      </c>
      <c r="BK3314">
        <v>25.8</v>
      </c>
    </row>
    <row r="3315" spans="61:63" x14ac:dyDescent="0.3">
      <c r="BI3315" t="str">
        <v>07/02/2012</v>
      </c>
      <c r="BJ3315">
        <v>54.8</v>
      </c>
      <c r="BK3315">
        <v>25.8</v>
      </c>
    </row>
    <row r="3316" spans="61:63" x14ac:dyDescent="0.3">
      <c r="BI3316" t="str">
        <v>06/02/2012</v>
      </c>
      <c r="BJ3316">
        <v>54.8</v>
      </c>
      <c r="BK3316">
        <v>25.8</v>
      </c>
    </row>
    <row r="3317" spans="61:63" x14ac:dyDescent="0.3">
      <c r="BI3317" t="str">
        <v>03/02/2012</v>
      </c>
      <c r="BJ3317">
        <v>52.1</v>
      </c>
      <c r="BK3317">
        <v>28.7</v>
      </c>
    </row>
    <row r="3318" spans="61:63" x14ac:dyDescent="0.3">
      <c r="BI3318" t="str">
        <v>02/02/2012</v>
      </c>
      <c r="BJ3318">
        <v>52.1</v>
      </c>
      <c r="BK3318">
        <v>28.7</v>
      </c>
    </row>
    <row r="3319" spans="61:63" x14ac:dyDescent="0.3">
      <c r="BI3319" t="str">
        <v>01/02/2012</v>
      </c>
      <c r="BJ3319">
        <v>52.1</v>
      </c>
      <c r="BK3319">
        <v>28.7</v>
      </c>
    </row>
    <row r="3320" spans="61:63" x14ac:dyDescent="0.3">
      <c r="BI3320" t="str">
        <v>31/01/2012</v>
      </c>
      <c r="BJ3320">
        <v>52.1</v>
      </c>
      <c r="BK3320">
        <v>28.7</v>
      </c>
    </row>
    <row r="3321" spans="61:63" x14ac:dyDescent="0.3">
      <c r="BI3321" t="str">
        <v>30/01/2012</v>
      </c>
      <c r="BJ3321">
        <v>52.1</v>
      </c>
      <c r="BK3321">
        <v>28.7</v>
      </c>
    </row>
    <row r="3322" spans="61:63" x14ac:dyDescent="0.3">
      <c r="BI3322" t="str">
        <v>27/01/2012</v>
      </c>
      <c r="BJ3322">
        <v>48.9</v>
      </c>
      <c r="BK3322">
        <v>29.8</v>
      </c>
    </row>
    <row r="3323" spans="61:63" x14ac:dyDescent="0.3">
      <c r="BI3323" t="str">
        <v>26/01/2012</v>
      </c>
      <c r="BJ3323">
        <v>48.9</v>
      </c>
      <c r="BK3323">
        <v>29.8</v>
      </c>
    </row>
    <row r="3324" spans="61:63" x14ac:dyDescent="0.3">
      <c r="BI3324" t="str">
        <v>25/01/2012</v>
      </c>
      <c r="BJ3324">
        <v>48.9</v>
      </c>
      <c r="BK3324">
        <v>29.8</v>
      </c>
    </row>
    <row r="3325" spans="61:63" x14ac:dyDescent="0.3">
      <c r="BI3325" t="str">
        <v>24/01/2012</v>
      </c>
      <c r="BJ3325">
        <v>48.9</v>
      </c>
      <c r="BK3325">
        <v>29.8</v>
      </c>
    </row>
    <row r="3326" spans="61:63" x14ac:dyDescent="0.3">
      <c r="BI3326" t="str">
        <v>23/01/2012</v>
      </c>
      <c r="BJ3326">
        <v>48.9</v>
      </c>
      <c r="BK3326">
        <v>29.8</v>
      </c>
    </row>
    <row r="3327" spans="61:63" x14ac:dyDescent="0.3">
      <c r="BI3327" t="str">
        <v>20/01/2012</v>
      </c>
      <c r="BJ3327">
        <v>50</v>
      </c>
      <c r="BK3327">
        <v>28.7</v>
      </c>
    </row>
    <row r="3328" spans="61:63" x14ac:dyDescent="0.3">
      <c r="BI3328" t="str">
        <v>19/01/2012</v>
      </c>
      <c r="BJ3328">
        <v>50</v>
      </c>
      <c r="BK3328">
        <v>28.7</v>
      </c>
    </row>
    <row r="3329" spans="61:63" x14ac:dyDescent="0.3">
      <c r="BI3329" t="str">
        <v>18/01/2012</v>
      </c>
      <c r="BJ3329">
        <v>50</v>
      </c>
      <c r="BK3329">
        <v>28.7</v>
      </c>
    </row>
    <row r="3330" spans="61:63" x14ac:dyDescent="0.3">
      <c r="BI3330" t="str">
        <v>17/01/2012</v>
      </c>
      <c r="BJ3330">
        <v>50</v>
      </c>
      <c r="BK3330">
        <v>28.7</v>
      </c>
    </row>
    <row r="3331" spans="61:63" x14ac:dyDescent="0.3">
      <c r="BI3331" t="str">
        <v>16/01/2012</v>
      </c>
      <c r="BJ3331">
        <v>50</v>
      </c>
      <c r="BK3331">
        <v>28.7</v>
      </c>
    </row>
    <row r="3332" spans="61:63" x14ac:dyDescent="0.3">
      <c r="BI3332" t="str">
        <v>13/01/2012</v>
      </c>
      <c r="BJ3332">
        <v>60</v>
      </c>
      <c r="BK3332">
        <v>29.8</v>
      </c>
    </row>
    <row r="3333" spans="61:63" x14ac:dyDescent="0.3">
      <c r="BI3333" t="str">
        <v>12/01/2012</v>
      </c>
      <c r="BJ3333">
        <v>60</v>
      </c>
      <c r="BK3333">
        <v>29.8</v>
      </c>
    </row>
    <row r="3334" spans="61:63" x14ac:dyDescent="0.3">
      <c r="BI3334" t="str">
        <v>11/01/2012</v>
      </c>
      <c r="BJ3334">
        <v>60</v>
      </c>
      <c r="BK3334">
        <v>29.8</v>
      </c>
    </row>
    <row r="3335" spans="61:63" x14ac:dyDescent="0.3">
      <c r="BI3335" t="str">
        <v>10/01/2012</v>
      </c>
      <c r="BJ3335">
        <v>60</v>
      </c>
      <c r="BK3335">
        <v>29.8</v>
      </c>
    </row>
    <row r="3336" spans="61:63" x14ac:dyDescent="0.3">
      <c r="BI3336" t="str">
        <v>09/01/2012</v>
      </c>
      <c r="BJ3336">
        <v>60</v>
      </c>
      <c r="BK3336">
        <v>29.8</v>
      </c>
    </row>
    <row r="3337" spans="61:63" x14ac:dyDescent="0.3">
      <c r="BI3337" t="str">
        <v>06/01/2012</v>
      </c>
      <c r="BJ3337">
        <v>51.1</v>
      </c>
      <c r="BK3337">
        <v>29.8</v>
      </c>
    </row>
    <row r="3338" spans="61:63" x14ac:dyDescent="0.3">
      <c r="BI3338" t="str">
        <v>05/01/2012</v>
      </c>
      <c r="BJ3338">
        <v>51.1</v>
      </c>
      <c r="BK3338">
        <v>29.8</v>
      </c>
    </row>
    <row r="3339" spans="61:63" x14ac:dyDescent="0.3">
      <c r="BI3339" t="str">
        <v>04/01/2012</v>
      </c>
      <c r="BJ3339">
        <v>51.1</v>
      </c>
      <c r="BK3339">
        <v>29.8</v>
      </c>
    </row>
    <row r="3340" spans="61:63" x14ac:dyDescent="0.3">
      <c r="BI3340" t="str">
        <v>03/01/2012</v>
      </c>
      <c r="BJ3340">
        <v>51.1</v>
      </c>
      <c r="BK3340">
        <v>29.8</v>
      </c>
    </row>
    <row r="3341" spans="61:63" x14ac:dyDescent="0.3">
      <c r="BI3341" t="str">
        <v>02/01/2012</v>
      </c>
      <c r="BJ3341">
        <v>51.1</v>
      </c>
      <c r="BK3341">
        <v>29.8</v>
      </c>
    </row>
    <row r="3342" spans="61:63" x14ac:dyDescent="0.3">
      <c r="BI3342" t="str">
        <v>30/12/2011</v>
      </c>
      <c r="BJ3342">
        <v>49.5</v>
      </c>
      <c r="BK3342">
        <v>30.5</v>
      </c>
    </row>
    <row r="3343" spans="61:63" x14ac:dyDescent="0.3">
      <c r="BI3343" t="str">
        <v>29/12/2011</v>
      </c>
      <c r="BJ3343">
        <v>49.5</v>
      </c>
      <c r="BK3343">
        <v>30.5</v>
      </c>
    </row>
    <row r="3344" spans="61:63" x14ac:dyDescent="0.3">
      <c r="BI3344" t="str">
        <v>28/12/2011</v>
      </c>
      <c r="BJ3344">
        <v>49.5</v>
      </c>
      <c r="BK3344">
        <v>30.5</v>
      </c>
    </row>
    <row r="3345" spans="61:63" x14ac:dyDescent="0.3">
      <c r="BI3345" t="str">
        <v>27/12/2011</v>
      </c>
      <c r="BJ3345">
        <v>49.5</v>
      </c>
      <c r="BK3345">
        <v>30.5</v>
      </c>
    </row>
    <row r="3346" spans="61:63" x14ac:dyDescent="0.3">
      <c r="BI3346" t="str">
        <v>26/12/2011</v>
      </c>
      <c r="BJ3346">
        <v>49.5</v>
      </c>
      <c r="BK3346">
        <v>30.5</v>
      </c>
    </row>
    <row r="3347" spans="61:63" x14ac:dyDescent="0.3">
      <c r="BI3347" t="str">
        <v>23/12/2011</v>
      </c>
      <c r="BJ3347">
        <v>50.5</v>
      </c>
      <c r="BK3347">
        <v>29.5</v>
      </c>
    </row>
    <row r="3348" spans="61:63" x14ac:dyDescent="0.3">
      <c r="BI3348" t="str">
        <v>22/12/2011</v>
      </c>
      <c r="BJ3348">
        <v>50.5</v>
      </c>
      <c r="BK3348">
        <v>29.5</v>
      </c>
    </row>
    <row r="3349" spans="61:63" x14ac:dyDescent="0.3">
      <c r="BI3349" t="str">
        <v>21/12/2011</v>
      </c>
      <c r="BJ3349">
        <v>50.5</v>
      </c>
      <c r="BK3349">
        <v>29.5</v>
      </c>
    </row>
    <row r="3350" spans="61:63" x14ac:dyDescent="0.3">
      <c r="BI3350" t="str">
        <v>20/12/2011</v>
      </c>
      <c r="BJ3350">
        <v>50.5</v>
      </c>
      <c r="BK3350">
        <v>29.5</v>
      </c>
    </row>
    <row r="3351" spans="61:63" x14ac:dyDescent="0.3">
      <c r="BI3351" t="str">
        <v>19/12/2011</v>
      </c>
      <c r="BJ3351">
        <v>50.5</v>
      </c>
      <c r="BK3351">
        <v>29.5</v>
      </c>
    </row>
    <row r="3352" spans="61:63" x14ac:dyDescent="0.3">
      <c r="BI3352" t="str">
        <v>16/12/2011</v>
      </c>
      <c r="BJ3352">
        <v>48.4</v>
      </c>
      <c r="BK3352">
        <v>30.5</v>
      </c>
    </row>
    <row r="3353" spans="61:63" x14ac:dyDescent="0.3">
      <c r="BI3353" t="str">
        <v>15/12/2011</v>
      </c>
      <c r="BJ3353">
        <v>48.4</v>
      </c>
      <c r="BK3353">
        <v>30.5</v>
      </c>
    </row>
    <row r="3354" spans="61:63" x14ac:dyDescent="0.3">
      <c r="BI3354" t="str">
        <v>14/12/2011</v>
      </c>
      <c r="BJ3354">
        <v>48.4</v>
      </c>
      <c r="BK3354">
        <v>30.5</v>
      </c>
    </row>
    <row r="3355" spans="61:63" x14ac:dyDescent="0.3">
      <c r="BI3355" t="str">
        <v>13/12/2011</v>
      </c>
      <c r="BJ3355">
        <v>48.4</v>
      </c>
      <c r="BK3355">
        <v>30.5</v>
      </c>
    </row>
    <row r="3356" spans="61:63" x14ac:dyDescent="0.3">
      <c r="BI3356" t="str">
        <v>12/12/2011</v>
      </c>
      <c r="BJ3356">
        <v>48.4</v>
      </c>
      <c r="BK3356">
        <v>30.5</v>
      </c>
    </row>
    <row r="3357" spans="61:63" x14ac:dyDescent="0.3">
      <c r="BI3357" t="str">
        <v>09/12/2011</v>
      </c>
      <c r="BJ3357">
        <v>45.3</v>
      </c>
      <c r="BK3357">
        <v>30.5</v>
      </c>
    </row>
    <row r="3358" spans="61:63" x14ac:dyDescent="0.3">
      <c r="BI3358" t="str">
        <v>08/12/2011</v>
      </c>
      <c r="BJ3358">
        <v>45.3</v>
      </c>
      <c r="BK3358">
        <v>30.5</v>
      </c>
    </row>
    <row r="3359" spans="61:63" x14ac:dyDescent="0.3">
      <c r="BI3359" t="str">
        <v>07/12/2011</v>
      </c>
      <c r="BJ3359">
        <v>45.3</v>
      </c>
      <c r="BK3359">
        <v>30.5</v>
      </c>
    </row>
    <row r="3360" spans="61:63" x14ac:dyDescent="0.3">
      <c r="BI3360" t="str">
        <v>06/12/2011</v>
      </c>
      <c r="BJ3360">
        <v>45.3</v>
      </c>
      <c r="BK3360">
        <v>30.5</v>
      </c>
    </row>
    <row r="3361" spans="61:63" x14ac:dyDescent="0.3">
      <c r="BI3361" t="str">
        <v>05/12/2011</v>
      </c>
      <c r="BJ3361">
        <v>45.3</v>
      </c>
      <c r="BK3361">
        <v>30.5</v>
      </c>
    </row>
    <row r="3362" spans="61:63" x14ac:dyDescent="0.3">
      <c r="BI3362" t="str">
        <v>02/12/2011</v>
      </c>
      <c r="BJ3362">
        <v>47.4</v>
      </c>
      <c r="BK3362">
        <v>29.5</v>
      </c>
    </row>
    <row r="3363" spans="61:63" x14ac:dyDescent="0.3">
      <c r="BI3363" t="str">
        <v>01/12/2011</v>
      </c>
      <c r="BJ3363">
        <v>47.4</v>
      </c>
      <c r="BK3363">
        <v>29.5</v>
      </c>
    </row>
    <row r="3364" spans="61:63" x14ac:dyDescent="0.3">
      <c r="BI3364" t="str">
        <v>30/11/2011</v>
      </c>
      <c r="BJ3364">
        <v>47.4</v>
      </c>
      <c r="BK3364">
        <v>29.5</v>
      </c>
    </row>
    <row r="3365" spans="61:63" x14ac:dyDescent="0.3">
      <c r="BI3365" t="str">
        <v>29/11/2011</v>
      </c>
      <c r="BJ3365">
        <v>47.4</v>
      </c>
      <c r="BK3365">
        <v>29.5</v>
      </c>
    </row>
    <row r="3366" spans="61:63" x14ac:dyDescent="0.3">
      <c r="BI3366" t="str">
        <v>28/11/2011</v>
      </c>
      <c r="BJ3366">
        <v>47.4</v>
      </c>
      <c r="BK3366">
        <v>29.5</v>
      </c>
    </row>
    <row r="3367" spans="61:63" x14ac:dyDescent="0.3">
      <c r="BI3367" t="str">
        <v>25/11/2011</v>
      </c>
      <c r="BJ3367">
        <v>44.2</v>
      </c>
      <c r="BK3367">
        <v>30.5</v>
      </c>
    </row>
    <row r="3368" spans="61:63" x14ac:dyDescent="0.3">
      <c r="BI3368" t="str">
        <v>24/11/2011</v>
      </c>
      <c r="BJ3368">
        <v>44.2</v>
      </c>
      <c r="BK3368">
        <v>30.5</v>
      </c>
    </row>
    <row r="3369" spans="61:63" x14ac:dyDescent="0.3">
      <c r="BI3369" t="str">
        <v>23/11/2011</v>
      </c>
      <c r="BJ3369">
        <v>44.2</v>
      </c>
      <c r="BK3369">
        <v>30.5</v>
      </c>
    </row>
    <row r="3370" spans="61:63" x14ac:dyDescent="0.3">
      <c r="BI3370" t="str">
        <v>22/11/2011</v>
      </c>
      <c r="BJ3370">
        <v>44.2</v>
      </c>
      <c r="BK3370">
        <v>30.5</v>
      </c>
    </row>
    <row r="3371" spans="61:63" x14ac:dyDescent="0.3">
      <c r="BI3371" t="str">
        <v>21/11/2011</v>
      </c>
      <c r="BJ3371">
        <v>44.2</v>
      </c>
      <c r="BK3371">
        <v>30.5</v>
      </c>
    </row>
    <row r="3372" spans="61:63" x14ac:dyDescent="0.3">
      <c r="BI3372" t="str">
        <v>18/11/2011</v>
      </c>
      <c r="BJ3372">
        <v>47.4</v>
      </c>
      <c r="BK3372">
        <v>32.6</v>
      </c>
    </row>
    <row r="3373" spans="61:63" x14ac:dyDescent="0.3">
      <c r="BI3373" t="str">
        <v>17/11/2011</v>
      </c>
      <c r="BJ3373">
        <v>47.4</v>
      </c>
      <c r="BK3373">
        <v>32.6</v>
      </c>
    </row>
    <row r="3374" spans="61:63" x14ac:dyDescent="0.3">
      <c r="BI3374" t="str">
        <v>16/11/2011</v>
      </c>
      <c r="BJ3374">
        <v>47.4</v>
      </c>
      <c r="BK3374">
        <v>32.6</v>
      </c>
    </row>
    <row r="3375" spans="61:63" x14ac:dyDescent="0.3">
      <c r="BI3375" t="str">
        <v>15/11/2011</v>
      </c>
      <c r="BJ3375">
        <v>47.4</v>
      </c>
      <c r="BK3375">
        <v>32.6</v>
      </c>
    </row>
    <row r="3376" spans="61:63" x14ac:dyDescent="0.3">
      <c r="BI3376" t="str">
        <v>14/11/2011</v>
      </c>
      <c r="BJ3376">
        <v>47.4</v>
      </c>
      <c r="BK3376">
        <v>32.6</v>
      </c>
    </row>
    <row r="3377" spans="61:63" x14ac:dyDescent="0.3">
      <c r="BI3377" t="str">
        <v>11/11/2011</v>
      </c>
      <c r="BJ3377">
        <v>47.4</v>
      </c>
      <c r="BK3377">
        <v>32.6</v>
      </c>
    </row>
    <row r="3378" spans="61:63" x14ac:dyDescent="0.3">
      <c r="BI3378" t="str">
        <v>10/11/2011</v>
      </c>
      <c r="BJ3378">
        <v>47.4</v>
      </c>
      <c r="BK3378">
        <v>32.6</v>
      </c>
    </row>
    <row r="3379" spans="61:63" x14ac:dyDescent="0.3">
      <c r="BI3379" t="str">
        <v>09/11/2011</v>
      </c>
      <c r="BJ3379">
        <v>47.4</v>
      </c>
      <c r="BK3379">
        <v>32.6</v>
      </c>
    </row>
    <row r="3380" spans="61:63" x14ac:dyDescent="0.3">
      <c r="BI3380" t="str">
        <v>08/11/2011</v>
      </c>
      <c r="BJ3380">
        <v>47.4</v>
      </c>
      <c r="BK3380">
        <v>32.6</v>
      </c>
    </row>
    <row r="3381" spans="61:63" x14ac:dyDescent="0.3">
      <c r="BI3381" t="str">
        <v>07/11/2011</v>
      </c>
      <c r="BJ3381">
        <v>47.4</v>
      </c>
      <c r="BK3381">
        <v>32.6</v>
      </c>
    </row>
    <row r="3382" spans="61:63" x14ac:dyDescent="0.3">
      <c r="BI3382" t="str">
        <v>04/11/2011</v>
      </c>
      <c r="BJ3382">
        <v>44.2</v>
      </c>
      <c r="BK3382">
        <v>34.700000000000003</v>
      </c>
    </row>
    <row r="3383" spans="61:63" x14ac:dyDescent="0.3">
      <c r="BI3383" t="str">
        <v>03/11/2011</v>
      </c>
      <c r="BJ3383">
        <v>44.2</v>
      </c>
      <c r="BK3383">
        <v>34.700000000000003</v>
      </c>
    </row>
    <row r="3384" spans="61:63" x14ac:dyDescent="0.3">
      <c r="BI3384" t="str">
        <v>02/11/2011</v>
      </c>
      <c r="BJ3384">
        <v>44.2</v>
      </c>
      <c r="BK3384">
        <v>34.700000000000003</v>
      </c>
    </row>
    <row r="3385" spans="61:63" x14ac:dyDescent="0.3">
      <c r="BI3385" t="str">
        <v>01/11/2011</v>
      </c>
      <c r="BJ3385">
        <v>44.2</v>
      </c>
      <c r="BK3385">
        <v>34.700000000000003</v>
      </c>
    </row>
    <row r="3386" spans="61:63" x14ac:dyDescent="0.3">
      <c r="BI3386" t="str">
        <v>31/10/2011</v>
      </c>
      <c r="BJ3386">
        <v>44.2</v>
      </c>
      <c r="BK3386">
        <v>34.700000000000003</v>
      </c>
    </row>
    <row r="3387" spans="61:63" x14ac:dyDescent="0.3">
      <c r="BI3387" t="str">
        <v>28/10/2011</v>
      </c>
      <c r="BJ3387">
        <v>43.2</v>
      </c>
      <c r="BK3387">
        <v>36.799999999999997</v>
      </c>
    </row>
    <row r="3388" spans="61:63" x14ac:dyDescent="0.3">
      <c r="BI3388" t="str">
        <v>27/10/2011</v>
      </c>
      <c r="BJ3388">
        <v>43.2</v>
      </c>
      <c r="BK3388">
        <v>36.799999999999997</v>
      </c>
    </row>
    <row r="3389" spans="61:63" x14ac:dyDescent="0.3">
      <c r="BI3389" t="str">
        <v>26/10/2011</v>
      </c>
      <c r="BJ3389">
        <v>43.2</v>
      </c>
      <c r="BK3389">
        <v>36.799999999999997</v>
      </c>
    </row>
    <row r="3390" spans="61:63" x14ac:dyDescent="0.3">
      <c r="BI3390" t="str">
        <v>25/10/2011</v>
      </c>
      <c r="BJ3390">
        <v>43.2</v>
      </c>
      <c r="BK3390">
        <v>36.799999999999997</v>
      </c>
    </row>
    <row r="3391" spans="61:63" x14ac:dyDescent="0.3">
      <c r="BI3391" t="str">
        <v>24/10/2011</v>
      </c>
      <c r="BJ3391">
        <v>43.2</v>
      </c>
      <c r="BK3391">
        <v>36.799999999999997</v>
      </c>
    </row>
    <row r="3392" spans="61:63" x14ac:dyDescent="0.3">
      <c r="BI3392" t="str">
        <v>21/10/2011</v>
      </c>
      <c r="BJ3392">
        <v>40</v>
      </c>
      <c r="BK3392">
        <v>37.9</v>
      </c>
    </row>
    <row r="3393" spans="61:63" x14ac:dyDescent="0.3">
      <c r="BI3393" t="str">
        <v>20/10/2011</v>
      </c>
      <c r="BJ3393">
        <v>40</v>
      </c>
      <c r="BK3393">
        <v>37.9</v>
      </c>
    </row>
    <row r="3394" spans="61:63" x14ac:dyDescent="0.3">
      <c r="BI3394" t="str">
        <v>19/10/2011</v>
      </c>
      <c r="BJ3394">
        <v>40</v>
      </c>
      <c r="BK3394">
        <v>37.9</v>
      </c>
    </row>
    <row r="3395" spans="61:63" x14ac:dyDescent="0.3">
      <c r="BI3395" t="str">
        <v>18/10/2011</v>
      </c>
      <c r="BJ3395">
        <v>40</v>
      </c>
      <c r="BK3395">
        <v>37.9</v>
      </c>
    </row>
    <row r="3396" spans="61:63" x14ac:dyDescent="0.3">
      <c r="BI3396" t="str">
        <v>17/10/2011</v>
      </c>
      <c r="BJ3396">
        <v>40</v>
      </c>
      <c r="BK3396">
        <v>37.9</v>
      </c>
    </row>
    <row r="3397" spans="61:63" x14ac:dyDescent="0.3">
      <c r="BI3397" t="str">
        <v>14/10/2011</v>
      </c>
      <c r="BJ3397">
        <v>35.799999999999997</v>
      </c>
      <c r="BK3397">
        <v>41</v>
      </c>
    </row>
    <row r="3398" spans="61:63" x14ac:dyDescent="0.3">
      <c r="BI3398" t="str">
        <v>13/10/2011</v>
      </c>
      <c r="BJ3398">
        <v>35.799999999999997</v>
      </c>
      <c r="BK3398">
        <v>41</v>
      </c>
    </row>
    <row r="3399" spans="61:63" x14ac:dyDescent="0.3">
      <c r="BI3399" t="str">
        <v>12/10/2011</v>
      </c>
      <c r="BJ3399">
        <v>35.799999999999997</v>
      </c>
      <c r="BK3399">
        <v>41</v>
      </c>
    </row>
    <row r="3400" spans="61:63" x14ac:dyDescent="0.3">
      <c r="BI3400" t="str">
        <v>11/10/2011</v>
      </c>
      <c r="BJ3400">
        <v>35.799999999999997</v>
      </c>
      <c r="BK3400">
        <v>41</v>
      </c>
    </row>
    <row r="3401" spans="61:63" x14ac:dyDescent="0.3">
      <c r="BI3401" t="str">
        <v>10/10/2011</v>
      </c>
      <c r="BJ3401">
        <v>35.799999999999997</v>
      </c>
      <c r="BK3401">
        <v>41</v>
      </c>
    </row>
    <row r="3402" spans="61:63" x14ac:dyDescent="0.3">
      <c r="BI3402" t="str">
        <v>07/10/2011</v>
      </c>
      <c r="BJ3402">
        <v>34.4</v>
      </c>
      <c r="BK3402">
        <v>46.3</v>
      </c>
    </row>
    <row r="3403" spans="61:63" x14ac:dyDescent="0.3">
      <c r="BI3403" t="str">
        <v>06/10/2011</v>
      </c>
      <c r="BJ3403">
        <v>34.4</v>
      </c>
      <c r="BK3403">
        <v>46.3</v>
      </c>
    </row>
    <row r="3404" spans="61:63" x14ac:dyDescent="0.3">
      <c r="BI3404" t="str">
        <v>05/10/2011</v>
      </c>
      <c r="BJ3404">
        <v>34.4</v>
      </c>
      <c r="BK3404">
        <v>46.3</v>
      </c>
    </row>
    <row r="3405" spans="61:63" x14ac:dyDescent="0.3">
      <c r="BI3405" t="str">
        <v>04/10/2011</v>
      </c>
      <c r="BJ3405">
        <v>34.4</v>
      </c>
      <c r="BK3405">
        <v>46.3</v>
      </c>
    </row>
    <row r="3406" spans="61:63" x14ac:dyDescent="0.3">
      <c r="BI3406" t="str">
        <v>03/10/2011</v>
      </c>
      <c r="BJ3406">
        <v>34.4</v>
      </c>
      <c r="BK3406">
        <v>46.3</v>
      </c>
    </row>
    <row r="3407" spans="61:63" x14ac:dyDescent="0.3">
      <c r="BI3407" t="str">
        <v>30/09/2011</v>
      </c>
      <c r="BJ3407">
        <v>34.4</v>
      </c>
      <c r="BK3407">
        <v>45.2</v>
      </c>
    </row>
    <row r="3408" spans="61:63" x14ac:dyDescent="0.3">
      <c r="BI3408" t="str">
        <v>29/09/2011</v>
      </c>
      <c r="BJ3408">
        <v>34.4</v>
      </c>
      <c r="BK3408">
        <v>45.2</v>
      </c>
    </row>
    <row r="3409" spans="61:63" x14ac:dyDescent="0.3">
      <c r="BI3409" t="str">
        <v>28/09/2011</v>
      </c>
      <c r="BJ3409">
        <v>34.4</v>
      </c>
      <c r="BK3409">
        <v>45.2</v>
      </c>
    </row>
    <row r="3410" spans="61:63" x14ac:dyDescent="0.3">
      <c r="BI3410" t="str">
        <v>27/09/2011</v>
      </c>
      <c r="BJ3410">
        <v>34.4</v>
      </c>
      <c r="BK3410">
        <v>45.2</v>
      </c>
    </row>
    <row r="3411" spans="61:63" x14ac:dyDescent="0.3">
      <c r="BI3411" t="str">
        <v>26/09/2011</v>
      </c>
      <c r="BJ3411">
        <v>34.4</v>
      </c>
      <c r="BK3411">
        <v>45.2</v>
      </c>
    </row>
    <row r="3412" spans="61:63" x14ac:dyDescent="0.3">
      <c r="BI3412" t="str">
        <v>23/09/2011</v>
      </c>
      <c r="BJ3412">
        <v>37.6</v>
      </c>
      <c r="BK3412">
        <v>40.9</v>
      </c>
    </row>
    <row r="3413" spans="61:63" x14ac:dyDescent="0.3">
      <c r="BI3413" t="str">
        <v>22/09/2011</v>
      </c>
      <c r="BJ3413">
        <v>37.6</v>
      </c>
      <c r="BK3413">
        <v>40.9</v>
      </c>
    </row>
    <row r="3414" spans="61:63" x14ac:dyDescent="0.3">
      <c r="BI3414" t="str">
        <v>21/09/2011</v>
      </c>
      <c r="BJ3414">
        <v>37.6</v>
      </c>
      <c r="BK3414">
        <v>40.9</v>
      </c>
    </row>
    <row r="3415" spans="61:63" x14ac:dyDescent="0.3">
      <c r="BI3415" t="str">
        <v>20/09/2011</v>
      </c>
      <c r="BJ3415">
        <v>37.6</v>
      </c>
      <c r="BK3415">
        <v>40.9</v>
      </c>
    </row>
    <row r="3416" spans="61:63" x14ac:dyDescent="0.3">
      <c r="BI3416" t="str">
        <v>19/09/2011</v>
      </c>
      <c r="BJ3416">
        <v>37.6</v>
      </c>
      <c r="BK3416">
        <v>40.9</v>
      </c>
    </row>
    <row r="3417" spans="61:63" x14ac:dyDescent="0.3">
      <c r="BI3417" t="str">
        <v>16/09/2011</v>
      </c>
      <c r="BJ3417">
        <v>37.6</v>
      </c>
      <c r="BK3417">
        <v>39.799999999999997</v>
      </c>
    </row>
    <row r="3418" spans="61:63" x14ac:dyDescent="0.3">
      <c r="BI3418" t="str">
        <v>15/09/2011</v>
      </c>
      <c r="BJ3418">
        <v>37.6</v>
      </c>
      <c r="BK3418">
        <v>39.799999999999997</v>
      </c>
    </row>
    <row r="3419" spans="61:63" x14ac:dyDescent="0.3">
      <c r="BI3419" t="str">
        <v>14/09/2011</v>
      </c>
      <c r="BJ3419">
        <v>37.6</v>
      </c>
      <c r="BK3419">
        <v>39.799999999999997</v>
      </c>
    </row>
    <row r="3420" spans="61:63" x14ac:dyDescent="0.3">
      <c r="BI3420" t="str">
        <v>13/09/2011</v>
      </c>
      <c r="BJ3420">
        <v>37.6</v>
      </c>
      <c r="BK3420">
        <v>39.799999999999997</v>
      </c>
    </row>
    <row r="3421" spans="61:63" x14ac:dyDescent="0.3">
      <c r="BI3421" t="str">
        <v>12/09/2011</v>
      </c>
      <c r="BJ3421">
        <v>37.6</v>
      </c>
      <c r="BK3421">
        <v>39.799999999999997</v>
      </c>
    </row>
    <row r="3422" spans="61:63" x14ac:dyDescent="0.3">
      <c r="BI3422" t="str">
        <v>09/09/2011</v>
      </c>
      <c r="BJ3422">
        <v>35.5</v>
      </c>
      <c r="BK3422">
        <v>40.9</v>
      </c>
    </row>
    <row r="3423" spans="61:63" x14ac:dyDescent="0.3">
      <c r="BI3423" t="str">
        <v>08/09/2011</v>
      </c>
      <c r="BJ3423">
        <v>35.5</v>
      </c>
      <c r="BK3423">
        <v>40.9</v>
      </c>
    </row>
    <row r="3424" spans="61:63" x14ac:dyDescent="0.3">
      <c r="BI3424" t="str">
        <v>07/09/2011</v>
      </c>
      <c r="BJ3424">
        <v>35.5</v>
      </c>
      <c r="BK3424">
        <v>40.9</v>
      </c>
    </row>
    <row r="3425" spans="61:63" x14ac:dyDescent="0.3">
      <c r="BI3425" t="str">
        <v>06/09/2011</v>
      </c>
      <c r="BJ3425">
        <v>35.5</v>
      </c>
      <c r="BK3425">
        <v>40.9</v>
      </c>
    </row>
    <row r="3426" spans="61:63" x14ac:dyDescent="0.3">
      <c r="BI3426" t="str">
        <v>05/09/2011</v>
      </c>
      <c r="BJ3426">
        <v>35.5</v>
      </c>
      <c r="BK3426">
        <v>40.9</v>
      </c>
    </row>
    <row r="3427" spans="61:63" x14ac:dyDescent="0.3">
      <c r="BI3427" t="str">
        <v>02/09/2011</v>
      </c>
      <c r="BJ3427">
        <v>38.700000000000003</v>
      </c>
      <c r="BK3427">
        <v>37.6</v>
      </c>
    </row>
    <row r="3428" spans="61:63" x14ac:dyDescent="0.3">
      <c r="BI3428" t="str">
        <v>01/09/2011</v>
      </c>
      <c r="BJ3428">
        <v>38.700000000000003</v>
      </c>
      <c r="BK3428">
        <v>37.6</v>
      </c>
    </row>
    <row r="3429" spans="61:63" x14ac:dyDescent="0.3">
      <c r="BI3429" t="str">
        <v>31/08/2011</v>
      </c>
      <c r="BJ3429">
        <v>38.700000000000003</v>
      </c>
      <c r="BK3429">
        <v>37.6</v>
      </c>
    </row>
    <row r="3430" spans="61:63" x14ac:dyDescent="0.3">
      <c r="BI3430" t="str">
        <v>30/08/2011</v>
      </c>
      <c r="BJ3430">
        <v>38.700000000000003</v>
      </c>
      <c r="BK3430">
        <v>37.6</v>
      </c>
    </row>
    <row r="3431" spans="61:63" x14ac:dyDescent="0.3">
      <c r="BI3431" t="str">
        <v>29/08/2011</v>
      </c>
      <c r="BJ3431">
        <v>38.700000000000003</v>
      </c>
      <c r="BK3431">
        <v>37.6</v>
      </c>
    </row>
    <row r="3432" spans="61:63" x14ac:dyDescent="0.3">
      <c r="BI3432" t="str">
        <v>26/08/2011</v>
      </c>
      <c r="BJ3432">
        <v>40.9</v>
      </c>
      <c r="BK3432">
        <v>36.6</v>
      </c>
    </row>
    <row r="3433" spans="61:63" x14ac:dyDescent="0.3">
      <c r="BI3433" t="str">
        <v>25/08/2011</v>
      </c>
      <c r="BJ3433">
        <v>40.9</v>
      </c>
      <c r="BK3433">
        <v>36.6</v>
      </c>
    </row>
    <row r="3434" spans="61:63" x14ac:dyDescent="0.3">
      <c r="BI3434" t="str">
        <v>24/08/2011</v>
      </c>
      <c r="BJ3434">
        <v>40.9</v>
      </c>
      <c r="BK3434">
        <v>36.6</v>
      </c>
    </row>
    <row r="3435" spans="61:63" x14ac:dyDescent="0.3">
      <c r="BI3435" t="str">
        <v>23/08/2011</v>
      </c>
      <c r="BJ3435">
        <v>40.9</v>
      </c>
      <c r="BK3435">
        <v>36.6</v>
      </c>
    </row>
    <row r="3436" spans="61:63" x14ac:dyDescent="0.3">
      <c r="BI3436" t="str">
        <v>22/08/2011</v>
      </c>
      <c r="BJ3436">
        <v>40.9</v>
      </c>
      <c r="BK3436">
        <v>36.6</v>
      </c>
    </row>
    <row r="3437" spans="61:63" x14ac:dyDescent="0.3">
      <c r="BI3437" t="str">
        <v>19/08/2011</v>
      </c>
      <c r="BJ3437">
        <v>40.9</v>
      </c>
      <c r="BK3437">
        <v>33.299999999999997</v>
      </c>
    </row>
    <row r="3438" spans="61:63" x14ac:dyDescent="0.3">
      <c r="BI3438" t="str">
        <v>18/08/2011</v>
      </c>
      <c r="BJ3438">
        <v>40.9</v>
      </c>
      <c r="BK3438">
        <v>33.299999999999997</v>
      </c>
    </row>
    <row r="3439" spans="61:63" x14ac:dyDescent="0.3">
      <c r="BI3439" t="str">
        <v>17/08/2011</v>
      </c>
      <c r="BJ3439">
        <v>40.9</v>
      </c>
      <c r="BK3439">
        <v>33.299999999999997</v>
      </c>
    </row>
    <row r="3440" spans="61:63" x14ac:dyDescent="0.3">
      <c r="BI3440" t="str">
        <v>16/08/2011</v>
      </c>
      <c r="BJ3440">
        <v>40.9</v>
      </c>
      <c r="BK3440">
        <v>33.299999999999997</v>
      </c>
    </row>
    <row r="3441" spans="61:63" x14ac:dyDescent="0.3">
      <c r="BI3441" t="str">
        <v>15/08/2011</v>
      </c>
      <c r="BJ3441">
        <v>40.9</v>
      </c>
      <c r="BK3441">
        <v>33.299999999999997</v>
      </c>
    </row>
    <row r="3442" spans="61:63" x14ac:dyDescent="0.3">
      <c r="BI3442" t="str">
        <v>12/08/2011</v>
      </c>
      <c r="BJ3442">
        <v>46.2</v>
      </c>
      <c r="BK3442">
        <v>23.7</v>
      </c>
    </row>
    <row r="3443" spans="61:63" x14ac:dyDescent="0.3">
      <c r="BI3443" t="str">
        <v>11/08/2011</v>
      </c>
      <c r="BJ3443">
        <v>46.2</v>
      </c>
      <c r="BK3443">
        <v>23.7</v>
      </c>
    </row>
    <row r="3444" spans="61:63" x14ac:dyDescent="0.3">
      <c r="BI3444" t="str">
        <v>10/08/2011</v>
      </c>
      <c r="BJ3444">
        <v>46.2</v>
      </c>
      <c r="BK3444">
        <v>23.7</v>
      </c>
    </row>
    <row r="3445" spans="61:63" x14ac:dyDescent="0.3">
      <c r="BI3445" t="str">
        <v>09/08/2011</v>
      </c>
      <c r="BJ3445">
        <v>46.2</v>
      </c>
      <c r="BK3445">
        <v>23.7</v>
      </c>
    </row>
    <row r="3446" spans="61:63" x14ac:dyDescent="0.3">
      <c r="BI3446" t="str">
        <v>08/08/2011</v>
      </c>
      <c r="BJ3446">
        <v>46.2</v>
      </c>
      <c r="BK3446">
        <v>23.7</v>
      </c>
    </row>
    <row r="3447" spans="61:63" x14ac:dyDescent="0.3">
      <c r="BI3447" t="str">
        <v>05/08/2011</v>
      </c>
      <c r="BJ3447">
        <v>47.3</v>
      </c>
      <c r="BK3447">
        <v>23.7</v>
      </c>
    </row>
    <row r="3448" spans="61:63" x14ac:dyDescent="0.3">
      <c r="BI3448" t="str">
        <v>04/08/2011</v>
      </c>
      <c r="BJ3448">
        <v>47.3</v>
      </c>
      <c r="BK3448">
        <v>23.7</v>
      </c>
    </row>
    <row r="3449" spans="61:63" x14ac:dyDescent="0.3">
      <c r="BI3449" t="str">
        <v>03/08/2011</v>
      </c>
      <c r="BJ3449">
        <v>47.3</v>
      </c>
      <c r="BK3449">
        <v>23.7</v>
      </c>
    </row>
    <row r="3450" spans="61:63" x14ac:dyDescent="0.3">
      <c r="BI3450" t="str">
        <v>02/08/2011</v>
      </c>
      <c r="BJ3450">
        <v>47.3</v>
      </c>
      <c r="BK3450">
        <v>23.7</v>
      </c>
    </row>
    <row r="3451" spans="61:63" x14ac:dyDescent="0.3">
      <c r="BI3451" t="str">
        <v>01/08/2011</v>
      </c>
      <c r="BJ3451">
        <v>47.3</v>
      </c>
      <c r="BK3451">
        <v>23.7</v>
      </c>
    </row>
    <row r="3452" spans="61:63" x14ac:dyDescent="0.3">
      <c r="BI3452" t="str">
        <v>29/07/2011</v>
      </c>
      <c r="BJ3452">
        <v>46.3</v>
      </c>
      <c r="BK3452">
        <v>24.7</v>
      </c>
    </row>
    <row r="3453" spans="61:63" x14ac:dyDescent="0.3">
      <c r="BI3453" t="str">
        <v>28/07/2011</v>
      </c>
      <c r="BJ3453">
        <v>46.3</v>
      </c>
      <c r="BK3453">
        <v>24.7</v>
      </c>
    </row>
    <row r="3454" spans="61:63" x14ac:dyDescent="0.3">
      <c r="BI3454" t="str">
        <v>27/07/2011</v>
      </c>
      <c r="BJ3454">
        <v>46.3</v>
      </c>
      <c r="BK3454">
        <v>24.7</v>
      </c>
    </row>
    <row r="3455" spans="61:63" x14ac:dyDescent="0.3">
      <c r="BI3455" t="str">
        <v>26/07/2011</v>
      </c>
      <c r="BJ3455">
        <v>46.3</v>
      </c>
      <c r="BK3455">
        <v>24.7</v>
      </c>
    </row>
    <row r="3456" spans="61:63" x14ac:dyDescent="0.3">
      <c r="BI3456" t="str">
        <v>25/07/2011</v>
      </c>
      <c r="BJ3456">
        <v>46.3</v>
      </c>
      <c r="BK3456">
        <v>24.7</v>
      </c>
    </row>
    <row r="3457" spans="61:63" x14ac:dyDescent="0.3">
      <c r="BI3457" t="str">
        <v>22/07/2011</v>
      </c>
      <c r="BJ3457">
        <v>49.5</v>
      </c>
      <c r="BK3457">
        <v>21.5</v>
      </c>
    </row>
    <row r="3458" spans="61:63" x14ac:dyDescent="0.3">
      <c r="BI3458" t="str">
        <v>21/07/2011</v>
      </c>
      <c r="BJ3458">
        <v>49.5</v>
      </c>
      <c r="BK3458">
        <v>21.5</v>
      </c>
    </row>
    <row r="3459" spans="61:63" x14ac:dyDescent="0.3">
      <c r="BI3459" t="str">
        <v>20/07/2011</v>
      </c>
      <c r="BJ3459">
        <v>49.5</v>
      </c>
      <c r="BK3459">
        <v>21.5</v>
      </c>
    </row>
    <row r="3460" spans="61:63" x14ac:dyDescent="0.3">
      <c r="BI3460" t="str">
        <v>19/07/2011</v>
      </c>
      <c r="BJ3460">
        <v>49.5</v>
      </c>
      <c r="BK3460">
        <v>21.5</v>
      </c>
    </row>
    <row r="3461" spans="61:63" x14ac:dyDescent="0.3">
      <c r="BI3461" t="str">
        <v>18/07/2011</v>
      </c>
      <c r="BJ3461">
        <v>49.5</v>
      </c>
      <c r="BK3461">
        <v>21.5</v>
      </c>
    </row>
    <row r="3462" spans="61:63" x14ac:dyDescent="0.3">
      <c r="BI3462" t="str">
        <v>15/07/2011</v>
      </c>
      <c r="BJ3462">
        <v>46.2</v>
      </c>
      <c r="BK3462">
        <v>21.5</v>
      </c>
    </row>
    <row r="3463" spans="61:63" x14ac:dyDescent="0.3">
      <c r="BI3463" t="str">
        <v>14/07/2011</v>
      </c>
      <c r="BJ3463">
        <v>46.2</v>
      </c>
      <c r="BK3463">
        <v>21.5</v>
      </c>
    </row>
    <row r="3464" spans="61:63" x14ac:dyDescent="0.3">
      <c r="BI3464" t="str">
        <v>13/07/2011</v>
      </c>
      <c r="BJ3464">
        <v>46.2</v>
      </c>
      <c r="BK3464">
        <v>21.5</v>
      </c>
    </row>
    <row r="3465" spans="61:63" x14ac:dyDescent="0.3">
      <c r="BI3465" t="str">
        <v>12/07/2011</v>
      </c>
      <c r="BJ3465">
        <v>46.2</v>
      </c>
      <c r="BK3465">
        <v>21.5</v>
      </c>
    </row>
    <row r="3466" spans="61:63" x14ac:dyDescent="0.3">
      <c r="BI3466" t="str">
        <v>11/07/2011</v>
      </c>
      <c r="BJ3466">
        <v>46.2</v>
      </c>
      <c r="BK3466">
        <v>21.5</v>
      </c>
    </row>
    <row r="3467" spans="61:63" x14ac:dyDescent="0.3">
      <c r="BI3467" t="str">
        <v>08/07/2011</v>
      </c>
      <c r="BJ3467">
        <v>44.1</v>
      </c>
      <c r="BK3467">
        <v>22.6</v>
      </c>
    </row>
    <row r="3468" spans="61:63" x14ac:dyDescent="0.3">
      <c r="BI3468" t="str">
        <v>07/07/2011</v>
      </c>
      <c r="BJ3468">
        <v>44.1</v>
      </c>
      <c r="BK3468">
        <v>22.6</v>
      </c>
    </row>
    <row r="3469" spans="61:63" x14ac:dyDescent="0.3">
      <c r="BI3469" t="str">
        <v>06/07/2011</v>
      </c>
      <c r="BJ3469">
        <v>44.1</v>
      </c>
      <c r="BK3469">
        <v>22.6</v>
      </c>
    </row>
    <row r="3470" spans="61:63" x14ac:dyDescent="0.3">
      <c r="BI3470" t="str">
        <v>05/07/2011</v>
      </c>
      <c r="BJ3470">
        <v>44.1</v>
      </c>
      <c r="BK3470">
        <v>22.6</v>
      </c>
    </row>
    <row r="3471" spans="61:63" x14ac:dyDescent="0.3">
      <c r="BI3471" t="str">
        <v>04/07/2011</v>
      </c>
      <c r="BJ3471">
        <v>44.1</v>
      </c>
      <c r="BK3471">
        <v>22.6</v>
      </c>
    </row>
    <row r="3472" spans="61:63" x14ac:dyDescent="0.3">
      <c r="BI3472" t="str">
        <v>01/07/2011</v>
      </c>
      <c r="BJ3472">
        <v>40.9</v>
      </c>
      <c r="BK3472">
        <v>24.7</v>
      </c>
    </row>
    <row r="3473" spans="61:63" x14ac:dyDescent="0.3">
      <c r="BI3473" t="str">
        <v>30/06/2011</v>
      </c>
      <c r="BJ3473">
        <v>40.9</v>
      </c>
      <c r="BK3473">
        <v>24.7</v>
      </c>
    </row>
    <row r="3474" spans="61:63" x14ac:dyDescent="0.3">
      <c r="BI3474" t="str">
        <v>29/06/2011</v>
      </c>
      <c r="BJ3474">
        <v>40.9</v>
      </c>
      <c r="BK3474">
        <v>24.7</v>
      </c>
    </row>
    <row r="3475" spans="61:63" x14ac:dyDescent="0.3">
      <c r="BI3475" t="str">
        <v>28/06/2011</v>
      </c>
      <c r="BJ3475">
        <v>40.9</v>
      </c>
      <c r="BK3475">
        <v>24.7</v>
      </c>
    </row>
    <row r="3476" spans="61:63" x14ac:dyDescent="0.3">
      <c r="BI3476" t="str">
        <v>27/06/2011</v>
      </c>
      <c r="BJ3476">
        <v>40.9</v>
      </c>
      <c r="BK3476">
        <v>24.7</v>
      </c>
    </row>
    <row r="3477" spans="61:63" x14ac:dyDescent="0.3">
      <c r="BI3477" t="str">
        <v>24/06/2011</v>
      </c>
      <c r="BJ3477">
        <v>39.799999999999997</v>
      </c>
      <c r="BK3477">
        <v>26.9</v>
      </c>
    </row>
    <row r="3478" spans="61:63" x14ac:dyDescent="0.3">
      <c r="BI3478" t="str">
        <v>23/06/2011</v>
      </c>
      <c r="BJ3478">
        <v>39.799999999999997</v>
      </c>
      <c r="BK3478">
        <v>26.9</v>
      </c>
    </row>
    <row r="3479" spans="61:63" x14ac:dyDescent="0.3">
      <c r="BI3479" t="str">
        <v>22/06/2011</v>
      </c>
      <c r="BJ3479">
        <v>39.799999999999997</v>
      </c>
      <c r="BK3479">
        <v>26.9</v>
      </c>
    </row>
    <row r="3480" spans="61:63" x14ac:dyDescent="0.3">
      <c r="BI3480" t="str">
        <v>21/06/2011</v>
      </c>
      <c r="BJ3480">
        <v>39.799999999999997</v>
      </c>
      <c r="BK3480">
        <v>26.9</v>
      </c>
    </row>
    <row r="3481" spans="61:63" x14ac:dyDescent="0.3">
      <c r="BI3481" t="str">
        <v>20/06/2011</v>
      </c>
      <c r="BJ3481">
        <v>39.799999999999997</v>
      </c>
      <c r="BK3481">
        <v>26.9</v>
      </c>
    </row>
    <row r="3482" spans="61:63" x14ac:dyDescent="0.3">
      <c r="BI3482" t="str">
        <v>17/06/2011</v>
      </c>
      <c r="BJ3482">
        <v>37.6</v>
      </c>
      <c r="BK3482">
        <v>28</v>
      </c>
    </row>
    <row r="3483" spans="61:63" x14ac:dyDescent="0.3">
      <c r="BI3483" t="str">
        <v>16/06/2011</v>
      </c>
      <c r="BJ3483">
        <v>37.6</v>
      </c>
      <c r="BK3483">
        <v>28</v>
      </c>
    </row>
    <row r="3484" spans="61:63" x14ac:dyDescent="0.3">
      <c r="BI3484" t="str">
        <v>15/06/2011</v>
      </c>
      <c r="BJ3484">
        <v>37.6</v>
      </c>
      <c r="BK3484">
        <v>28</v>
      </c>
    </row>
    <row r="3485" spans="61:63" x14ac:dyDescent="0.3">
      <c r="BI3485" t="str">
        <v>14/06/2011</v>
      </c>
      <c r="BJ3485">
        <v>37.6</v>
      </c>
      <c r="BK3485">
        <v>28</v>
      </c>
    </row>
    <row r="3486" spans="61:63" x14ac:dyDescent="0.3">
      <c r="BI3486" t="str">
        <v>13/06/2011</v>
      </c>
      <c r="BJ3486">
        <v>37.6</v>
      </c>
      <c r="BK3486">
        <v>28</v>
      </c>
    </row>
    <row r="3487" spans="61:63" x14ac:dyDescent="0.3">
      <c r="BI3487" t="str">
        <v>10/06/2011</v>
      </c>
      <c r="BJ3487">
        <v>37</v>
      </c>
      <c r="BK3487">
        <v>26</v>
      </c>
    </row>
    <row r="3488" spans="61:63" x14ac:dyDescent="0.3">
      <c r="BI3488" t="str">
        <v>09/06/2011</v>
      </c>
      <c r="BJ3488">
        <v>37</v>
      </c>
      <c r="BK3488">
        <v>26</v>
      </c>
    </row>
    <row r="3489" spans="61:63" x14ac:dyDescent="0.3">
      <c r="BI3489" t="str">
        <v>08/06/2011</v>
      </c>
      <c r="BJ3489">
        <v>37</v>
      </c>
      <c r="BK3489">
        <v>26</v>
      </c>
    </row>
    <row r="3490" spans="61:63" x14ac:dyDescent="0.3">
      <c r="BI3490" t="str">
        <v>07/06/2011</v>
      </c>
      <c r="BJ3490">
        <v>37</v>
      </c>
      <c r="BK3490">
        <v>26</v>
      </c>
    </row>
    <row r="3491" spans="61:63" x14ac:dyDescent="0.3">
      <c r="BI3491" t="str">
        <v>06/06/2011</v>
      </c>
      <c r="BJ3491">
        <v>37</v>
      </c>
      <c r="BK3491">
        <v>26</v>
      </c>
    </row>
    <row r="3492" spans="61:63" x14ac:dyDescent="0.3">
      <c r="BI3492" t="str">
        <v>03/06/2011</v>
      </c>
      <c r="BJ3492">
        <v>40.9</v>
      </c>
      <c r="BK3492">
        <v>22.6</v>
      </c>
    </row>
    <row r="3493" spans="61:63" x14ac:dyDescent="0.3">
      <c r="BI3493" t="str">
        <v>02/06/2011</v>
      </c>
      <c r="BJ3493">
        <v>40.9</v>
      </c>
      <c r="BK3493">
        <v>22.6</v>
      </c>
    </row>
    <row r="3494" spans="61:63" x14ac:dyDescent="0.3">
      <c r="BI3494" t="str">
        <v>01/06/2011</v>
      </c>
      <c r="BJ3494">
        <v>40.9</v>
      </c>
      <c r="BK3494">
        <v>22.6</v>
      </c>
    </row>
    <row r="3495" spans="61:63" x14ac:dyDescent="0.3">
      <c r="BI3495" t="str">
        <v>31/05/2011</v>
      </c>
      <c r="BJ3495">
        <v>40.9</v>
      </c>
      <c r="BK3495">
        <v>22.6</v>
      </c>
    </row>
    <row r="3496" spans="61:63" x14ac:dyDescent="0.3">
      <c r="BI3496" t="str">
        <v>30/05/2011</v>
      </c>
      <c r="BJ3496">
        <v>40.9</v>
      </c>
      <c r="BK3496">
        <v>22.6</v>
      </c>
    </row>
    <row r="3497" spans="61:63" x14ac:dyDescent="0.3">
      <c r="BI3497" t="str">
        <v>27/05/2011</v>
      </c>
      <c r="BJ3497">
        <v>45.2</v>
      </c>
      <c r="BK3497">
        <v>20.399999999999999</v>
      </c>
    </row>
    <row r="3498" spans="61:63" x14ac:dyDescent="0.3">
      <c r="BI3498" t="str">
        <v>26/05/2011</v>
      </c>
      <c r="BJ3498">
        <v>45.2</v>
      </c>
      <c r="BK3498">
        <v>20.399999999999999</v>
      </c>
    </row>
    <row r="3499" spans="61:63" x14ac:dyDescent="0.3">
      <c r="BI3499" t="str">
        <v>25/05/2011</v>
      </c>
      <c r="BJ3499">
        <v>45.2</v>
      </c>
      <c r="BK3499">
        <v>20.399999999999999</v>
      </c>
    </row>
    <row r="3500" spans="61:63" x14ac:dyDescent="0.3">
      <c r="BI3500" t="str">
        <v>24/05/2011</v>
      </c>
      <c r="BJ3500">
        <v>45.2</v>
      </c>
      <c r="BK3500">
        <v>20.399999999999999</v>
      </c>
    </row>
    <row r="3501" spans="61:63" x14ac:dyDescent="0.3">
      <c r="BI3501" t="str">
        <v>23/05/2011</v>
      </c>
      <c r="BJ3501">
        <v>45.2</v>
      </c>
      <c r="BK3501">
        <v>20.399999999999999</v>
      </c>
    </row>
    <row r="3502" spans="61:63" x14ac:dyDescent="0.3">
      <c r="BI3502" t="str">
        <v>20/05/2011</v>
      </c>
      <c r="BJ3502">
        <v>43</v>
      </c>
      <c r="BK3502">
        <v>19.399999999999999</v>
      </c>
    </row>
    <row r="3503" spans="61:63" x14ac:dyDescent="0.3">
      <c r="BI3503" t="str">
        <v>19/05/2011</v>
      </c>
      <c r="BJ3503">
        <v>43</v>
      </c>
      <c r="BK3503">
        <v>19.399999999999999</v>
      </c>
    </row>
    <row r="3504" spans="61:63" x14ac:dyDescent="0.3">
      <c r="BI3504" t="str">
        <v>18/05/2011</v>
      </c>
      <c r="BJ3504">
        <v>43</v>
      </c>
      <c r="BK3504">
        <v>19.399999999999999</v>
      </c>
    </row>
    <row r="3505" spans="61:63" x14ac:dyDescent="0.3">
      <c r="BI3505" t="str">
        <v>17/05/2011</v>
      </c>
      <c r="BJ3505">
        <v>43</v>
      </c>
      <c r="BK3505">
        <v>19.399999999999999</v>
      </c>
    </row>
    <row r="3506" spans="61:63" x14ac:dyDescent="0.3">
      <c r="BI3506" t="str">
        <v>16/05/2011</v>
      </c>
      <c r="BJ3506">
        <v>43</v>
      </c>
      <c r="BK3506">
        <v>19.399999999999999</v>
      </c>
    </row>
    <row r="3507" spans="61:63" x14ac:dyDescent="0.3">
      <c r="BI3507" t="str">
        <v>13/05/2011</v>
      </c>
      <c r="BJ3507">
        <v>45.6</v>
      </c>
      <c r="BK3507">
        <v>19.600000000000001</v>
      </c>
    </row>
    <row r="3508" spans="61:63" x14ac:dyDescent="0.3">
      <c r="BI3508" t="str">
        <v>12/05/2011</v>
      </c>
      <c r="BJ3508">
        <v>45.6</v>
      </c>
      <c r="BK3508">
        <v>19.600000000000001</v>
      </c>
    </row>
    <row r="3509" spans="61:63" x14ac:dyDescent="0.3">
      <c r="BI3509" t="str">
        <v>11/05/2011</v>
      </c>
      <c r="BJ3509">
        <v>45.6</v>
      </c>
      <c r="BK3509">
        <v>19.600000000000001</v>
      </c>
    </row>
    <row r="3510" spans="61:63" x14ac:dyDescent="0.3">
      <c r="BI3510" t="str">
        <v>10/05/2011</v>
      </c>
      <c r="BJ3510">
        <v>45.6</v>
      </c>
      <c r="BK3510">
        <v>19.600000000000001</v>
      </c>
    </row>
    <row r="3511" spans="61:63" x14ac:dyDescent="0.3">
      <c r="BI3511" t="str">
        <v>09/05/2011</v>
      </c>
      <c r="BJ3511">
        <v>45.6</v>
      </c>
      <c r="BK3511">
        <v>19.600000000000001</v>
      </c>
    </row>
    <row r="3512" spans="61:63" x14ac:dyDescent="0.3">
      <c r="BI3512" t="str">
        <v>06/05/2011</v>
      </c>
      <c r="BJ3512">
        <v>51.1</v>
      </c>
      <c r="BK3512">
        <v>18.5</v>
      </c>
    </row>
    <row r="3513" spans="61:63" x14ac:dyDescent="0.3">
      <c r="BI3513" t="str">
        <v>05/05/2011</v>
      </c>
      <c r="BJ3513">
        <v>51.1</v>
      </c>
      <c r="BK3513">
        <v>18.5</v>
      </c>
    </row>
    <row r="3514" spans="61:63" x14ac:dyDescent="0.3">
      <c r="BI3514" t="str">
        <v>04/05/2011</v>
      </c>
      <c r="BJ3514">
        <v>51.1</v>
      </c>
      <c r="BK3514">
        <v>18.5</v>
      </c>
    </row>
    <row r="3515" spans="61:63" x14ac:dyDescent="0.3">
      <c r="BI3515" t="str">
        <v>03/05/2011</v>
      </c>
      <c r="BJ3515">
        <v>51.1</v>
      </c>
      <c r="BK3515">
        <v>18.5</v>
      </c>
    </row>
    <row r="3516" spans="61:63" x14ac:dyDescent="0.3">
      <c r="BI3516" t="str">
        <v>02/05/2011</v>
      </c>
      <c r="BJ3516">
        <v>51.1</v>
      </c>
      <c r="BK3516">
        <v>18.5</v>
      </c>
    </row>
    <row r="3517" spans="61:63" x14ac:dyDescent="0.3">
      <c r="BI3517" t="str">
        <v>29/04/2011</v>
      </c>
      <c r="BJ3517">
        <v>54.9</v>
      </c>
      <c r="BK3517">
        <v>16.5</v>
      </c>
    </row>
    <row r="3518" spans="61:63" x14ac:dyDescent="0.3">
      <c r="BI3518" t="str">
        <v>28/04/2011</v>
      </c>
      <c r="BJ3518">
        <v>54.9</v>
      </c>
      <c r="BK3518">
        <v>16.5</v>
      </c>
    </row>
    <row r="3519" spans="61:63" x14ac:dyDescent="0.3">
      <c r="BI3519" t="str">
        <v>27/04/2011</v>
      </c>
      <c r="BJ3519">
        <v>54.9</v>
      </c>
      <c r="BK3519">
        <v>16.5</v>
      </c>
    </row>
    <row r="3520" spans="61:63" x14ac:dyDescent="0.3">
      <c r="BI3520" t="str">
        <v>26/04/2011</v>
      </c>
      <c r="BJ3520">
        <v>54.9</v>
      </c>
      <c r="BK3520">
        <v>16.5</v>
      </c>
    </row>
    <row r="3521" spans="61:63" x14ac:dyDescent="0.3">
      <c r="BI3521" t="str">
        <v>25/04/2011</v>
      </c>
      <c r="BJ3521">
        <v>54.9</v>
      </c>
      <c r="BK3521">
        <v>16.5</v>
      </c>
    </row>
    <row r="3522" spans="61:63" x14ac:dyDescent="0.3">
      <c r="BI3522" t="str">
        <v>22/04/2011</v>
      </c>
      <c r="BJ3522">
        <v>54.3</v>
      </c>
      <c r="BK3522">
        <v>18.5</v>
      </c>
    </row>
    <row r="3523" spans="61:63" x14ac:dyDescent="0.3">
      <c r="BI3523" t="str">
        <v>21/04/2011</v>
      </c>
      <c r="BJ3523">
        <v>54.3</v>
      </c>
      <c r="BK3523">
        <v>18.5</v>
      </c>
    </row>
    <row r="3524" spans="61:63" x14ac:dyDescent="0.3">
      <c r="BI3524" t="str">
        <v>20/04/2011</v>
      </c>
      <c r="BJ3524">
        <v>54.3</v>
      </c>
      <c r="BK3524">
        <v>18.5</v>
      </c>
    </row>
    <row r="3525" spans="61:63" x14ac:dyDescent="0.3">
      <c r="BI3525" t="str">
        <v>19/04/2011</v>
      </c>
      <c r="BJ3525">
        <v>54.3</v>
      </c>
      <c r="BK3525">
        <v>18.5</v>
      </c>
    </row>
    <row r="3526" spans="61:63" x14ac:dyDescent="0.3">
      <c r="BI3526" t="str">
        <v>18/04/2011</v>
      </c>
      <c r="BJ3526">
        <v>54.3</v>
      </c>
      <c r="BK3526">
        <v>18.5</v>
      </c>
    </row>
    <row r="3527" spans="61:63" x14ac:dyDescent="0.3">
      <c r="BI3527" t="str">
        <v>15/04/2011</v>
      </c>
      <c r="BJ3527">
        <v>54.2</v>
      </c>
      <c r="BK3527">
        <v>19.2</v>
      </c>
    </row>
    <row r="3528" spans="61:63" x14ac:dyDescent="0.3">
      <c r="BI3528" t="str">
        <v>14/04/2011</v>
      </c>
      <c r="BJ3528">
        <v>54.2</v>
      </c>
      <c r="BK3528">
        <v>19.2</v>
      </c>
    </row>
    <row r="3529" spans="61:63" x14ac:dyDescent="0.3">
      <c r="BI3529" t="str">
        <v>13/04/2011</v>
      </c>
      <c r="BJ3529">
        <v>54.2</v>
      </c>
      <c r="BK3529">
        <v>19.2</v>
      </c>
    </row>
    <row r="3530" spans="61:63" x14ac:dyDescent="0.3">
      <c r="BI3530" t="str">
        <v>12/04/2011</v>
      </c>
      <c r="BJ3530">
        <v>54.2</v>
      </c>
      <c r="BK3530">
        <v>19.2</v>
      </c>
    </row>
    <row r="3531" spans="61:63" x14ac:dyDescent="0.3">
      <c r="BI3531" t="str">
        <v>11/04/2011</v>
      </c>
      <c r="BJ3531">
        <v>54.2</v>
      </c>
      <c r="BK3531">
        <v>19.2</v>
      </c>
    </row>
    <row r="3532" spans="61:63" x14ac:dyDescent="0.3">
      <c r="BI3532" t="str">
        <v>08/04/2011</v>
      </c>
      <c r="BJ3532">
        <v>55.4</v>
      </c>
      <c r="BK3532">
        <v>16.3</v>
      </c>
    </row>
    <row r="3533" spans="61:63" x14ac:dyDescent="0.3">
      <c r="BI3533" t="str">
        <v>07/04/2011</v>
      </c>
      <c r="BJ3533">
        <v>55.4</v>
      </c>
      <c r="BK3533">
        <v>16.3</v>
      </c>
    </row>
    <row r="3534" spans="61:63" x14ac:dyDescent="0.3">
      <c r="BI3534" t="str">
        <v>06/04/2011</v>
      </c>
      <c r="BJ3534">
        <v>55.4</v>
      </c>
      <c r="BK3534">
        <v>16.3</v>
      </c>
    </row>
    <row r="3535" spans="61:63" x14ac:dyDescent="0.3">
      <c r="BI3535" t="str">
        <v>05/04/2011</v>
      </c>
      <c r="BJ3535">
        <v>55.4</v>
      </c>
      <c r="BK3535">
        <v>16.3</v>
      </c>
    </row>
    <row r="3536" spans="61:63" x14ac:dyDescent="0.3">
      <c r="BI3536" t="str">
        <v>04/04/2011</v>
      </c>
      <c r="BJ3536">
        <v>55.4</v>
      </c>
      <c r="BK3536">
        <v>16.3</v>
      </c>
    </row>
    <row r="3537" spans="61:63" x14ac:dyDescent="0.3">
      <c r="BI3537" t="str">
        <v>01/04/2011</v>
      </c>
      <c r="BJ3537">
        <v>57.3</v>
      </c>
      <c r="BK3537">
        <v>15.7</v>
      </c>
    </row>
    <row r="3538" spans="61:63" x14ac:dyDescent="0.3">
      <c r="BI3538" t="str">
        <v>31/03/2011</v>
      </c>
      <c r="BJ3538">
        <v>57.3</v>
      </c>
      <c r="BK3538">
        <v>15.7</v>
      </c>
    </row>
    <row r="3539" spans="61:63" x14ac:dyDescent="0.3">
      <c r="BI3539" t="str">
        <v>30/03/2011</v>
      </c>
      <c r="BJ3539">
        <v>57.3</v>
      </c>
      <c r="BK3539">
        <v>15.7</v>
      </c>
    </row>
    <row r="3540" spans="61:63" x14ac:dyDescent="0.3">
      <c r="BI3540" t="str">
        <v>29/03/2011</v>
      </c>
      <c r="BJ3540">
        <v>57.3</v>
      </c>
      <c r="BK3540">
        <v>15.7</v>
      </c>
    </row>
    <row r="3541" spans="61:63" x14ac:dyDescent="0.3">
      <c r="BI3541" t="str">
        <v>28/03/2011</v>
      </c>
      <c r="BJ3541">
        <v>57.3</v>
      </c>
      <c r="BK3541">
        <v>15.7</v>
      </c>
    </row>
    <row r="3542" spans="61:63" x14ac:dyDescent="0.3">
      <c r="BI3542" t="str">
        <v>25/03/2011</v>
      </c>
      <c r="BJ3542">
        <v>51.6</v>
      </c>
      <c r="BK3542">
        <v>23.1</v>
      </c>
    </row>
    <row r="3543" spans="61:63" x14ac:dyDescent="0.3">
      <c r="BI3543" t="str">
        <v>24/03/2011</v>
      </c>
      <c r="BJ3543">
        <v>51.6</v>
      </c>
      <c r="BK3543">
        <v>23.1</v>
      </c>
    </row>
    <row r="3544" spans="61:63" x14ac:dyDescent="0.3">
      <c r="BI3544" t="str">
        <v>23/03/2011</v>
      </c>
      <c r="BJ3544">
        <v>51.6</v>
      </c>
      <c r="BK3544">
        <v>23.1</v>
      </c>
    </row>
    <row r="3545" spans="61:63" x14ac:dyDescent="0.3">
      <c r="BI3545" t="str">
        <v>22/03/2011</v>
      </c>
      <c r="BJ3545">
        <v>51.6</v>
      </c>
      <c r="BK3545">
        <v>23.1</v>
      </c>
    </row>
    <row r="3546" spans="61:63" x14ac:dyDescent="0.3">
      <c r="BI3546" t="str">
        <v>21/03/2011</v>
      </c>
      <c r="BJ3546">
        <v>51.6</v>
      </c>
      <c r="BK3546">
        <v>23.1</v>
      </c>
    </row>
    <row r="3547" spans="61:63" x14ac:dyDescent="0.3">
      <c r="BI3547" t="str">
        <v>18/03/2011</v>
      </c>
      <c r="BJ3547">
        <v>50.6</v>
      </c>
      <c r="BK3547">
        <v>22.4</v>
      </c>
    </row>
    <row r="3548" spans="61:63" x14ac:dyDescent="0.3">
      <c r="BI3548" t="str">
        <v>17/03/2011</v>
      </c>
      <c r="BJ3548">
        <v>50.6</v>
      </c>
      <c r="BK3548">
        <v>22.4</v>
      </c>
    </row>
    <row r="3549" spans="61:63" x14ac:dyDescent="0.3">
      <c r="BI3549" t="str">
        <v>16/03/2011</v>
      </c>
      <c r="BJ3549">
        <v>50.6</v>
      </c>
      <c r="BK3549">
        <v>22.4</v>
      </c>
    </row>
    <row r="3550" spans="61:63" x14ac:dyDescent="0.3">
      <c r="BI3550" t="str">
        <v>15/03/2011</v>
      </c>
      <c r="BJ3550">
        <v>50.6</v>
      </c>
      <c r="BK3550">
        <v>22.4</v>
      </c>
    </row>
    <row r="3551" spans="61:63" x14ac:dyDescent="0.3">
      <c r="BI3551" t="str">
        <v>14/03/2011</v>
      </c>
      <c r="BJ3551">
        <v>50.6</v>
      </c>
      <c r="BK3551">
        <v>22.4</v>
      </c>
    </row>
    <row r="3552" spans="61:63" x14ac:dyDescent="0.3">
      <c r="BI3552" t="str">
        <v>11/03/2011</v>
      </c>
      <c r="BJ3552">
        <v>52.2</v>
      </c>
      <c r="BK3552">
        <v>22.3</v>
      </c>
    </row>
    <row r="3553" spans="61:63" x14ac:dyDescent="0.3">
      <c r="BI3553" t="str">
        <v>10/03/2011</v>
      </c>
      <c r="BJ3553">
        <v>52.2</v>
      </c>
      <c r="BK3553">
        <v>22.3</v>
      </c>
    </row>
    <row r="3554" spans="61:63" x14ac:dyDescent="0.3">
      <c r="BI3554" t="str">
        <v>09/03/2011</v>
      </c>
      <c r="BJ3554">
        <v>52.2</v>
      </c>
      <c r="BK3554">
        <v>22.3</v>
      </c>
    </row>
    <row r="3555" spans="61:63" x14ac:dyDescent="0.3">
      <c r="BI3555" t="str">
        <v>08/03/2011</v>
      </c>
      <c r="BJ3555">
        <v>52.2</v>
      </c>
      <c r="BK3555">
        <v>22.3</v>
      </c>
    </row>
    <row r="3556" spans="61:63" x14ac:dyDescent="0.3">
      <c r="BI3556" t="str">
        <v>07/03/2011</v>
      </c>
      <c r="BJ3556">
        <v>52.2</v>
      </c>
      <c r="BK3556">
        <v>22.3</v>
      </c>
    </row>
    <row r="3557" spans="61:63" x14ac:dyDescent="0.3">
      <c r="BI3557" t="str">
        <v>04/03/2011</v>
      </c>
      <c r="BJ3557">
        <v>52.2</v>
      </c>
      <c r="BK3557">
        <v>21.1</v>
      </c>
    </row>
    <row r="3558" spans="61:63" x14ac:dyDescent="0.3">
      <c r="BI3558" t="str">
        <v>03/03/2011</v>
      </c>
      <c r="BJ3558">
        <v>52.2</v>
      </c>
      <c r="BK3558">
        <v>21.1</v>
      </c>
    </row>
    <row r="3559" spans="61:63" x14ac:dyDescent="0.3">
      <c r="BI3559" t="str">
        <v>02/03/2011</v>
      </c>
      <c r="BJ3559">
        <v>52.2</v>
      </c>
      <c r="BK3559">
        <v>21.1</v>
      </c>
    </row>
    <row r="3560" spans="61:63" x14ac:dyDescent="0.3">
      <c r="BI3560" t="str">
        <v>01/03/2011</v>
      </c>
      <c r="BJ3560">
        <v>52.2</v>
      </c>
      <c r="BK3560">
        <v>21.1</v>
      </c>
    </row>
    <row r="3561" spans="61:63" x14ac:dyDescent="0.3">
      <c r="BI3561" t="str">
        <v>28/02/2011</v>
      </c>
      <c r="BJ3561">
        <v>52.2</v>
      </c>
      <c r="BK3561">
        <v>21.1</v>
      </c>
    </row>
    <row r="3562" spans="61:63" x14ac:dyDescent="0.3">
      <c r="BI3562" t="str">
        <v>25/02/2011</v>
      </c>
      <c r="BJ3562">
        <v>50.6</v>
      </c>
      <c r="BK3562">
        <v>19.5</v>
      </c>
    </row>
    <row r="3563" spans="61:63" x14ac:dyDescent="0.3">
      <c r="BI3563" t="str">
        <v>24/02/2011</v>
      </c>
      <c r="BJ3563">
        <v>50.6</v>
      </c>
      <c r="BK3563">
        <v>19.5</v>
      </c>
    </row>
    <row r="3564" spans="61:63" x14ac:dyDescent="0.3">
      <c r="BI3564" t="str">
        <v>23/02/2011</v>
      </c>
      <c r="BJ3564">
        <v>50.6</v>
      </c>
      <c r="BK3564">
        <v>19.5</v>
      </c>
    </row>
    <row r="3565" spans="61:63" x14ac:dyDescent="0.3">
      <c r="BI3565" t="str">
        <v>22/02/2011</v>
      </c>
      <c r="BJ3565">
        <v>50.6</v>
      </c>
      <c r="BK3565">
        <v>19.5</v>
      </c>
    </row>
    <row r="3566" spans="61:63" x14ac:dyDescent="0.3">
      <c r="BI3566" t="str">
        <v>21/02/2011</v>
      </c>
      <c r="BJ3566">
        <v>50.6</v>
      </c>
      <c r="BK3566">
        <v>19.5</v>
      </c>
    </row>
    <row r="3567" spans="61:63" x14ac:dyDescent="0.3">
      <c r="BI3567" t="str">
        <v>18/02/2011</v>
      </c>
      <c r="BJ3567">
        <v>53.3</v>
      </c>
      <c r="BK3567">
        <v>18.899999999999999</v>
      </c>
    </row>
    <row r="3568" spans="61:63" x14ac:dyDescent="0.3">
      <c r="BI3568" t="str">
        <v>17/02/2011</v>
      </c>
      <c r="BJ3568">
        <v>53.3</v>
      </c>
      <c r="BK3568">
        <v>18.899999999999999</v>
      </c>
    </row>
    <row r="3569" spans="61:63" x14ac:dyDescent="0.3">
      <c r="BI3569" t="str">
        <v>16/02/2011</v>
      </c>
      <c r="BJ3569">
        <v>53.3</v>
      </c>
      <c r="BK3569">
        <v>18.899999999999999</v>
      </c>
    </row>
    <row r="3570" spans="61:63" x14ac:dyDescent="0.3">
      <c r="BI3570" t="str">
        <v>15/02/2011</v>
      </c>
      <c r="BJ3570">
        <v>53.3</v>
      </c>
      <c r="BK3570">
        <v>18.899999999999999</v>
      </c>
    </row>
    <row r="3571" spans="61:63" x14ac:dyDescent="0.3">
      <c r="BI3571" t="str">
        <v>14/02/2011</v>
      </c>
      <c r="BJ3571">
        <v>53.3</v>
      </c>
      <c r="BK3571">
        <v>18.899999999999999</v>
      </c>
    </row>
    <row r="3572" spans="61:63" x14ac:dyDescent="0.3">
      <c r="BI3572" t="str">
        <v>11/02/2011</v>
      </c>
      <c r="BJ3572">
        <v>52.2</v>
      </c>
      <c r="BK3572">
        <v>19.600000000000001</v>
      </c>
    </row>
    <row r="3573" spans="61:63" x14ac:dyDescent="0.3">
      <c r="BI3573" t="str">
        <v>10/02/2011</v>
      </c>
      <c r="BJ3573">
        <v>52.2</v>
      </c>
      <c r="BK3573">
        <v>19.600000000000001</v>
      </c>
    </row>
    <row r="3574" spans="61:63" x14ac:dyDescent="0.3">
      <c r="BI3574" t="str">
        <v>09/02/2011</v>
      </c>
      <c r="BJ3574">
        <v>52.2</v>
      </c>
      <c r="BK3574">
        <v>19.600000000000001</v>
      </c>
    </row>
    <row r="3575" spans="61:63" x14ac:dyDescent="0.3">
      <c r="BI3575" t="str">
        <v>08/02/2011</v>
      </c>
      <c r="BJ3575">
        <v>52.2</v>
      </c>
      <c r="BK3575">
        <v>19.600000000000001</v>
      </c>
    </row>
    <row r="3576" spans="61:63" x14ac:dyDescent="0.3">
      <c r="BI3576" t="str">
        <v>07/02/2011</v>
      </c>
      <c r="BJ3576">
        <v>52.2</v>
      </c>
      <c r="BK3576">
        <v>19.600000000000001</v>
      </c>
    </row>
    <row r="3577" spans="61:63" x14ac:dyDescent="0.3">
      <c r="BI3577" t="str">
        <v>04/02/2011</v>
      </c>
      <c r="BJ3577">
        <v>53.4</v>
      </c>
      <c r="BK3577">
        <v>23.3</v>
      </c>
    </row>
    <row r="3578" spans="61:63" x14ac:dyDescent="0.3">
      <c r="BI3578" t="str">
        <v>03/02/2011</v>
      </c>
      <c r="BJ3578">
        <v>53.4</v>
      </c>
      <c r="BK3578">
        <v>23.3</v>
      </c>
    </row>
    <row r="3579" spans="61:63" x14ac:dyDescent="0.3">
      <c r="BI3579" t="str">
        <v>02/02/2011</v>
      </c>
      <c r="BJ3579">
        <v>53.4</v>
      </c>
      <c r="BK3579">
        <v>23.3</v>
      </c>
    </row>
    <row r="3580" spans="61:63" x14ac:dyDescent="0.3">
      <c r="BI3580" t="str">
        <v>01/02/2011</v>
      </c>
      <c r="BJ3580">
        <v>53.4</v>
      </c>
      <c r="BK3580">
        <v>23.3</v>
      </c>
    </row>
    <row r="3581" spans="61:63" x14ac:dyDescent="0.3">
      <c r="BI3581" t="str">
        <v>31/01/2011</v>
      </c>
      <c r="BJ3581">
        <v>53.4</v>
      </c>
      <c r="BK3581">
        <v>23.3</v>
      </c>
    </row>
    <row r="3582" spans="61:63" x14ac:dyDescent="0.3">
      <c r="BI3582" t="str">
        <v>28/01/2011</v>
      </c>
      <c r="BJ3582">
        <v>52.7</v>
      </c>
      <c r="BK3582">
        <v>22</v>
      </c>
    </row>
    <row r="3583" spans="61:63" x14ac:dyDescent="0.3">
      <c r="BI3583" t="str">
        <v>27/01/2011</v>
      </c>
      <c r="BJ3583">
        <v>52.7</v>
      </c>
      <c r="BK3583">
        <v>22</v>
      </c>
    </row>
    <row r="3584" spans="61:63" x14ac:dyDescent="0.3">
      <c r="BI3584" t="str">
        <v>26/01/2011</v>
      </c>
      <c r="BJ3584">
        <v>52.7</v>
      </c>
      <c r="BK3584">
        <v>22</v>
      </c>
    </row>
    <row r="3585" spans="61:63" x14ac:dyDescent="0.3">
      <c r="BI3585" t="str">
        <v>25/01/2011</v>
      </c>
      <c r="BJ3585">
        <v>52.7</v>
      </c>
      <c r="BK3585">
        <v>22</v>
      </c>
    </row>
    <row r="3586" spans="61:63" x14ac:dyDescent="0.3">
      <c r="BI3586" t="str">
        <v>24/01/2011</v>
      </c>
      <c r="BJ3586">
        <v>52.7</v>
      </c>
      <c r="BK3586">
        <v>22</v>
      </c>
    </row>
    <row r="3587" spans="61:63" x14ac:dyDescent="0.3">
      <c r="BI3587" t="str">
        <v>21/01/2011</v>
      </c>
      <c r="BJ3587">
        <v>55.1</v>
      </c>
      <c r="BK3587">
        <v>19.100000000000001</v>
      </c>
    </row>
    <row r="3588" spans="61:63" x14ac:dyDescent="0.3">
      <c r="BI3588" t="str">
        <v>20/01/2011</v>
      </c>
      <c r="BJ3588">
        <v>55.1</v>
      </c>
      <c r="BK3588">
        <v>19.100000000000001</v>
      </c>
    </row>
    <row r="3589" spans="61:63" x14ac:dyDescent="0.3">
      <c r="BI3589" t="str">
        <v>19/01/2011</v>
      </c>
      <c r="BJ3589">
        <v>55.1</v>
      </c>
      <c r="BK3589">
        <v>19.100000000000001</v>
      </c>
    </row>
    <row r="3590" spans="61:63" x14ac:dyDescent="0.3">
      <c r="BI3590" t="str">
        <v>18/01/2011</v>
      </c>
      <c r="BJ3590">
        <v>55.1</v>
      </c>
      <c r="BK3590">
        <v>19.100000000000001</v>
      </c>
    </row>
    <row r="3591" spans="61:63" x14ac:dyDescent="0.3">
      <c r="BI3591" t="str">
        <v>17/01/2011</v>
      </c>
      <c r="BJ3591">
        <v>55.1</v>
      </c>
      <c r="BK3591">
        <v>19.100000000000001</v>
      </c>
    </row>
    <row r="3592" spans="61:63" x14ac:dyDescent="0.3">
      <c r="BI3592" t="str">
        <v>14/01/2011</v>
      </c>
      <c r="BJ3592">
        <v>56</v>
      </c>
      <c r="BK3592">
        <v>20.9</v>
      </c>
    </row>
    <row r="3593" spans="61:63" x14ac:dyDescent="0.3">
      <c r="BI3593" t="str">
        <v>13/01/2011</v>
      </c>
      <c r="BJ3593">
        <v>56</v>
      </c>
      <c r="BK3593">
        <v>20.9</v>
      </c>
    </row>
    <row r="3594" spans="61:63" x14ac:dyDescent="0.3">
      <c r="BI3594" t="str">
        <v>12/01/2011</v>
      </c>
      <c r="BJ3594">
        <v>56</v>
      </c>
      <c r="BK3594">
        <v>20.9</v>
      </c>
    </row>
    <row r="3595" spans="61:63" x14ac:dyDescent="0.3">
      <c r="BI3595" t="str">
        <v>11/01/2011</v>
      </c>
      <c r="BJ3595">
        <v>56</v>
      </c>
      <c r="BK3595">
        <v>20.9</v>
      </c>
    </row>
    <row r="3596" spans="61:63" x14ac:dyDescent="0.3">
      <c r="BI3596" t="str">
        <v>10/01/2011</v>
      </c>
      <c r="BJ3596">
        <v>56</v>
      </c>
      <c r="BK3596">
        <v>20.9</v>
      </c>
    </row>
    <row r="3597" spans="61:63" x14ac:dyDescent="0.3">
      <c r="BI3597" t="str">
        <v>07/01/2011</v>
      </c>
      <c r="BJ3597">
        <v>57.3</v>
      </c>
      <c r="BK3597">
        <v>19.100000000000001</v>
      </c>
    </row>
    <row r="3598" spans="61:63" x14ac:dyDescent="0.3">
      <c r="BI3598" t="str">
        <v>06/01/2011</v>
      </c>
      <c r="BJ3598">
        <v>57.3</v>
      </c>
      <c r="BK3598">
        <v>19.100000000000001</v>
      </c>
    </row>
    <row r="3599" spans="61:63" x14ac:dyDescent="0.3">
      <c r="BI3599" t="str">
        <v>05/01/2011</v>
      </c>
      <c r="BJ3599">
        <v>57.3</v>
      </c>
      <c r="BK3599">
        <v>19.100000000000001</v>
      </c>
    </row>
    <row r="3600" spans="61:63" x14ac:dyDescent="0.3">
      <c r="BI3600" t="str">
        <v>04/01/2011</v>
      </c>
      <c r="BJ3600">
        <v>57.3</v>
      </c>
      <c r="BK3600">
        <v>19.100000000000001</v>
      </c>
    </row>
    <row r="3601" spans="61:63" x14ac:dyDescent="0.3">
      <c r="BI3601" t="str">
        <v>03/01/2011</v>
      </c>
      <c r="BJ3601">
        <v>57.3</v>
      </c>
      <c r="BK3601">
        <v>19.100000000000001</v>
      </c>
    </row>
    <row r="3602" spans="61:63" x14ac:dyDescent="0.3">
      <c r="BI3602" t="str">
        <v>31/12/2010</v>
      </c>
      <c r="BJ3602">
        <v>54.5</v>
      </c>
      <c r="BK3602">
        <v>20.5</v>
      </c>
    </row>
    <row r="3603" spans="61:63" x14ac:dyDescent="0.3">
      <c r="BI3603" t="str">
        <v>30/12/2010</v>
      </c>
      <c r="BJ3603">
        <v>54.5</v>
      </c>
      <c r="BK3603">
        <v>20.5</v>
      </c>
    </row>
    <row r="3604" spans="61:63" x14ac:dyDescent="0.3">
      <c r="BI3604" t="str">
        <v>29/12/2010</v>
      </c>
      <c r="BJ3604">
        <v>54.5</v>
      </c>
      <c r="BK3604">
        <v>20.5</v>
      </c>
    </row>
    <row r="3605" spans="61:63" x14ac:dyDescent="0.3">
      <c r="BI3605" t="str">
        <v>28/12/2010</v>
      </c>
      <c r="BJ3605">
        <v>54.5</v>
      </c>
      <c r="BK3605">
        <v>20.5</v>
      </c>
    </row>
    <row r="3606" spans="61:63" x14ac:dyDescent="0.3">
      <c r="BI3606" t="str">
        <v>27/12/2010</v>
      </c>
      <c r="BJ3606">
        <v>54.5</v>
      </c>
      <c r="BK3606">
        <v>20.5</v>
      </c>
    </row>
    <row r="3607" spans="61:63" x14ac:dyDescent="0.3">
      <c r="BI3607" t="str">
        <v>24/12/2010</v>
      </c>
      <c r="BJ3607">
        <v>55.6</v>
      </c>
      <c r="BK3607">
        <v>20</v>
      </c>
    </row>
    <row r="3608" spans="61:63" x14ac:dyDescent="0.3">
      <c r="BI3608" t="str">
        <v>23/12/2010</v>
      </c>
      <c r="BJ3608">
        <v>55.6</v>
      </c>
      <c r="BK3608">
        <v>20</v>
      </c>
    </row>
    <row r="3609" spans="61:63" x14ac:dyDescent="0.3">
      <c r="BI3609" t="str">
        <v>22/12/2010</v>
      </c>
      <c r="BJ3609">
        <v>55.6</v>
      </c>
      <c r="BK3609">
        <v>20</v>
      </c>
    </row>
    <row r="3610" spans="61:63" x14ac:dyDescent="0.3">
      <c r="BI3610" t="str">
        <v>21/12/2010</v>
      </c>
      <c r="BJ3610">
        <v>55.6</v>
      </c>
      <c r="BK3610">
        <v>20</v>
      </c>
    </row>
    <row r="3611" spans="61:63" x14ac:dyDescent="0.3">
      <c r="BI3611" t="str">
        <v>20/12/2010</v>
      </c>
      <c r="BJ3611">
        <v>55.6</v>
      </c>
      <c r="BK3611">
        <v>20</v>
      </c>
    </row>
    <row r="3612" spans="61:63" x14ac:dyDescent="0.3">
      <c r="BI3612" t="str">
        <v>17/12/2010</v>
      </c>
      <c r="BJ3612">
        <v>58.8</v>
      </c>
      <c r="BK3612">
        <v>20.6</v>
      </c>
    </row>
    <row r="3613" spans="61:63" x14ac:dyDescent="0.3">
      <c r="BI3613" t="str">
        <v>16/12/2010</v>
      </c>
      <c r="BJ3613">
        <v>58.8</v>
      </c>
      <c r="BK3613">
        <v>20.6</v>
      </c>
    </row>
    <row r="3614" spans="61:63" x14ac:dyDescent="0.3">
      <c r="BI3614" t="str">
        <v>15/12/2010</v>
      </c>
      <c r="BJ3614">
        <v>58.8</v>
      </c>
      <c r="BK3614">
        <v>20.6</v>
      </c>
    </row>
    <row r="3615" spans="61:63" x14ac:dyDescent="0.3">
      <c r="BI3615" t="str">
        <v>14/12/2010</v>
      </c>
      <c r="BJ3615">
        <v>58.8</v>
      </c>
      <c r="BK3615">
        <v>20.6</v>
      </c>
    </row>
    <row r="3616" spans="61:63" x14ac:dyDescent="0.3">
      <c r="BI3616" t="str">
        <v>13/12/2010</v>
      </c>
      <c r="BJ3616">
        <v>58.8</v>
      </c>
      <c r="BK3616">
        <v>20.6</v>
      </c>
    </row>
    <row r="3617" spans="61:63" x14ac:dyDescent="0.3">
      <c r="BI3617" t="str">
        <v>10/12/2010</v>
      </c>
      <c r="BJ3617">
        <v>56.8</v>
      </c>
      <c r="BK3617">
        <v>20.5</v>
      </c>
    </row>
    <row r="3618" spans="61:63" x14ac:dyDescent="0.3">
      <c r="BI3618" t="str">
        <v>09/12/2010</v>
      </c>
      <c r="BJ3618">
        <v>56.8</v>
      </c>
      <c r="BK3618">
        <v>20.5</v>
      </c>
    </row>
    <row r="3619" spans="61:63" x14ac:dyDescent="0.3">
      <c r="BI3619" t="str">
        <v>08/12/2010</v>
      </c>
      <c r="BJ3619">
        <v>56.8</v>
      </c>
      <c r="BK3619">
        <v>20.5</v>
      </c>
    </row>
    <row r="3620" spans="61:63" x14ac:dyDescent="0.3">
      <c r="BI3620" t="str">
        <v>07/12/2010</v>
      </c>
      <c r="BJ3620">
        <v>56.8</v>
      </c>
      <c r="BK3620">
        <v>20.5</v>
      </c>
    </row>
    <row r="3621" spans="61:63" x14ac:dyDescent="0.3">
      <c r="BI3621" t="str">
        <v>06/12/2010</v>
      </c>
      <c r="BJ3621">
        <v>56.8</v>
      </c>
      <c r="BK3621">
        <v>20.5</v>
      </c>
    </row>
    <row r="3622" spans="61:63" x14ac:dyDescent="0.3">
      <c r="BI3622" t="str">
        <v>03/12/2010</v>
      </c>
      <c r="BJ3622">
        <v>56.2</v>
      </c>
      <c r="BK3622">
        <v>21.3</v>
      </c>
    </row>
    <row r="3623" spans="61:63" x14ac:dyDescent="0.3">
      <c r="BI3623" t="str">
        <v>02/12/2010</v>
      </c>
      <c r="BJ3623">
        <v>56.2</v>
      </c>
      <c r="BK3623">
        <v>21.3</v>
      </c>
    </row>
    <row r="3624" spans="61:63" x14ac:dyDescent="0.3">
      <c r="BI3624" t="str">
        <v>01/12/2010</v>
      </c>
      <c r="BJ3624">
        <v>56.2</v>
      </c>
      <c r="BK3624">
        <v>21.3</v>
      </c>
    </row>
    <row r="3625" spans="61:63" x14ac:dyDescent="0.3">
      <c r="BI3625" t="str">
        <v>30/11/2010</v>
      </c>
      <c r="BJ3625">
        <v>56.2</v>
      </c>
      <c r="BK3625">
        <v>21.3</v>
      </c>
    </row>
    <row r="3626" spans="61:63" x14ac:dyDescent="0.3">
      <c r="BI3626" t="str">
        <v>29/11/2010</v>
      </c>
      <c r="BJ3626">
        <v>56.2</v>
      </c>
      <c r="BK3626">
        <v>21.3</v>
      </c>
    </row>
    <row r="3627" spans="61:63" x14ac:dyDescent="0.3">
      <c r="BI3627" t="str">
        <v>26/11/2010</v>
      </c>
      <c r="BJ3627">
        <v>55.4</v>
      </c>
      <c r="BK3627">
        <v>21.8</v>
      </c>
    </row>
    <row r="3628" spans="61:63" x14ac:dyDescent="0.3">
      <c r="BI3628" t="str">
        <v>25/11/2010</v>
      </c>
      <c r="BJ3628">
        <v>55.4</v>
      </c>
      <c r="BK3628">
        <v>21.8</v>
      </c>
    </row>
    <row r="3629" spans="61:63" x14ac:dyDescent="0.3">
      <c r="BI3629" t="str">
        <v>24/11/2010</v>
      </c>
      <c r="BJ3629">
        <v>55.4</v>
      </c>
      <c r="BK3629">
        <v>21.8</v>
      </c>
    </row>
    <row r="3630" spans="61:63" x14ac:dyDescent="0.3">
      <c r="BI3630" t="str">
        <v>23/11/2010</v>
      </c>
      <c r="BJ3630">
        <v>55.4</v>
      </c>
      <c r="BK3630">
        <v>21.8</v>
      </c>
    </row>
    <row r="3631" spans="61:63" x14ac:dyDescent="0.3">
      <c r="BI3631" t="str">
        <v>22/11/2010</v>
      </c>
      <c r="BJ3631">
        <v>55.4</v>
      </c>
      <c r="BK3631">
        <v>21.8</v>
      </c>
    </row>
    <row r="3632" spans="61:63" x14ac:dyDescent="0.3">
      <c r="BI3632" t="str">
        <v>19/11/2010</v>
      </c>
      <c r="BJ3632">
        <v>55.7</v>
      </c>
      <c r="BK3632">
        <v>21.6</v>
      </c>
    </row>
    <row r="3633" spans="61:63" x14ac:dyDescent="0.3">
      <c r="BI3633" t="str">
        <v>18/11/2010</v>
      </c>
      <c r="BJ3633">
        <v>55.7</v>
      </c>
      <c r="BK3633">
        <v>21.6</v>
      </c>
    </row>
    <row r="3634" spans="61:63" x14ac:dyDescent="0.3">
      <c r="BI3634" t="str">
        <v>17/11/2010</v>
      </c>
      <c r="BJ3634">
        <v>55.7</v>
      </c>
      <c r="BK3634">
        <v>21.6</v>
      </c>
    </row>
    <row r="3635" spans="61:63" x14ac:dyDescent="0.3">
      <c r="BI3635" t="str">
        <v>16/11/2010</v>
      </c>
      <c r="BJ3635">
        <v>55.7</v>
      </c>
      <c r="BK3635">
        <v>21.6</v>
      </c>
    </row>
    <row r="3636" spans="61:63" x14ac:dyDescent="0.3">
      <c r="BI3636" t="str">
        <v>15/11/2010</v>
      </c>
      <c r="BJ3636">
        <v>55.7</v>
      </c>
      <c r="BK3636">
        <v>21.6</v>
      </c>
    </row>
    <row r="3637" spans="61:63" x14ac:dyDescent="0.3">
      <c r="BI3637" t="str">
        <v>12/11/2010</v>
      </c>
      <c r="BJ3637">
        <v>56.2</v>
      </c>
      <c r="BK3637">
        <v>20.2</v>
      </c>
    </row>
    <row r="3638" spans="61:63" x14ac:dyDescent="0.3">
      <c r="BI3638" t="str">
        <v>11/11/2010</v>
      </c>
      <c r="BJ3638">
        <v>56.2</v>
      </c>
      <c r="BK3638">
        <v>20.2</v>
      </c>
    </row>
    <row r="3639" spans="61:63" x14ac:dyDescent="0.3">
      <c r="BI3639" t="str">
        <v>10/11/2010</v>
      </c>
      <c r="BJ3639">
        <v>56.2</v>
      </c>
      <c r="BK3639">
        <v>20.2</v>
      </c>
    </row>
    <row r="3640" spans="61:63" x14ac:dyDescent="0.3">
      <c r="BI3640" t="str">
        <v>09/11/2010</v>
      </c>
      <c r="BJ3640">
        <v>56.2</v>
      </c>
      <c r="BK3640">
        <v>20.2</v>
      </c>
    </row>
    <row r="3641" spans="61:63" x14ac:dyDescent="0.3">
      <c r="BI3641" t="str">
        <v>08/11/2010</v>
      </c>
      <c r="BJ3641">
        <v>56.2</v>
      </c>
      <c r="BK3641">
        <v>20.2</v>
      </c>
    </row>
    <row r="3642" spans="61:63" x14ac:dyDescent="0.3">
      <c r="BI3642" t="str">
        <v>05/11/2010</v>
      </c>
      <c r="BJ3642">
        <v>48.4</v>
      </c>
      <c r="BK3642">
        <v>23.1</v>
      </c>
    </row>
    <row r="3643" spans="61:63" x14ac:dyDescent="0.3">
      <c r="BI3643" t="str">
        <v>04/11/2010</v>
      </c>
      <c r="BJ3643">
        <v>48.4</v>
      </c>
      <c r="BK3643">
        <v>23.1</v>
      </c>
    </row>
    <row r="3644" spans="61:63" x14ac:dyDescent="0.3">
      <c r="BI3644" t="str">
        <v>03/11/2010</v>
      </c>
      <c r="BJ3644">
        <v>48.4</v>
      </c>
      <c r="BK3644">
        <v>23.1</v>
      </c>
    </row>
    <row r="3645" spans="61:63" x14ac:dyDescent="0.3">
      <c r="BI3645" t="str">
        <v>02/11/2010</v>
      </c>
      <c r="BJ3645">
        <v>48.4</v>
      </c>
      <c r="BK3645">
        <v>23.1</v>
      </c>
    </row>
    <row r="3646" spans="61:63" x14ac:dyDescent="0.3">
      <c r="BI3646" t="str">
        <v>01/11/2010</v>
      </c>
      <c r="BJ3646">
        <v>48.4</v>
      </c>
      <c r="BK3646">
        <v>23.1</v>
      </c>
    </row>
    <row r="3647" spans="61:63" x14ac:dyDescent="0.3">
      <c r="BI3647" t="str">
        <v>29/10/2010</v>
      </c>
      <c r="BJ3647">
        <v>46.7</v>
      </c>
      <c r="BK3647">
        <v>24.4</v>
      </c>
    </row>
    <row r="3648" spans="61:63" x14ac:dyDescent="0.3">
      <c r="BI3648" t="str">
        <v>28/10/2010</v>
      </c>
      <c r="BJ3648">
        <v>46.7</v>
      </c>
      <c r="BK3648">
        <v>24.4</v>
      </c>
    </row>
    <row r="3649" spans="61:63" x14ac:dyDescent="0.3">
      <c r="BI3649" t="str">
        <v>27/10/2010</v>
      </c>
      <c r="BJ3649">
        <v>46.7</v>
      </c>
      <c r="BK3649">
        <v>24.4</v>
      </c>
    </row>
    <row r="3650" spans="61:63" x14ac:dyDescent="0.3">
      <c r="BI3650" t="str">
        <v>26/10/2010</v>
      </c>
      <c r="BJ3650">
        <v>46.7</v>
      </c>
      <c r="BK3650">
        <v>24.4</v>
      </c>
    </row>
    <row r="3651" spans="61:63" x14ac:dyDescent="0.3">
      <c r="BI3651" t="str">
        <v>25/10/2010</v>
      </c>
      <c r="BJ3651">
        <v>46.7</v>
      </c>
      <c r="BK3651">
        <v>24.4</v>
      </c>
    </row>
    <row r="3652" spans="61:63" x14ac:dyDescent="0.3">
      <c r="BI3652" t="str">
        <v>22/10/2010</v>
      </c>
      <c r="BJ3652">
        <v>45.6</v>
      </c>
      <c r="BK3652">
        <v>24.4</v>
      </c>
    </row>
    <row r="3653" spans="61:63" x14ac:dyDescent="0.3">
      <c r="BI3653" t="str">
        <v>21/10/2010</v>
      </c>
      <c r="BJ3653">
        <v>45.6</v>
      </c>
      <c r="BK3653">
        <v>24.4</v>
      </c>
    </row>
    <row r="3654" spans="61:63" x14ac:dyDescent="0.3">
      <c r="BI3654" t="str">
        <v>20/10/2010</v>
      </c>
      <c r="BJ3654">
        <v>45.6</v>
      </c>
      <c r="BK3654">
        <v>24.4</v>
      </c>
    </row>
    <row r="3655" spans="61:63" x14ac:dyDescent="0.3">
      <c r="BI3655" t="str">
        <v>19/10/2010</v>
      </c>
      <c r="BJ3655">
        <v>45.6</v>
      </c>
      <c r="BK3655">
        <v>24.4</v>
      </c>
    </row>
    <row r="3656" spans="61:63" x14ac:dyDescent="0.3">
      <c r="BI3656" t="str">
        <v>18/10/2010</v>
      </c>
      <c r="BJ3656">
        <v>45.6</v>
      </c>
      <c r="BK3656">
        <v>24.4</v>
      </c>
    </row>
    <row r="3657" spans="61:63" x14ac:dyDescent="0.3">
      <c r="BI3657" t="str">
        <v>15/10/2010</v>
      </c>
      <c r="BJ3657">
        <v>45.1</v>
      </c>
      <c r="BK3657">
        <v>22</v>
      </c>
    </row>
    <row r="3658" spans="61:63" x14ac:dyDescent="0.3">
      <c r="BI3658" t="str">
        <v>14/10/2010</v>
      </c>
      <c r="BJ3658">
        <v>45.1</v>
      </c>
      <c r="BK3658">
        <v>22</v>
      </c>
    </row>
    <row r="3659" spans="61:63" x14ac:dyDescent="0.3">
      <c r="BI3659" t="str">
        <v>13/10/2010</v>
      </c>
      <c r="BJ3659">
        <v>45.1</v>
      </c>
      <c r="BK3659">
        <v>22</v>
      </c>
    </row>
    <row r="3660" spans="61:63" x14ac:dyDescent="0.3">
      <c r="BI3660" t="str">
        <v>12/10/2010</v>
      </c>
      <c r="BJ3660">
        <v>45.1</v>
      </c>
      <c r="BK3660">
        <v>22</v>
      </c>
    </row>
    <row r="3661" spans="61:63" x14ac:dyDescent="0.3">
      <c r="BI3661" t="str">
        <v>11/10/2010</v>
      </c>
      <c r="BJ3661">
        <v>45.1</v>
      </c>
      <c r="BK3661">
        <v>22</v>
      </c>
    </row>
    <row r="3662" spans="61:63" x14ac:dyDescent="0.3">
      <c r="BI3662" t="str">
        <v>08/10/2010</v>
      </c>
      <c r="BJ3662">
        <v>47.2</v>
      </c>
      <c r="BK3662">
        <v>24.7</v>
      </c>
    </row>
    <row r="3663" spans="61:63" x14ac:dyDescent="0.3">
      <c r="BI3663" t="str">
        <v>07/10/2010</v>
      </c>
      <c r="BJ3663">
        <v>47.2</v>
      </c>
      <c r="BK3663">
        <v>24.7</v>
      </c>
    </row>
    <row r="3664" spans="61:63" x14ac:dyDescent="0.3">
      <c r="BI3664" t="str">
        <v>06/10/2010</v>
      </c>
      <c r="BJ3664">
        <v>47.2</v>
      </c>
      <c r="BK3664">
        <v>24.7</v>
      </c>
    </row>
    <row r="3665" spans="61:63" x14ac:dyDescent="0.3">
      <c r="BI3665" t="str">
        <v>05/10/2010</v>
      </c>
      <c r="BJ3665">
        <v>47.2</v>
      </c>
      <c r="BK3665">
        <v>24.7</v>
      </c>
    </row>
    <row r="3666" spans="61:63" x14ac:dyDescent="0.3">
      <c r="BI3666" t="str">
        <v>04/10/2010</v>
      </c>
      <c r="BJ3666">
        <v>47.2</v>
      </c>
      <c r="BK3666">
        <v>24.7</v>
      </c>
    </row>
    <row r="3667" spans="61:63" x14ac:dyDescent="0.3">
      <c r="BI3667" t="str">
        <v>01/10/2010</v>
      </c>
      <c r="BJ3667">
        <v>45.6</v>
      </c>
      <c r="BK3667">
        <v>28.3</v>
      </c>
    </row>
    <row r="3668" spans="61:63" x14ac:dyDescent="0.3">
      <c r="BI3668" t="str">
        <v>30/09/2010</v>
      </c>
      <c r="BJ3668">
        <v>45.6</v>
      </c>
      <c r="BK3668">
        <v>28.3</v>
      </c>
    </row>
    <row r="3669" spans="61:63" x14ac:dyDescent="0.3">
      <c r="BI3669" t="str">
        <v>29/09/2010</v>
      </c>
      <c r="BJ3669">
        <v>45.6</v>
      </c>
      <c r="BK3669">
        <v>28.3</v>
      </c>
    </row>
    <row r="3670" spans="61:63" x14ac:dyDescent="0.3">
      <c r="BI3670" t="str">
        <v>28/09/2010</v>
      </c>
      <c r="BJ3670">
        <v>45.6</v>
      </c>
      <c r="BK3670">
        <v>28.3</v>
      </c>
    </row>
    <row r="3671" spans="61:63" x14ac:dyDescent="0.3">
      <c r="BI3671" t="str">
        <v>27/09/2010</v>
      </c>
      <c r="BJ3671">
        <v>45.6</v>
      </c>
      <c r="BK3671">
        <v>28.3</v>
      </c>
    </row>
    <row r="3672" spans="61:63" x14ac:dyDescent="0.3">
      <c r="BI3672" t="str">
        <v>24/09/2010</v>
      </c>
      <c r="BJ3672">
        <v>43.3</v>
      </c>
      <c r="BK3672">
        <v>27.8</v>
      </c>
    </row>
    <row r="3673" spans="61:63" x14ac:dyDescent="0.3">
      <c r="BI3673" t="str">
        <v>23/09/2010</v>
      </c>
      <c r="BJ3673">
        <v>43.3</v>
      </c>
      <c r="BK3673">
        <v>27.8</v>
      </c>
    </row>
    <row r="3674" spans="61:63" x14ac:dyDescent="0.3">
      <c r="BI3674" t="str">
        <v>22/09/2010</v>
      </c>
      <c r="BJ3674">
        <v>43.3</v>
      </c>
      <c r="BK3674">
        <v>27.8</v>
      </c>
    </row>
    <row r="3675" spans="61:63" x14ac:dyDescent="0.3">
      <c r="BI3675" t="str">
        <v>21/09/2010</v>
      </c>
      <c r="BJ3675">
        <v>43.3</v>
      </c>
      <c r="BK3675">
        <v>27.8</v>
      </c>
    </row>
    <row r="3676" spans="61:63" x14ac:dyDescent="0.3">
      <c r="BI3676" t="str">
        <v>20/09/2010</v>
      </c>
      <c r="BJ3676">
        <v>43.3</v>
      </c>
      <c r="BK3676">
        <v>27.8</v>
      </c>
    </row>
    <row r="3677" spans="61:63" x14ac:dyDescent="0.3">
      <c r="BI3677" t="str">
        <v>17/09/2010</v>
      </c>
      <c r="BJ3677">
        <v>41.4</v>
      </c>
      <c r="BK3677">
        <v>29.3</v>
      </c>
    </row>
    <row r="3678" spans="61:63" x14ac:dyDescent="0.3">
      <c r="BI3678" t="str">
        <v>16/09/2010</v>
      </c>
      <c r="BJ3678">
        <v>41.4</v>
      </c>
      <c r="BK3678">
        <v>29.3</v>
      </c>
    </row>
    <row r="3679" spans="61:63" x14ac:dyDescent="0.3">
      <c r="BI3679" t="str">
        <v>15/09/2010</v>
      </c>
      <c r="BJ3679">
        <v>41.4</v>
      </c>
      <c r="BK3679">
        <v>29.3</v>
      </c>
    </row>
    <row r="3680" spans="61:63" x14ac:dyDescent="0.3">
      <c r="BI3680" t="str">
        <v>14/09/2010</v>
      </c>
      <c r="BJ3680">
        <v>41.4</v>
      </c>
      <c r="BK3680">
        <v>29.3</v>
      </c>
    </row>
    <row r="3681" spans="61:63" x14ac:dyDescent="0.3">
      <c r="BI3681" t="str">
        <v>13/09/2010</v>
      </c>
      <c r="BJ3681">
        <v>41.4</v>
      </c>
      <c r="BK3681">
        <v>29.3</v>
      </c>
    </row>
    <row r="3682" spans="61:63" x14ac:dyDescent="0.3">
      <c r="BI3682" t="str">
        <v>10/09/2010</v>
      </c>
      <c r="BJ3682">
        <v>36.700000000000003</v>
      </c>
      <c r="BK3682">
        <v>31.1</v>
      </c>
    </row>
    <row r="3683" spans="61:63" x14ac:dyDescent="0.3">
      <c r="BI3683" t="str">
        <v>09/09/2010</v>
      </c>
      <c r="BJ3683">
        <v>36.700000000000003</v>
      </c>
      <c r="BK3683">
        <v>31.1</v>
      </c>
    </row>
    <row r="3684" spans="61:63" x14ac:dyDescent="0.3">
      <c r="BI3684" t="str">
        <v>08/09/2010</v>
      </c>
      <c r="BJ3684">
        <v>36.700000000000003</v>
      </c>
      <c r="BK3684">
        <v>31.1</v>
      </c>
    </row>
    <row r="3685" spans="61:63" x14ac:dyDescent="0.3">
      <c r="BI3685" t="str">
        <v>07/09/2010</v>
      </c>
      <c r="BJ3685">
        <v>36.700000000000003</v>
      </c>
      <c r="BK3685">
        <v>31.1</v>
      </c>
    </row>
    <row r="3686" spans="61:63" x14ac:dyDescent="0.3">
      <c r="BI3686" t="str">
        <v>06/09/2010</v>
      </c>
      <c r="BJ3686">
        <v>36.700000000000003</v>
      </c>
      <c r="BK3686">
        <v>31.1</v>
      </c>
    </row>
    <row r="3687" spans="61:63" x14ac:dyDescent="0.3">
      <c r="BI3687" t="str">
        <v>03/09/2010</v>
      </c>
      <c r="BJ3687">
        <v>33.299999999999997</v>
      </c>
      <c r="BK3687">
        <v>32.200000000000003</v>
      </c>
    </row>
    <row r="3688" spans="61:63" x14ac:dyDescent="0.3">
      <c r="BI3688" t="str">
        <v>02/09/2010</v>
      </c>
      <c r="BJ3688">
        <v>33.299999999999997</v>
      </c>
      <c r="BK3688">
        <v>32.200000000000003</v>
      </c>
    </row>
    <row r="3689" spans="61:63" x14ac:dyDescent="0.3">
      <c r="BI3689" t="str">
        <v>01/09/2010</v>
      </c>
      <c r="BJ3689">
        <v>33.299999999999997</v>
      </c>
      <c r="BK3689">
        <v>32.200000000000003</v>
      </c>
    </row>
    <row r="3690" spans="61:63" x14ac:dyDescent="0.3">
      <c r="BI3690" t="str">
        <v>31/08/2010</v>
      </c>
      <c r="BJ3690">
        <v>33.299999999999997</v>
      </c>
      <c r="BK3690">
        <v>32.200000000000003</v>
      </c>
    </row>
    <row r="3691" spans="61:63" x14ac:dyDescent="0.3">
      <c r="BI3691" t="str">
        <v>30/08/2010</v>
      </c>
      <c r="BJ3691">
        <v>33.299999999999997</v>
      </c>
      <c r="BK3691">
        <v>32.200000000000003</v>
      </c>
    </row>
    <row r="3692" spans="61:63" x14ac:dyDescent="0.3">
      <c r="BI3692" t="str">
        <v>27/08/2010</v>
      </c>
      <c r="BJ3692">
        <v>29.4</v>
      </c>
      <c r="BK3692">
        <v>37.700000000000003</v>
      </c>
    </row>
    <row r="3693" spans="61:63" x14ac:dyDescent="0.3">
      <c r="BI3693" t="str">
        <v>26/08/2010</v>
      </c>
      <c r="BJ3693">
        <v>29.4</v>
      </c>
      <c r="BK3693">
        <v>37.700000000000003</v>
      </c>
    </row>
    <row r="3694" spans="61:63" x14ac:dyDescent="0.3">
      <c r="BI3694" t="str">
        <v>25/08/2010</v>
      </c>
      <c r="BJ3694">
        <v>29.4</v>
      </c>
      <c r="BK3694">
        <v>37.700000000000003</v>
      </c>
    </row>
    <row r="3695" spans="61:63" x14ac:dyDescent="0.3">
      <c r="BI3695" t="str">
        <v>24/08/2010</v>
      </c>
      <c r="BJ3695">
        <v>29.4</v>
      </c>
      <c r="BK3695">
        <v>37.700000000000003</v>
      </c>
    </row>
    <row r="3696" spans="61:63" x14ac:dyDescent="0.3">
      <c r="BI3696" t="str">
        <v>23/08/2010</v>
      </c>
      <c r="BJ3696">
        <v>29.4</v>
      </c>
      <c r="BK3696">
        <v>37.700000000000003</v>
      </c>
    </row>
    <row r="3697" spans="61:63" x14ac:dyDescent="0.3">
      <c r="BI3697" t="str">
        <v>20/08/2010</v>
      </c>
      <c r="BJ3697">
        <v>33.299999999999997</v>
      </c>
      <c r="BK3697">
        <v>31.2</v>
      </c>
    </row>
    <row r="3698" spans="61:63" x14ac:dyDescent="0.3">
      <c r="BI3698" t="str">
        <v>19/08/2010</v>
      </c>
      <c r="BJ3698">
        <v>33.299999999999997</v>
      </c>
      <c r="BK3698">
        <v>31.2</v>
      </c>
    </row>
    <row r="3699" spans="61:63" x14ac:dyDescent="0.3">
      <c r="BI3699" t="str">
        <v>18/08/2010</v>
      </c>
      <c r="BJ3699">
        <v>33.299999999999997</v>
      </c>
      <c r="BK3699">
        <v>31.2</v>
      </c>
    </row>
    <row r="3700" spans="61:63" x14ac:dyDescent="0.3">
      <c r="BI3700" t="str">
        <v>17/08/2010</v>
      </c>
      <c r="BJ3700">
        <v>33.299999999999997</v>
      </c>
      <c r="BK3700">
        <v>31.2</v>
      </c>
    </row>
    <row r="3701" spans="61:63" x14ac:dyDescent="0.3">
      <c r="BI3701" t="str">
        <v>16/08/2010</v>
      </c>
      <c r="BJ3701">
        <v>33.299999999999997</v>
      </c>
      <c r="BK3701">
        <v>31.2</v>
      </c>
    </row>
    <row r="3702" spans="61:63" x14ac:dyDescent="0.3">
      <c r="BI3702" t="str">
        <v>13/08/2010</v>
      </c>
      <c r="BJ3702">
        <v>36.700000000000003</v>
      </c>
      <c r="BK3702">
        <v>31.1</v>
      </c>
    </row>
    <row r="3703" spans="61:63" x14ac:dyDescent="0.3">
      <c r="BI3703" t="str">
        <v>12/08/2010</v>
      </c>
      <c r="BJ3703">
        <v>36.700000000000003</v>
      </c>
      <c r="BK3703">
        <v>31.1</v>
      </c>
    </row>
    <row r="3704" spans="61:63" x14ac:dyDescent="0.3">
      <c r="BI3704" t="str">
        <v>11/08/2010</v>
      </c>
      <c r="BJ3704">
        <v>36.700000000000003</v>
      </c>
      <c r="BK3704">
        <v>31.1</v>
      </c>
    </row>
    <row r="3705" spans="61:63" x14ac:dyDescent="0.3">
      <c r="BI3705" t="str">
        <v>10/08/2010</v>
      </c>
      <c r="BJ3705">
        <v>36.700000000000003</v>
      </c>
      <c r="BK3705">
        <v>31.1</v>
      </c>
    </row>
    <row r="3706" spans="61:63" x14ac:dyDescent="0.3">
      <c r="BI3706" t="str">
        <v>09/08/2010</v>
      </c>
      <c r="BJ3706">
        <v>36.700000000000003</v>
      </c>
      <c r="BK3706">
        <v>31.1</v>
      </c>
    </row>
    <row r="3707" spans="61:63" x14ac:dyDescent="0.3">
      <c r="BI3707" t="str">
        <v>06/08/2010</v>
      </c>
      <c r="BJ3707">
        <v>41.7</v>
      </c>
      <c r="BK3707">
        <v>27.5</v>
      </c>
    </row>
    <row r="3708" spans="61:63" x14ac:dyDescent="0.3">
      <c r="BI3708" t="str">
        <v>05/08/2010</v>
      </c>
      <c r="BJ3708">
        <v>41.7</v>
      </c>
      <c r="BK3708">
        <v>27.5</v>
      </c>
    </row>
    <row r="3709" spans="61:63" x14ac:dyDescent="0.3">
      <c r="BI3709" t="str">
        <v>04/08/2010</v>
      </c>
      <c r="BJ3709">
        <v>41.7</v>
      </c>
      <c r="BK3709">
        <v>27.5</v>
      </c>
    </row>
    <row r="3710" spans="61:63" x14ac:dyDescent="0.3">
      <c r="BI3710" t="str">
        <v>03/08/2010</v>
      </c>
      <c r="BJ3710">
        <v>41.7</v>
      </c>
      <c r="BK3710">
        <v>27.5</v>
      </c>
    </row>
    <row r="3711" spans="61:63" x14ac:dyDescent="0.3">
      <c r="BI3711" t="str">
        <v>02/08/2010</v>
      </c>
      <c r="BJ3711">
        <v>41.7</v>
      </c>
      <c r="BK3711">
        <v>27.5</v>
      </c>
    </row>
    <row r="3712" spans="61:63" x14ac:dyDescent="0.3">
      <c r="BI3712" t="str">
        <v>30/07/2010</v>
      </c>
      <c r="BJ3712">
        <v>38.9</v>
      </c>
      <c r="BK3712">
        <v>33.299999999999997</v>
      </c>
    </row>
    <row r="3713" spans="61:63" x14ac:dyDescent="0.3">
      <c r="BI3713" t="str">
        <v>29/07/2010</v>
      </c>
      <c r="BJ3713">
        <v>38.9</v>
      </c>
      <c r="BK3713">
        <v>33.299999999999997</v>
      </c>
    </row>
    <row r="3714" spans="61:63" x14ac:dyDescent="0.3">
      <c r="BI3714" t="str">
        <v>28/07/2010</v>
      </c>
      <c r="BJ3714">
        <v>38.9</v>
      </c>
      <c r="BK3714">
        <v>33.299999999999997</v>
      </c>
    </row>
    <row r="3715" spans="61:63" x14ac:dyDescent="0.3">
      <c r="BI3715" t="str">
        <v>27/07/2010</v>
      </c>
      <c r="BJ3715">
        <v>38.9</v>
      </c>
      <c r="BK3715">
        <v>33.299999999999997</v>
      </c>
    </row>
    <row r="3716" spans="61:63" x14ac:dyDescent="0.3">
      <c r="BI3716" t="str">
        <v>26/07/2010</v>
      </c>
      <c r="BJ3716">
        <v>38.9</v>
      </c>
      <c r="BK3716">
        <v>33.299999999999997</v>
      </c>
    </row>
    <row r="3717" spans="61:63" x14ac:dyDescent="0.3">
      <c r="BI3717" t="str">
        <v>23/07/2010</v>
      </c>
      <c r="BJ3717">
        <v>38.200000000000003</v>
      </c>
      <c r="BK3717">
        <v>34.9</v>
      </c>
    </row>
    <row r="3718" spans="61:63" x14ac:dyDescent="0.3">
      <c r="BI3718" t="str">
        <v>22/07/2010</v>
      </c>
      <c r="BJ3718">
        <v>38.200000000000003</v>
      </c>
      <c r="BK3718">
        <v>34.9</v>
      </c>
    </row>
    <row r="3719" spans="61:63" x14ac:dyDescent="0.3">
      <c r="BI3719" t="str">
        <v>21/07/2010</v>
      </c>
      <c r="BJ3719">
        <v>38.200000000000003</v>
      </c>
      <c r="BK3719">
        <v>34.9</v>
      </c>
    </row>
    <row r="3720" spans="61:63" x14ac:dyDescent="0.3">
      <c r="BI3720" t="str">
        <v>20/07/2010</v>
      </c>
      <c r="BJ3720">
        <v>38.200000000000003</v>
      </c>
      <c r="BK3720">
        <v>34.9</v>
      </c>
    </row>
    <row r="3721" spans="61:63" x14ac:dyDescent="0.3">
      <c r="BI3721" t="str">
        <v>19/07/2010</v>
      </c>
      <c r="BJ3721">
        <v>38.200000000000003</v>
      </c>
      <c r="BK3721">
        <v>34.9</v>
      </c>
    </row>
    <row r="3722" spans="61:63" x14ac:dyDescent="0.3">
      <c r="BI3722" t="str">
        <v>16/07/2010</v>
      </c>
      <c r="BJ3722">
        <v>35.6</v>
      </c>
      <c r="BK3722">
        <v>35.6</v>
      </c>
    </row>
    <row r="3723" spans="61:63" x14ac:dyDescent="0.3">
      <c r="BI3723" t="str">
        <v>15/07/2010</v>
      </c>
      <c r="BJ3723">
        <v>35.6</v>
      </c>
      <c r="BK3723">
        <v>35.6</v>
      </c>
    </row>
    <row r="3724" spans="61:63" x14ac:dyDescent="0.3">
      <c r="BI3724" t="str">
        <v>14/07/2010</v>
      </c>
      <c r="BJ3724">
        <v>35.6</v>
      </c>
      <c r="BK3724">
        <v>35.6</v>
      </c>
    </row>
    <row r="3725" spans="61:63" x14ac:dyDescent="0.3">
      <c r="BI3725" t="str">
        <v>13/07/2010</v>
      </c>
      <c r="BJ3725">
        <v>35.6</v>
      </c>
      <c r="BK3725">
        <v>35.6</v>
      </c>
    </row>
    <row r="3726" spans="61:63" x14ac:dyDescent="0.3">
      <c r="BI3726" t="str">
        <v>12/07/2010</v>
      </c>
      <c r="BJ3726">
        <v>35.6</v>
      </c>
      <c r="BK3726">
        <v>35.6</v>
      </c>
    </row>
    <row r="3727" spans="61:63" x14ac:dyDescent="0.3">
      <c r="BI3727" t="str">
        <v>09/07/2010</v>
      </c>
      <c r="BJ3727">
        <v>32.6</v>
      </c>
      <c r="BK3727">
        <v>34.799999999999997</v>
      </c>
    </row>
    <row r="3728" spans="61:63" x14ac:dyDescent="0.3">
      <c r="BI3728" t="str">
        <v>08/07/2010</v>
      </c>
      <c r="BJ3728">
        <v>32.6</v>
      </c>
      <c r="BK3728">
        <v>34.799999999999997</v>
      </c>
    </row>
    <row r="3729" spans="61:63" x14ac:dyDescent="0.3">
      <c r="BI3729" t="str">
        <v>07/07/2010</v>
      </c>
      <c r="BJ3729">
        <v>32.6</v>
      </c>
      <c r="BK3729">
        <v>34.799999999999997</v>
      </c>
    </row>
    <row r="3730" spans="61:63" x14ac:dyDescent="0.3">
      <c r="BI3730" t="str">
        <v>06/07/2010</v>
      </c>
      <c r="BJ3730">
        <v>32.6</v>
      </c>
      <c r="BK3730">
        <v>34.799999999999997</v>
      </c>
    </row>
    <row r="3731" spans="61:63" x14ac:dyDescent="0.3">
      <c r="BI3731" t="str">
        <v>05/07/2010</v>
      </c>
      <c r="BJ3731">
        <v>32.6</v>
      </c>
      <c r="BK3731">
        <v>34.799999999999997</v>
      </c>
    </row>
    <row r="3732" spans="61:63" x14ac:dyDescent="0.3">
      <c r="BI3732" t="str">
        <v>02/07/2010</v>
      </c>
      <c r="BJ3732">
        <v>37</v>
      </c>
      <c r="BK3732">
        <v>34.799999999999997</v>
      </c>
    </row>
    <row r="3733" spans="61:63" x14ac:dyDescent="0.3">
      <c r="BI3733" t="str">
        <v>01/07/2010</v>
      </c>
      <c r="BJ3733">
        <v>37</v>
      </c>
      <c r="BK3733">
        <v>34.799999999999997</v>
      </c>
    </row>
    <row r="3734" spans="61:63" x14ac:dyDescent="0.3">
      <c r="BI3734" t="str">
        <v>30/06/2010</v>
      </c>
      <c r="BJ3734">
        <v>37</v>
      </c>
      <c r="BK3734">
        <v>34.799999999999997</v>
      </c>
    </row>
    <row r="3735" spans="61:63" x14ac:dyDescent="0.3">
      <c r="BI3735" t="str">
        <v>29/06/2010</v>
      </c>
      <c r="BJ3735">
        <v>37</v>
      </c>
      <c r="BK3735">
        <v>34.799999999999997</v>
      </c>
    </row>
    <row r="3736" spans="61:63" x14ac:dyDescent="0.3">
      <c r="BI3736" t="str">
        <v>28/06/2010</v>
      </c>
      <c r="BJ3736">
        <v>37</v>
      </c>
      <c r="BK3736">
        <v>34.799999999999997</v>
      </c>
    </row>
    <row r="3737" spans="61:63" x14ac:dyDescent="0.3">
      <c r="BI3737" t="str">
        <v>25/06/2010</v>
      </c>
      <c r="BJ3737">
        <v>41.1</v>
      </c>
      <c r="BK3737">
        <v>33.299999999999997</v>
      </c>
    </row>
    <row r="3738" spans="61:63" x14ac:dyDescent="0.3">
      <c r="BI3738" t="str">
        <v>24/06/2010</v>
      </c>
      <c r="BJ3738">
        <v>41.1</v>
      </c>
      <c r="BK3738">
        <v>33.299999999999997</v>
      </c>
    </row>
    <row r="3739" spans="61:63" x14ac:dyDescent="0.3">
      <c r="BI3739" t="str">
        <v>23/06/2010</v>
      </c>
      <c r="BJ3739">
        <v>41.1</v>
      </c>
      <c r="BK3739">
        <v>33.299999999999997</v>
      </c>
    </row>
    <row r="3740" spans="61:63" x14ac:dyDescent="0.3">
      <c r="BI3740" t="str">
        <v>22/06/2010</v>
      </c>
      <c r="BJ3740">
        <v>41.1</v>
      </c>
      <c r="BK3740">
        <v>33.299999999999997</v>
      </c>
    </row>
    <row r="3741" spans="61:63" x14ac:dyDescent="0.3">
      <c r="BI3741" t="str">
        <v>21/06/2010</v>
      </c>
      <c r="BJ3741">
        <v>41.1</v>
      </c>
      <c r="BK3741">
        <v>33.299999999999997</v>
      </c>
    </row>
    <row r="3742" spans="61:63" x14ac:dyDescent="0.3">
      <c r="BI3742" t="str">
        <v>18/06/2010</v>
      </c>
      <c r="BJ3742">
        <v>41.1</v>
      </c>
      <c r="BK3742">
        <v>31.1</v>
      </c>
    </row>
    <row r="3743" spans="61:63" x14ac:dyDescent="0.3">
      <c r="BI3743" t="str">
        <v>17/06/2010</v>
      </c>
      <c r="BJ3743">
        <v>41.1</v>
      </c>
      <c r="BK3743">
        <v>31.1</v>
      </c>
    </row>
    <row r="3744" spans="61:63" x14ac:dyDescent="0.3">
      <c r="BI3744" t="str">
        <v>16/06/2010</v>
      </c>
      <c r="BJ3744">
        <v>41.1</v>
      </c>
      <c r="BK3744">
        <v>31.1</v>
      </c>
    </row>
    <row r="3745" spans="61:63" x14ac:dyDescent="0.3">
      <c r="BI3745" t="str">
        <v>15/06/2010</v>
      </c>
      <c r="BJ3745">
        <v>41.1</v>
      </c>
      <c r="BK3745">
        <v>31.1</v>
      </c>
    </row>
    <row r="3746" spans="61:63" x14ac:dyDescent="0.3">
      <c r="BI3746" t="str">
        <v>14/06/2010</v>
      </c>
      <c r="BJ3746">
        <v>41.1</v>
      </c>
      <c r="BK3746">
        <v>31.1</v>
      </c>
    </row>
    <row r="3747" spans="61:63" x14ac:dyDescent="0.3">
      <c r="BI3747" t="str">
        <v>11/06/2010</v>
      </c>
      <c r="BJ3747">
        <v>37</v>
      </c>
      <c r="BK3747">
        <v>32.6</v>
      </c>
    </row>
    <row r="3748" spans="61:63" x14ac:dyDescent="0.3">
      <c r="BI3748" t="str">
        <v>10/06/2010</v>
      </c>
      <c r="BJ3748">
        <v>37</v>
      </c>
      <c r="BK3748">
        <v>32.6</v>
      </c>
    </row>
    <row r="3749" spans="61:63" x14ac:dyDescent="0.3">
      <c r="BI3749" t="str">
        <v>09/06/2010</v>
      </c>
      <c r="BJ3749">
        <v>37</v>
      </c>
      <c r="BK3749">
        <v>32.6</v>
      </c>
    </row>
    <row r="3750" spans="61:63" x14ac:dyDescent="0.3">
      <c r="BI3750" t="str">
        <v>08/06/2010</v>
      </c>
      <c r="BJ3750">
        <v>37</v>
      </c>
      <c r="BK3750">
        <v>32.6</v>
      </c>
    </row>
    <row r="3751" spans="61:63" x14ac:dyDescent="0.3">
      <c r="BI3751" t="str">
        <v>07/06/2010</v>
      </c>
      <c r="BJ3751">
        <v>37</v>
      </c>
      <c r="BK3751">
        <v>32.6</v>
      </c>
    </row>
    <row r="3752" spans="61:63" x14ac:dyDescent="0.3">
      <c r="BI3752" t="str">
        <v>04/06/2010</v>
      </c>
      <c r="BJ3752">
        <v>38.5</v>
      </c>
      <c r="BK3752">
        <v>31.9</v>
      </c>
    </row>
    <row r="3753" spans="61:63" x14ac:dyDescent="0.3">
      <c r="BI3753" t="str">
        <v>03/06/2010</v>
      </c>
      <c r="BJ3753">
        <v>38.5</v>
      </c>
      <c r="BK3753">
        <v>31.9</v>
      </c>
    </row>
    <row r="3754" spans="61:63" x14ac:dyDescent="0.3">
      <c r="BI3754" t="str">
        <v>02/06/2010</v>
      </c>
      <c r="BJ3754">
        <v>38.5</v>
      </c>
      <c r="BK3754">
        <v>31.9</v>
      </c>
    </row>
    <row r="3755" spans="61:63" x14ac:dyDescent="0.3">
      <c r="BI3755" t="str">
        <v>01/06/2010</v>
      </c>
      <c r="BJ3755">
        <v>38.5</v>
      </c>
      <c r="BK3755">
        <v>31.9</v>
      </c>
    </row>
    <row r="3756" spans="61:63" x14ac:dyDescent="0.3">
      <c r="BI3756" t="str">
        <v>31/05/2010</v>
      </c>
      <c r="BJ3756">
        <v>38.5</v>
      </c>
      <c r="BK3756">
        <v>31.9</v>
      </c>
    </row>
    <row r="3757" spans="61:63" x14ac:dyDescent="0.3">
      <c r="BI3757" t="str">
        <v>28/05/2010</v>
      </c>
      <c r="BJ3757">
        <v>39.799999999999997</v>
      </c>
      <c r="BK3757">
        <v>28.4</v>
      </c>
    </row>
    <row r="3758" spans="61:63" x14ac:dyDescent="0.3">
      <c r="BI3758" t="str">
        <v>27/05/2010</v>
      </c>
      <c r="BJ3758">
        <v>39.799999999999997</v>
      </c>
      <c r="BK3758">
        <v>28.4</v>
      </c>
    </row>
    <row r="3759" spans="61:63" x14ac:dyDescent="0.3">
      <c r="BI3759" t="str">
        <v>26/05/2010</v>
      </c>
      <c r="BJ3759">
        <v>39.799999999999997</v>
      </c>
      <c r="BK3759">
        <v>28.4</v>
      </c>
    </row>
    <row r="3760" spans="61:63" x14ac:dyDescent="0.3">
      <c r="BI3760" t="str">
        <v>25/05/2010</v>
      </c>
      <c r="BJ3760">
        <v>39.799999999999997</v>
      </c>
      <c r="BK3760">
        <v>28.4</v>
      </c>
    </row>
    <row r="3761" spans="61:63" x14ac:dyDescent="0.3">
      <c r="BI3761" t="str">
        <v>24/05/2010</v>
      </c>
      <c r="BJ3761">
        <v>39.799999999999997</v>
      </c>
      <c r="BK3761">
        <v>28.4</v>
      </c>
    </row>
    <row r="3762" spans="61:63" x14ac:dyDescent="0.3">
      <c r="BI3762" t="str">
        <v>21/05/2010</v>
      </c>
      <c r="BJ3762">
        <v>39.299999999999997</v>
      </c>
      <c r="BK3762">
        <v>29.2</v>
      </c>
    </row>
    <row r="3763" spans="61:63" x14ac:dyDescent="0.3">
      <c r="BI3763" t="str">
        <v>20/05/2010</v>
      </c>
      <c r="BJ3763">
        <v>39.299999999999997</v>
      </c>
      <c r="BK3763">
        <v>29.2</v>
      </c>
    </row>
    <row r="3764" spans="61:63" x14ac:dyDescent="0.3">
      <c r="BI3764" t="str">
        <v>19/05/2010</v>
      </c>
      <c r="BJ3764">
        <v>39.299999999999997</v>
      </c>
      <c r="BK3764">
        <v>29.2</v>
      </c>
    </row>
    <row r="3765" spans="61:63" x14ac:dyDescent="0.3">
      <c r="BI3765" t="str">
        <v>18/05/2010</v>
      </c>
      <c r="BJ3765">
        <v>39.299999999999997</v>
      </c>
      <c r="BK3765">
        <v>29.2</v>
      </c>
    </row>
    <row r="3766" spans="61:63" x14ac:dyDescent="0.3">
      <c r="BI3766" t="str">
        <v>17/05/2010</v>
      </c>
      <c r="BJ3766">
        <v>39.299999999999997</v>
      </c>
      <c r="BK3766">
        <v>29.2</v>
      </c>
    </row>
    <row r="3767" spans="61:63" x14ac:dyDescent="0.3">
      <c r="BI3767" t="str">
        <v>14/05/2010</v>
      </c>
      <c r="BJ3767">
        <v>43.8</v>
      </c>
      <c r="BK3767">
        <v>24.7</v>
      </c>
    </row>
    <row r="3768" spans="61:63" x14ac:dyDescent="0.3">
      <c r="BI3768" t="str">
        <v>13/05/2010</v>
      </c>
      <c r="BJ3768">
        <v>43.8</v>
      </c>
      <c r="BK3768">
        <v>24.7</v>
      </c>
    </row>
    <row r="3769" spans="61:63" x14ac:dyDescent="0.3">
      <c r="BI3769" t="str">
        <v>12/05/2010</v>
      </c>
      <c r="BJ3769">
        <v>43.8</v>
      </c>
      <c r="BK3769">
        <v>24.7</v>
      </c>
    </row>
    <row r="3770" spans="61:63" x14ac:dyDescent="0.3">
      <c r="BI3770" t="str">
        <v>11/05/2010</v>
      </c>
      <c r="BJ3770">
        <v>43.8</v>
      </c>
      <c r="BK3770">
        <v>24.7</v>
      </c>
    </row>
    <row r="3771" spans="61:63" x14ac:dyDescent="0.3">
      <c r="BI3771" t="str">
        <v>10/05/2010</v>
      </c>
      <c r="BJ3771">
        <v>43.8</v>
      </c>
      <c r="BK3771">
        <v>24.7</v>
      </c>
    </row>
    <row r="3772" spans="61:63" x14ac:dyDescent="0.3">
      <c r="BI3772" t="str">
        <v>07/05/2010</v>
      </c>
      <c r="BJ3772">
        <v>47.2</v>
      </c>
      <c r="BK3772">
        <v>24.7</v>
      </c>
    </row>
    <row r="3773" spans="61:63" x14ac:dyDescent="0.3">
      <c r="BI3773" t="str">
        <v>06/05/2010</v>
      </c>
      <c r="BJ3773">
        <v>47.2</v>
      </c>
      <c r="BK3773">
        <v>24.7</v>
      </c>
    </row>
    <row r="3774" spans="61:63" x14ac:dyDescent="0.3">
      <c r="BI3774" t="str">
        <v>05/05/2010</v>
      </c>
      <c r="BJ3774">
        <v>47.2</v>
      </c>
      <c r="BK3774">
        <v>24.7</v>
      </c>
    </row>
    <row r="3775" spans="61:63" x14ac:dyDescent="0.3">
      <c r="BI3775" t="str">
        <v>04/05/2010</v>
      </c>
      <c r="BJ3775">
        <v>47.2</v>
      </c>
      <c r="BK3775">
        <v>24.7</v>
      </c>
    </row>
    <row r="3776" spans="61:63" x14ac:dyDescent="0.3">
      <c r="BI3776" t="str">
        <v>03/05/2010</v>
      </c>
      <c r="BJ3776">
        <v>47.2</v>
      </c>
      <c r="BK3776">
        <v>24.7</v>
      </c>
    </row>
    <row r="3777" spans="61:63" x14ac:dyDescent="0.3">
      <c r="BI3777" t="str">
        <v>30/04/2010</v>
      </c>
      <c r="BJ3777">
        <v>56</v>
      </c>
      <c r="BK3777">
        <v>18.7</v>
      </c>
    </row>
    <row r="3778" spans="61:63" x14ac:dyDescent="0.3">
      <c r="BI3778" t="str">
        <v>29/04/2010</v>
      </c>
      <c r="BJ3778">
        <v>56</v>
      </c>
      <c r="BK3778">
        <v>18.7</v>
      </c>
    </row>
    <row r="3779" spans="61:63" x14ac:dyDescent="0.3">
      <c r="BI3779" t="str">
        <v>28/04/2010</v>
      </c>
      <c r="BJ3779">
        <v>56</v>
      </c>
      <c r="BK3779">
        <v>18.7</v>
      </c>
    </row>
    <row r="3780" spans="61:63" x14ac:dyDescent="0.3">
      <c r="BI3780" t="str">
        <v>27/04/2010</v>
      </c>
      <c r="BJ3780">
        <v>56</v>
      </c>
      <c r="BK3780">
        <v>18.7</v>
      </c>
    </row>
    <row r="3781" spans="61:63" x14ac:dyDescent="0.3">
      <c r="BI3781" t="str">
        <v>26/04/2010</v>
      </c>
      <c r="BJ3781">
        <v>56</v>
      </c>
      <c r="BK3781">
        <v>18.7</v>
      </c>
    </row>
    <row r="3782" spans="61:63" x14ac:dyDescent="0.3">
      <c r="BI3782" t="str">
        <v>23/04/2010</v>
      </c>
      <c r="BJ3782">
        <v>54</v>
      </c>
      <c r="BK3782">
        <v>18</v>
      </c>
    </row>
    <row r="3783" spans="61:63" x14ac:dyDescent="0.3">
      <c r="BI3783" t="str">
        <v>22/04/2010</v>
      </c>
      <c r="BJ3783">
        <v>54</v>
      </c>
      <c r="BK3783">
        <v>18</v>
      </c>
    </row>
    <row r="3784" spans="61:63" x14ac:dyDescent="0.3">
      <c r="BI3784" t="str">
        <v>21/04/2010</v>
      </c>
      <c r="BJ3784">
        <v>54</v>
      </c>
      <c r="BK3784">
        <v>18</v>
      </c>
    </row>
    <row r="3785" spans="61:63" x14ac:dyDescent="0.3">
      <c r="BI3785" t="str">
        <v>20/04/2010</v>
      </c>
      <c r="BJ3785">
        <v>54</v>
      </c>
      <c r="BK3785">
        <v>18</v>
      </c>
    </row>
    <row r="3786" spans="61:63" x14ac:dyDescent="0.3">
      <c r="BI3786" t="str">
        <v>19/04/2010</v>
      </c>
      <c r="BJ3786">
        <v>54</v>
      </c>
      <c r="BK3786">
        <v>18</v>
      </c>
    </row>
    <row r="3787" spans="61:63" x14ac:dyDescent="0.3">
      <c r="BI3787" t="str">
        <v>16/04/2010</v>
      </c>
      <c r="BJ3787">
        <v>53.3</v>
      </c>
      <c r="BK3787">
        <v>17.399999999999999</v>
      </c>
    </row>
    <row r="3788" spans="61:63" x14ac:dyDescent="0.3">
      <c r="BI3788" t="str">
        <v>15/04/2010</v>
      </c>
      <c r="BJ3788">
        <v>53.3</v>
      </c>
      <c r="BK3788">
        <v>17.399999999999999</v>
      </c>
    </row>
    <row r="3789" spans="61:63" x14ac:dyDescent="0.3">
      <c r="BI3789" t="str">
        <v>14/04/2010</v>
      </c>
      <c r="BJ3789">
        <v>53.3</v>
      </c>
      <c r="BK3789">
        <v>17.399999999999999</v>
      </c>
    </row>
    <row r="3790" spans="61:63" x14ac:dyDescent="0.3">
      <c r="BI3790" t="str">
        <v>13/04/2010</v>
      </c>
      <c r="BJ3790">
        <v>53.3</v>
      </c>
      <c r="BK3790">
        <v>17.399999999999999</v>
      </c>
    </row>
    <row r="3791" spans="61:63" x14ac:dyDescent="0.3">
      <c r="BI3791" t="str">
        <v>12/04/2010</v>
      </c>
      <c r="BJ3791">
        <v>53.3</v>
      </c>
      <c r="BK3791">
        <v>17.399999999999999</v>
      </c>
    </row>
    <row r="3792" spans="61:63" x14ac:dyDescent="0.3">
      <c r="BI3792" t="str">
        <v>09/04/2010</v>
      </c>
      <c r="BJ3792">
        <v>51.1</v>
      </c>
      <c r="BK3792">
        <v>18.899999999999999</v>
      </c>
    </row>
    <row r="3793" spans="61:63" x14ac:dyDescent="0.3">
      <c r="BI3793" t="str">
        <v>08/04/2010</v>
      </c>
      <c r="BJ3793">
        <v>51.1</v>
      </c>
      <c r="BK3793">
        <v>18.899999999999999</v>
      </c>
    </row>
    <row r="3794" spans="61:63" x14ac:dyDescent="0.3">
      <c r="BI3794" t="str">
        <v>07/04/2010</v>
      </c>
      <c r="BJ3794">
        <v>51.1</v>
      </c>
      <c r="BK3794">
        <v>18.899999999999999</v>
      </c>
    </row>
    <row r="3795" spans="61:63" x14ac:dyDescent="0.3">
      <c r="BI3795" t="str">
        <v>06/04/2010</v>
      </c>
      <c r="BJ3795">
        <v>51.1</v>
      </c>
      <c r="BK3795">
        <v>18.899999999999999</v>
      </c>
    </row>
    <row r="3796" spans="61:63" x14ac:dyDescent="0.3">
      <c r="BI3796" t="str">
        <v>05/04/2010</v>
      </c>
      <c r="BJ3796">
        <v>51.1</v>
      </c>
      <c r="BK3796">
        <v>18.899999999999999</v>
      </c>
    </row>
    <row r="3797" spans="61:63" x14ac:dyDescent="0.3">
      <c r="BI3797" t="str">
        <v>02/04/2010</v>
      </c>
      <c r="BJ3797">
        <v>48.9</v>
      </c>
      <c r="BK3797">
        <v>18.899999999999999</v>
      </c>
    </row>
    <row r="3798" spans="61:63" x14ac:dyDescent="0.3">
      <c r="BI3798" t="str">
        <v>01/04/2010</v>
      </c>
      <c r="BJ3798">
        <v>48.9</v>
      </c>
      <c r="BK3798">
        <v>18.899999999999999</v>
      </c>
    </row>
    <row r="3799" spans="61:63" x14ac:dyDescent="0.3">
      <c r="BI3799" t="str">
        <v>31/03/2010</v>
      </c>
      <c r="BJ3799">
        <v>48.9</v>
      </c>
      <c r="BK3799">
        <v>18.899999999999999</v>
      </c>
    </row>
    <row r="3800" spans="61:63" x14ac:dyDescent="0.3">
      <c r="BI3800" t="str">
        <v>30/03/2010</v>
      </c>
      <c r="BJ3800">
        <v>48.9</v>
      </c>
      <c r="BK3800">
        <v>18.899999999999999</v>
      </c>
    </row>
    <row r="3801" spans="61:63" x14ac:dyDescent="0.3">
      <c r="BI3801" t="str">
        <v>29/03/2010</v>
      </c>
      <c r="BJ3801">
        <v>48.9</v>
      </c>
      <c r="BK3801">
        <v>18.899999999999999</v>
      </c>
    </row>
    <row r="3802" spans="61:63" x14ac:dyDescent="0.3">
      <c r="BI3802" t="str">
        <v>26/03/2010</v>
      </c>
      <c r="BJ3802">
        <v>48.3</v>
      </c>
      <c r="BK3802">
        <v>19.100000000000001</v>
      </c>
    </row>
    <row r="3803" spans="61:63" x14ac:dyDescent="0.3">
      <c r="BI3803" t="str">
        <v>25/03/2010</v>
      </c>
      <c r="BJ3803">
        <v>48.3</v>
      </c>
      <c r="BK3803">
        <v>19.100000000000001</v>
      </c>
    </row>
    <row r="3804" spans="61:63" x14ac:dyDescent="0.3">
      <c r="BI3804" t="str">
        <v>24/03/2010</v>
      </c>
      <c r="BJ3804">
        <v>48.3</v>
      </c>
      <c r="BK3804">
        <v>19.100000000000001</v>
      </c>
    </row>
    <row r="3805" spans="61:63" x14ac:dyDescent="0.3">
      <c r="BI3805" t="str">
        <v>23/03/2010</v>
      </c>
      <c r="BJ3805">
        <v>48.3</v>
      </c>
      <c r="BK3805">
        <v>19.100000000000001</v>
      </c>
    </row>
    <row r="3806" spans="61:63" x14ac:dyDescent="0.3">
      <c r="BI3806" t="str">
        <v>22/03/2010</v>
      </c>
      <c r="BJ3806">
        <v>48.3</v>
      </c>
      <c r="BK3806">
        <v>19.100000000000001</v>
      </c>
    </row>
    <row r="3807" spans="61:63" x14ac:dyDescent="0.3">
      <c r="BI3807" t="str">
        <v>19/03/2010</v>
      </c>
      <c r="BJ3807">
        <v>48.9</v>
      </c>
      <c r="BK3807">
        <v>20.5</v>
      </c>
    </row>
    <row r="3808" spans="61:63" x14ac:dyDescent="0.3">
      <c r="BI3808" t="str">
        <v>18/03/2010</v>
      </c>
      <c r="BJ3808">
        <v>48.9</v>
      </c>
      <c r="BK3808">
        <v>20.5</v>
      </c>
    </row>
    <row r="3809" spans="61:63" x14ac:dyDescent="0.3">
      <c r="BI3809" t="str">
        <v>17/03/2010</v>
      </c>
      <c r="BJ3809">
        <v>48.9</v>
      </c>
      <c r="BK3809">
        <v>20.5</v>
      </c>
    </row>
    <row r="3810" spans="61:63" x14ac:dyDescent="0.3">
      <c r="BI3810" t="str">
        <v>16/03/2010</v>
      </c>
      <c r="BJ3810">
        <v>48.9</v>
      </c>
      <c r="BK3810">
        <v>20.5</v>
      </c>
    </row>
    <row r="3811" spans="61:63" x14ac:dyDescent="0.3">
      <c r="BI3811" t="str">
        <v>15/03/2010</v>
      </c>
      <c r="BJ3811">
        <v>48.9</v>
      </c>
      <c r="BK3811">
        <v>20.5</v>
      </c>
    </row>
    <row r="3812" spans="61:63" x14ac:dyDescent="0.3">
      <c r="BI3812" t="str">
        <v>12/03/2010</v>
      </c>
      <c r="BJ3812">
        <v>46.1</v>
      </c>
      <c r="BK3812">
        <v>21.3</v>
      </c>
    </row>
    <row r="3813" spans="61:63" x14ac:dyDescent="0.3">
      <c r="BI3813" t="str">
        <v>11/03/2010</v>
      </c>
      <c r="BJ3813">
        <v>46.1</v>
      </c>
      <c r="BK3813">
        <v>21.3</v>
      </c>
    </row>
    <row r="3814" spans="61:63" x14ac:dyDescent="0.3">
      <c r="BI3814" t="str">
        <v>10/03/2010</v>
      </c>
      <c r="BJ3814">
        <v>46.1</v>
      </c>
      <c r="BK3814">
        <v>21.3</v>
      </c>
    </row>
    <row r="3815" spans="61:63" x14ac:dyDescent="0.3">
      <c r="BI3815" t="str">
        <v>09/03/2010</v>
      </c>
      <c r="BJ3815">
        <v>46.1</v>
      </c>
      <c r="BK3815">
        <v>21.3</v>
      </c>
    </row>
    <row r="3816" spans="61:63" x14ac:dyDescent="0.3">
      <c r="BI3816" t="str">
        <v>08/03/2010</v>
      </c>
      <c r="BJ3816">
        <v>46.1</v>
      </c>
      <c r="BK3816">
        <v>21.3</v>
      </c>
    </row>
    <row r="3817" spans="61:63" x14ac:dyDescent="0.3">
      <c r="BI3817" t="str">
        <v>05/03/2010</v>
      </c>
      <c r="BJ3817">
        <v>44.9</v>
      </c>
      <c r="BK3817">
        <v>23.6</v>
      </c>
    </row>
    <row r="3818" spans="61:63" x14ac:dyDescent="0.3">
      <c r="BI3818" t="str">
        <v>04/03/2010</v>
      </c>
      <c r="BJ3818">
        <v>44.9</v>
      </c>
      <c r="BK3818">
        <v>23.6</v>
      </c>
    </row>
    <row r="3819" spans="61:63" x14ac:dyDescent="0.3">
      <c r="BI3819" t="str">
        <v>03/03/2010</v>
      </c>
      <c r="BJ3819">
        <v>44.9</v>
      </c>
      <c r="BK3819">
        <v>23.6</v>
      </c>
    </row>
    <row r="3820" spans="61:63" x14ac:dyDescent="0.3">
      <c r="BI3820" t="str">
        <v>02/03/2010</v>
      </c>
      <c r="BJ3820">
        <v>44.9</v>
      </c>
      <c r="BK3820">
        <v>23.6</v>
      </c>
    </row>
    <row r="3821" spans="61:63" x14ac:dyDescent="0.3">
      <c r="BI3821" t="str">
        <v>01/03/2010</v>
      </c>
      <c r="BJ3821">
        <v>44.9</v>
      </c>
      <c r="BK3821">
        <v>23.6</v>
      </c>
    </row>
    <row r="3822" spans="61:63" x14ac:dyDescent="0.3">
      <c r="BI3822" t="str">
        <v>26/02/2010</v>
      </c>
      <c r="BJ3822">
        <v>42.1</v>
      </c>
      <c r="BK3822">
        <v>22.7</v>
      </c>
    </row>
    <row r="3823" spans="61:63" x14ac:dyDescent="0.3">
      <c r="BI3823" t="str">
        <v>25/02/2010</v>
      </c>
      <c r="BJ3823">
        <v>42.1</v>
      </c>
      <c r="BK3823">
        <v>22.7</v>
      </c>
    </row>
    <row r="3824" spans="61:63" x14ac:dyDescent="0.3">
      <c r="BI3824" t="str">
        <v>24/02/2010</v>
      </c>
      <c r="BJ3824">
        <v>42.1</v>
      </c>
      <c r="BK3824">
        <v>22.7</v>
      </c>
    </row>
    <row r="3825" spans="61:63" x14ac:dyDescent="0.3">
      <c r="BI3825" t="str">
        <v>23/02/2010</v>
      </c>
      <c r="BJ3825">
        <v>42.1</v>
      </c>
      <c r="BK3825">
        <v>22.7</v>
      </c>
    </row>
    <row r="3826" spans="61:63" x14ac:dyDescent="0.3">
      <c r="BI3826" t="str">
        <v>22/02/2010</v>
      </c>
      <c r="BJ3826">
        <v>42.1</v>
      </c>
      <c r="BK3826">
        <v>22.7</v>
      </c>
    </row>
    <row r="3827" spans="61:63" x14ac:dyDescent="0.3">
      <c r="BI3827" t="str">
        <v>19/02/2010</v>
      </c>
      <c r="BJ3827">
        <v>41.1</v>
      </c>
      <c r="BK3827">
        <v>23.3</v>
      </c>
    </row>
    <row r="3828" spans="61:63" x14ac:dyDescent="0.3">
      <c r="BI3828" t="str">
        <v>18/02/2010</v>
      </c>
      <c r="BJ3828">
        <v>41.1</v>
      </c>
      <c r="BK3828">
        <v>23.3</v>
      </c>
    </row>
    <row r="3829" spans="61:63" x14ac:dyDescent="0.3">
      <c r="BI3829" t="str">
        <v>17/02/2010</v>
      </c>
      <c r="BJ3829">
        <v>41.1</v>
      </c>
      <c r="BK3829">
        <v>23.3</v>
      </c>
    </row>
    <row r="3830" spans="61:63" x14ac:dyDescent="0.3">
      <c r="BI3830" t="str">
        <v>16/02/2010</v>
      </c>
      <c r="BJ3830">
        <v>41.1</v>
      </c>
      <c r="BK3830">
        <v>23.3</v>
      </c>
    </row>
    <row r="3831" spans="61:63" x14ac:dyDescent="0.3">
      <c r="BI3831" t="str">
        <v>15/02/2010</v>
      </c>
      <c r="BJ3831">
        <v>41.1</v>
      </c>
      <c r="BK3831">
        <v>23.3</v>
      </c>
    </row>
    <row r="3832" spans="61:63" x14ac:dyDescent="0.3">
      <c r="BI3832" t="str">
        <v>12/02/2010</v>
      </c>
      <c r="BJ3832">
        <v>35.6</v>
      </c>
      <c r="BK3832">
        <v>27.8</v>
      </c>
    </row>
    <row r="3833" spans="61:63" x14ac:dyDescent="0.3">
      <c r="BI3833" t="str">
        <v>11/02/2010</v>
      </c>
      <c r="BJ3833">
        <v>35.6</v>
      </c>
      <c r="BK3833">
        <v>27.8</v>
      </c>
    </row>
    <row r="3834" spans="61:63" x14ac:dyDescent="0.3">
      <c r="BI3834" t="str">
        <v>10/02/2010</v>
      </c>
      <c r="BJ3834">
        <v>35.6</v>
      </c>
      <c r="BK3834">
        <v>27.8</v>
      </c>
    </row>
    <row r="3835" spans="61:63" x14ac:dyDescent="0.3">
      <c r="BI3835" t="str">
        <v>09/02/2010</v>
      </c>
      <c r="BJ3835">
        <v>35.6</v>
      </c>
      <c r="BK3835">
        <v>27.8</v>
      </c>
    </row>
    <row r="3836" spans="61:63" x14ac:dyDescent="0.3">
      <c r="BI3836" t="str">
        <v>08/02/2010</v>
      </c>
      <c r="BJ3836">
        <v>35.6</v>
      </c>
      <c r="BK3836">
        <v>27.8</v>
      </c>
    </row>
    <row r="3837" spans="61:63" x14ac:dyDescent="0.3">
      <c r="BI3837" t="str">
        <v>05/02/2010</v>
      </c>
      <c r="BJ3837">
        <v>34.1</v>
      </c>
      <c r="BK3837">
        <v>26.1</v>
      </c>
    </row>
    <row r="3838" spans="61:63" x14ac:dyDescent="0.3">
      <c r="BI3838" t="str">
        <v>04/02/2010</v>
      </c>
      <c r="BJ3838">
        <v>34.1</v>
      </c>
      <c r="BK3838">
        <v>26.1</v>
      </c>
    </row>
    <row r="3839" spans="61:63" x14ac:dyDescent="0.3">
      <c r="BI3839" t="str">
        <v>03/02/2010</v>
      </c>
      <c r="BJ3839">
        <v>34.1</v>
      </c>
      <c r="BK3839">
        <v>26.1</v>
      </c>
    </row>
    <row r="3840" spans="61:63" x14ac:dyDescent="0.3">
      <c r="BI3840" t="str">
        <v>02/02/2010</v>
      </c>
      <c r="BJ3840">
        <v>34.1</v>
      </c>
      <c r="BK3840">
        <v>26.1</v>
      </c>
    </row>
    <row r="3841" spans="61:63" x14ac:dyDescent="0.3">
      <c r="BI3841" t="str">
        <v>01/02/2010</v>
      </c>
      <c r="BJ3841">
        <v>34.1</v>
      </c>
      <c r="BK3841">
        <v>26.1</v>
      </c>
    </row>
    <row r="3842" spans="61:63" x14ac:dyDescent="0.3">
      <c r="BI3842" t="str">
        <v>29/01/2010</v>
      </c>
      <c r="BJ3842">
        <v>38.9</v>
      </c>
      <c r="BK3842">
        <v>22.2</v>
      </c>
    </row>
    <row r="3843" spans="61:63" x14ac:dyDescent="0.3">
      <c r="BI3843" t="str">
        <v>28/01/2010</v>
      </c>
      <c r="BJ3843">
        <v>38.9</v>
      </c>
      <c r="BK3843">
        <v>22.2</v>
      </c>
    </row>
    <row r="3844" spans="61:63" x14ac:dyDescent="0.3">
      <c r="BI3844" t="str">
        <v>27/01/2010</v>
      </c>
      <c r="BJ3844">
        <v>38.9</v>
      </c>
      <c r="BK3844">
        <v>22.2</v>
      </c>
    </row>
    <row r="3845" spans="61:63" x14ac:dyDescent="0.3">
      <c r="BI3845" t="str">
        <v>26/01/2010</v>
      </c>
      <c r="BJ3845">
        <v>38.9</v>
      </c>
      <c r="BK3845">
        <v>22.2</v>
      </c>
    </row>
    <row r="3846" spans="61:63" x14ac:dyDescent="0.3">
      <c r="BI3846" t="str">
        <v>25/01/2010</v>
      </c>
      <c r="BJ3846">
        <v>38.9</v>
      </c>
      <c r="BK3846">
        <v>22.2</v>
      </c>
    </row>
    <row r="3847" spans="61:63" x14ac:dyDescent="0.3">
      <c r="BI3847" t="str">
        <v>22/01/2010</v>
      </c>
      <c r="BJ3847">
        <v>40</v>
      </c>
      <c r="BK3847">
        <v>23.3</v>
      </c>
    </row>
    <row r="3848" spans="61:63" x14ac:dyDescent="0.3">
      <c r="BI3848" t="str">
        <v>21/01/2010</v>
      </c>
      <c r="BJ3848">
        <v>40</v>
      </c>
      <c r="BK3848">
        <v>23.3</v>
      </c>
    </row>
    <row r="3849" spans="61:63" x14ac:dyDescent="0.3">
      <c r="BI3849" t="str">
        <v>20/01/2010</v>
      </c>
      <c r="BJ3849">
        <v>40</v>
      </c>
      <c r="BK3849">
        <v>23.3</v>
      </c>
    </row>
    <row r="3850" spans="61:63" x14ac:dyDescent="0.3">
      <c r="BI3850" t="str">
        <v>19/01/2010</v>
      </c>
      <c r="BJ3850">
        <v>40</v>
      </c>
      <c r="BK3850">
        <v>23.3</v>
      </c>
    </row>
    <row r="3851" spans="61:63" x14ac:dyDescent="0.3">
      <c r="BI3851" t="str">
        <v>18/01/2010</v>
      </c>
      <c r="BJ3851">
        <v>40</v>
      </c>
      <c r="BK3851">
        <v>23.3</v>
      </c>
    </row>
    <row r="3852" spans="61:63" x14ac:dyDescent="0.3">
      <c r="BI3852" t="str">
        <v>15/01/2010</v>
      </c>
      <c r="BJ3852">
        <v>52.2</v>
      </c>
      <c r="BK3852">
        <v>18.899999999999999</v>
      </c>
    </row>
    <row r="3853" spans="61:63" x14ac:dyDescent="0.3">
      <c r="BI3853" t="str">
        <v>14/01/2010</v>
      </c>
      <c r="BJ3853">
        <v>52.2</v>
      </c>
      <c r="BK3853">
        <v>18.899999999999999</v>
      </c>
    </row>
    <row r="3854" spans="61:63" x14ac:dyDescent="0.3">
      <c r="BI3854" t="str">
        <v>13/01/2010</v>
      </c>
      <c r="BJ3854">
        <v>52.2</v>
      </c>
      <c r="BK3854">
        <v>18.899999999999999</v>
      </c>
    </row>
    <row r="3855" spans="61:63" x14ac:dyDescent="0.3">
      <c r="BI3855" t="str">
        <v>12/01/2010</v>
      </c>
      <c r="BJ3855">
        <v>52.2</v>
      </c>
      <c r="BK3855">
        <v>18.899999999999999</v>
      </c>
    </row>
    <row r="3856" spans="61:63" x14ac:dyDescent="0.3">
      <c r="BI3856" t="str">
        <v>11/01/2010</v>
      </c>
      <c r="BJ3856">
        <v>52.2</v>
      </c>
      <c r="BK3856">
        <v>18.899999999999999</v>
      </c>
    </row>
    <row r="3857" spans="61:63" x14ac:dyDescent="0.3">
      <c r="BI3857" t="str">
        <v>08/01/2010</v>
      </c>
      <c r="BJ3857">
        <v>53.4</v>
      </c>
      <c r="BK3857">
        <v>15.9</v>
      </c>
    </row>
    <row r="3858" spans="61:63" x14ac:dyDescent="0.3">
      <c r="BI3858" t="str">
        <v>07/01/2010</v>
      </c>
      <c r="BJ3858">
        <v>53.4</v>
      </c>
      <c r="BK3858">
        <v>15.9</v>
      </c>
    </row>
    <row r="3859" spans="61:63" x14ac:dyDescent="0.3">
      <c r="BI3859" t="str">
        <v>06/01/2010</v>
      </c>
      <c r="BJ3859">
        <v>53.4</v>
      </c>
      <c r="BK3859">
        <v>15.9</v>
      </c>
    </row>
    <row r="3860" spans="61:63" x14ac:dyDescent="0.3">
      <c r="BI3860" t="str">
        <v>05/01/2010</v>
      </c>
      <c r="BJ3860">
        <v>53.4</v>
      </c>
      <c r="BK3860">
        <v>15.9</v>
      </c>
    </row>
    <row r="3861" spans="61:63" x14ac:dyDescent="0.3">
      <c r="BI3861" t="str">
        <v>04/01/2010</v>
      </c>
      <c r="BJ3861">
        <v>53.4</v>
      </c>
      <c r="BK3861">
        <v>15.9</v>
      </c>
    </row>
    <row r="3862" spans="61:63" x14ac:dyDescent="0.3">
      <c r="BI3862" t="str">
        <v>01/01/2010</v>
      </c>
      <c r="BJ3862">
        <v>48.3</v>
      </c>
      <c r="BK3862">
        <v>16.899999999999999</v>
      </c>
    </row>
    <row r="3863" spans="61:63" x14ac:dyDescent="0.3">
      <c r="BI3863" t="str">
        <v>31/12/2009</v>
      </c>
      <c r="BJ3863">
        <v>48.3</v>
      </c>
      <c r="BK3863">
        <v>16.899999999999999</v>
      </c>
    </row>
    <row r="3864" spans="61:63" x14ac:dyDescent="0.3">
      <c r="BI3864" t="str">
        <v>30/12/2009</v>
      </c>
      <c r="BJ3864">
        <v>48.3</v>
      </c>
      <c r="BK3864">
        <v>16.899999999999999</v>
      </c>
    </row>
    <row r="3865" spans="61:63" x14ac:dyDescent="0.3">
      <c r="BI3865" t="str">
        <v>29/12/2009</v>
      </c>
      <c r="BJ3865">
        <v>48.3</v>
      </c>
      <c r="BK3865">
        <v>16.899999999999999</v>
      </c>
    </row>
    <row r="3866" spans="61:63" x14ac:dyDescent="0.3">
      <c r="BI3866" t="str">
        <v>28/12/2009</v>
      </c>
      <c r="BJ3866">
        <v>48.3</v>
      </c>
      <c r="BK3866">
        <v>16.899999999999999</v>
      </c>
    </row>
    <row r="3867" spans="61:63" x14ac:dyDescent="0.3">
      <c r="BI3867" t="str">
        <v>25/12/2009</v>
      </c>
      <c r="BJ3867">
        <v>51.1</v>
      </c>
      <c r="BK3867">
        <v>15.6</v>
      </c>
    </row>
    <row r="3868" spans="61:63" x14ac:dyDescent="0.3">
      <c r="BI3868" t="str">
        <v>24/12/2009</v>
      </c>
      <c r="BJ3868">
        <v>51.1</v>
      </c>
      <c r="BK3868">
        <v>15.6</v>
      </c>
    </row>
    <row r="3869" spans="61:63" x14ac:dyDescent="0.3">
      <c r="BI3869" t="str">
        <v>23/12/2009</v>
      </c>
      <c r="BJ3869">
        <v>51.1</v>
      </c>
      <c r="BK3869">
        <v>15.6</v>
      </c>
    </row>
    <row r="3870" spans="61:63" x14ac:dyDescent="0.3">
      <c r="BI3870" t="str">
        <v>22/12/2009</v>
      </c>
      <c r="BJ3870">
        <v>51.1</v>
      </c>
      <c r="BK3870">
        <v>15.6</v>
      </c>
    </row>
    <row r="3871" spans="61:63" x14ac:dyDescent="0.3">
      <c r="BI3871" t="str">
        <v>21/12/2009</v>
      </c>
      <c r="BJ3871">
        <v>51.1</v>
      </c>
      <c r="BK3871">
        <v>15.6</v>
      </c>
    </row>
    <row r="3872" spans="61:63" x14ac:dyDescent="0.3">
      <c r="BI3872" t="str">
        <v>18/12/2009</v>
      </c>
      <c r="BJ3872">
        <v>52.2</v>
      </c>
      <c r="BK3872">
        <v>16.7</v>
      </c>
    </row>
    <row r="3873" spans="61:63" x14ac:dyDescent="0.3">
      <c r="BI3873" t="str">
        <v>17/12/2009</v>
      </c>
      <c r="BJ3873">
        <v>52.2</v>
      </c>
      <c r="BK3873">
        <v>16.7</v>
      </c>
    </row>
    <row r="3874" spans="61:63" x14ac:dyDescent="0.3">
      <c r="BI3874" t="str">
        <v>16/12/2009</v>
      </c>
      <c r="BJ3874">
        <v>52.2</v>
      </c>
      <c r="BK3874">
        <v>16.7</v>
      </c>
    </row>
    <row r="3875" spans="61:63" x14ac:dyDescent="0.3">
      <c r="BI3875" t="str">
        <v>15/12/2009</v>
      </c>
      <c r="BJ3875">
        <v>52.2</v>
      </c>
      <c r="BK3875">
        <v>16.7</v>
      </c>
    </row>
    <row r="3876" spans="61:63" x14ac:dyDescent="0.3">
      <c r="BI3876" t="str">
        <v>14/12/2009</v>
      </c>
      <c r="BJ3876">
        <v>52.2</v>
      </c>
      <c r="BK3876">
        <v>16.7</v>
      </c>
    </row>
    <row r="3877" spans="61:63" x14ac:dyDescent="0.3">
      <c r="BI3877" t="str">
        <v>11/12/2009</v>
      </c>
      <c r="BJ3877">
        <v>52.2</v>
      </c>
      <c r="BK3877">
        <v>16.7</v>
      </c>
    </row>
    <row r="3878" spans="61:63" x14ac:dyDescent="0.3">
      <c r="BI3878" t="str">
        <v>10/12/2009</v>
      </c>
      <c r="BJ3878">
        <v>52.2</v>
      </c>
      <c r="BK3878">
        <v>16.7</v>
      </c>
    </row>
    <row r="3879" spans="61:63" x14ac:dyDescent="0.3">
      <c r="BI3879" t="str">
        <v>09/12/2009</v>
      </c>
      <c r="BJ3879">
        <v>52.2</v>
      </c>
      <c r="BK3879">
        <v>16.7</v>
      </c>
    </row>
    <row r="3880" spans="61:63" x14ac:dyDescent="0.3">
      <c r="BI3880" t="str">
        <v>08/12/2009</v>
      </c>
      <c r="BJ3880">
        <v>52.2</v>
      </c>
      <c r="BK3880">
        <v>16.7</v>
      </c>
    </row>
    <row r="3881" spans="61:63" x14ac:dyDescent="0.3">
      <c r="BI3881" t="str">
        <v>07/12/2009</v>
      </c>
      <c r="BJ3881">
        <v>52.2</v>
      </c>
      <c r="BK3881">
        <v>16.7</v>
      </c>
    </row>
    <row r="3882" spans="61:63" x14ac:dyDescent="0.3">
      <c r="BI3882" t="str">
        <v>04/12/2009</v>
      </c>
      <c r="BJ3882">
        <v>48.4</v>
      </c>
      <c r="BK3882">
        <v>16.5</v>
      </c>
    </row>
    <row r="3883" spans="61:63" x14ac:dyDescent="0.3">
      <c r="BI3883" t="str">
        <v>03/12/2009</v>
      </c>
      <c r="BJ3883">
        <v>48.4</v>
      </c>
      <c r="BK3883">
        <v>16.5</v>
      </c>
    </row>
    <row r="3884" spans="61:63" x14ac:dyDescent="0.3">
      <c r="BI3884" t="str">
        <v>02/12/2009</v>
      </c>
      <c r="BJ3884">
        <v>48.4</v>
      </c>
      <c r="BK3884">
        <v>16.5</v>
      </c>
    </row>
    <row r="3885" spans="61:63" x14ac:dyDescent="0.3">
      <c r="BI3885" t="str">
        <v>01/12/2009</v>
      </c>
      <c r="BJ3885">
        <v>48.4</v>
      </c>
      <c r="BK3885">
        <v>16.5</v>
      </c>
    </row>
    <row r="3886" spans="61:63" x14ac:dyDescent="0.3">
      <c r="BI3886" t="str">
        <v>30/11/2009</v>
      </c>
      <c r="BJ3886">
        <v>48.4</v>
      </c>
      <c r="BK3886">
        <v>16.5</v>
      </c>
    </row>
    <row r="3887" spans="61:63" x14ac:dyDescent="0.3">
      <c r="BI3887" t="str">
        <v>27/11/2009</v>
      </c>
      <c r="BJ3887">
        <v>50</v>
      </c>
      <c r="BK3887">
        <v>16.7</v>
      </c>
    </row>
    <row r="3888" spans="61:63" x14ac:dyDescent="0.3">
      <c r="BI3888" t="str">
        <v>26/11/2009</v>
      </c>
      <c r="BJ3888">
        <v>50</v>
      </c>
      <c r="BK3888">
        <v>16.7</v>
      </c>
    </row>
    <row r="3889" spans="61:63" x14ac:dyDescent="0.3">
      <c r="BI3889" t="str">
        <v>25/11/2009</v>
      </c>
      <c r="BJ3889">
        <v>50</v>
      </c>
      <c r="BK3889">
        <v>16.7</v>
      </c>
    </row>
    <row r="3890" spans="61:63" x14ac:dyDescent="0.3">
      <c r="BI3890" t="str">
        <v>24/11/2009</v>
      </c>
      <c r="BJ3890">
        <v>50</v>
      </c>
      <c r="BK3890">
        <v>16.7</v>
      </c>
    </row>
    <row r="3891" spans="61:63" x14ac:dyDescent="0.3">
      <c r="BI3891" t="str">
        <v>23/11/2009</v>
      </c>
      <c r="BJ3891">
        <v>50</v>
      </c>
      <c r="BK3891">
        <v>16.7</v>
      </c>
    </row>
    <row r="3892" spans="61:63" x14ac:dyDescent="0.3">
      <c r="BI3892" t="str">
        <v>20/11/2009</v>
      </c>
      <c r="BJ3892">
        <v>50.6</v>
      </c>
      <c r="BK3892">
        <v>17.600000000000001</v>
      </c>
    </row>
    <row r="3893" spans="61:63" x14ac:dyDescent="0.3">
      <c r="BI3893" t="str">
        <v>19/11/2009</v>
      </c>
      <c r="BJ3893">
        <v>50.6</v>
      </c>
      <c r="BK3893">
        <v>17.600000000000001</v>
      </c>
    </row>
    <row r="3894" spans="61:63" x14ac:dyDescent="0.3">
      <c r="BI3894" t="str">
        <v>18/11/2009</v>
      </c>
      <c r="BJ3894">
        <v>50.6</v>
      </c>
      <c r="BK3894">
        <v>17.600000000000001</v>
      </c>
    </row>
    <row r="3895" spans="61:63" x14ac:dyDescent="0.3">
      <c r="BI3895" t="str">
        <v>17/11/2009</v>
      </c>
      <c r="BJ3895">
        <v>50.6</v>
      </c>
      <c r="BK3895">
        <v>17.600000000000001</v>
      </c>
    </row>
    <row r="3896" spans="61:63" x14ac:dyDescent="0.3">
      <c r="BI3896" t="str">
        <v>16/11/2009</v>
      </c>
      <c r="BJ3896">
        <v>50.6</v>
      </c>
      <c r="BK3896">
        <v>17.600000000000001</v>
      </c>
    </row>
    <row r="3897" spans="61:63" x14ac:dyDescent="0.3">
      <c r="BI3897" t="str">
        <v>13/11/2009</v>
      </c>
      <c r="BJ3897">
        <v>46.1</v>
      </c>
      <c r="BK3897">
        <v>21.3</v>
      </c>
    </row>
    <row r="3898" spans="61:63" x14ac:dyDescent="0.3">
      <c r="BI3898" t="str">
        <v>12/11/2009</v>
      </c>
      <c r="BJ3898">
        <v>46.1</v>
      </c>
      <c r="BK3898">
        <v>21.3</v>
      </c>
    </row>
    <row r="3899" spans="61:63" x14ac:dyDescent="0.3">
      <c r="BI3899" t="str">
        <v>11/11/2009</v>
      </c>
      <c r="BJ3899">
        <v>46.1</v>
      </c>
      <c r="BK3899">
        <v>21.3</v>
      </c>
    </row>
    <row r="3900" spans="61:63" x14ac:dyDescent="0.3">
      <c r="BI3900" t="str">
        <v>10/11/2009</v>
      </c>
      <c r="BJ3900">
        <v>46.1</v>
      </c>
      <c r="BK3900">
        <v>21.3</v>
      </c>
    </row>
    <row r="3901" spans="61:63" x14ac:dyDescent="0.3">
      <c r="BI3901" t="str">
        <v>09/11/2009</v>
      </c>
      <c r="BJ3901">
        <v>46.1</v>
      </c>
      <c r="BK3901">
        <v>21.3</v>
      </c>
    </row>
    <row r="3902" spans="61:63" x14ac:dyDescent="0.3">
      <c r="BI3902" t="str">
        <v>06/11/2009</v>
      </c>
      <c r="BJ3902">
        <v>44.4</v>
      </c>
      <c r="BK3902">
        <v>26.7</v>
      </c>
    </row>
    <row r="3903" spans="61:63" x14ac:dyDescent="0.3">
      <c r="BI3903" t="str">
        <v>05/11/2009</v>
      </c>
      <c r="BJ3903">
        <v>44.4</v>
      </c>
      <c r="BK3903">
        <v>26.7</v>
      </c>
    </row>
    <row r="3904" spans="61:63" x14ac:dyDescent="0.3">
      <c r="BI3904" t="str">
        <v>04/11/2009</v>
      </c>
      <c r="BJ3904">
        <v>44.4</v>
      </c>
      <c r="BK3904">
        <v>26.7</v>
      </c>
    </row>
    <row r="3905" spans="61:63" x14ac:dyDescent="0.3">
      <c r="BI3905" t="str">
        <v>03/11/2009</v>
      </c>
      <c r="BJ3905">
        <v>44.4</v>
      </c>
      <c r="BK3905">
        <v>26.7</v>
      </c>
    </row>
    <row r="3906" spans="61:63" x14ac:dyDescent="0.3">
      <c r="BI3906" t="str">
        <v>02/11/2009</v>
      </c>
      <c r="BJ3906">
        <v>44.4</v>
      </c>
      <c r="BK3906">
        <v>26.7</v>
      </c>
    </row>
    <row r="3907" spans="61:63" x14ac:dyDescent="0.3">
      <c r="BI3907" t="str">
        <v>30/10/2009</v>
      </c>
      <c r="BJ3907">
        <v>48.3</v>
      </c>
      <c r="BK3907">
        <v>24.7</v>
      </c>
    </row>
    <row r="3908" spans="61:63" x14ac:dyDescent="0.3">
      <c r="BI3908" t="str">
        <v>29/10/2009</v>
      </c>
      <c r="BJ3908">
        <v>48.3</v>
      </c>
      <c r="BK3908">
        <v>24.7</v>
      </c>
    </row>
    <row r="3909" spans="61:63" x14ac:dyDescent="0.3">
      <c r="BI3909" t="str">
        <v>28/10/2009</v>
      </c>
      <c r="BJ3909">
        <v>48.3</v>
      </c>
      <c r="BK3909">
        <v>24.7</v>
      </c>
    </row>
    <row r="3910" spans="61:63" x14ac:dyDescent="0.3">
      <c r="BI3910" t="str">
        <v>27/10/2009</v>
      </c>
      <c r="BJ3910">
        <v>48.3</v>
      </c>
      <c r="BK3910">
        <v>24.7</v>
      </c>
    </row>
    <row r="3911" spans="61:63" x14ac:dyDescent="0.3">
      <c r="BI3911" t="str">
        <v>26/10/2009</v>
      </c>
      <c r="BJ3911">
        <v>48.3</v>
      </c>
      <c r="BK3911">
        <v>24.7</v>
      </c>
    </row>
    <row r="3912" spans="61:63" x14ac:dyDescent="0.3">
      <c r="BI3912" t="str">
        <v>23/10/2009</v>
      </c>
      <c r="BJ3912">
        <v>48.3</v>
      </c>
      <c r="BK3912">
        <v>22.5</v>
      </c>
    </row>
    <row r="3913" spans="61:63" x14ac:dyDescent="0.3">
      <c r="BI3913" t="str">
        <v>22/10/2009</v>
      </c>
      <c r="BJ3913">
        <v>48.3</v>
      </c>
      <c r="BK3913">
        <v>22.5</v>
      </c>
    </row>
    <row r="3914" spans="61:63" x14ac:dyDescent="0.3">
      <c r="BI3914" t="str">
        <v>21/10/2009</v>
      </c>
      <c r="BJ3914">
        <v>48.3</v>
      </c>
      <c r="BK3914">
        <v>22.5</v>
      </c>
    </row>
    <row r="3915" spans="61:63" x14ac:dyDescent="0.3">
      <c r="BI3915" t="str">
        <v>20/10/2009</v>
      </c>
      <c r="BJ3915">
        <v>48.3</v>
      </c>
      <c r="BK3915">
        <v>22.5</v>
      </c>
    </row>
    <row r="3916" spans="61:63" x14ac:dyDescent="0.3">
      <c r="BI3916" t="str">
        <v>19/10/2009</v>
      </c>
      <c r="BJ3916">
        <v>48.3</v>
      </c>
      <c r="BK3916">
        <v>22.5</v>
      </c>
    </row>
    <row r="3917" spans="61:63" x14ac:dyDescent="0.3">
      <c r="BI3917" t="str">
        <v>16/10/2009</v>
      </c>
      <c r="BJ3917">
        <v>49.5</v>
      </c>
      <c r="BK3917">
        <v>23.1</v>
      </c>
    </row>
    <row r="3918" spans="61:63" x14ac:dyDescent="0.3">
      <c r="BI3918" t="str">
        <v>15/10/2009</v>
      </c>
      <c r="BJ3918">
        <v>49.5</v>
      </c>
      <c r="BK3918">
        <v>23.1</v>
      </c>
    </row>
    <row r="3919" spans="61:63" x14ac:dyDescent="0.3">
      <c r="BI3919" t="str">
        <v>14/10/2009</v>
      </c>
      <c r="BJ3919">
        <v>49.5</v>
      </c>
      <c r="BK3919">
        <v>23.1</v>
      </c>
    </row>
    <row r="3920" spans="61:63" x14ac:dyDescent="0.3">
      <c r="BI3920" t="str">
        <v>13/10/2009</v>
      </c>
      <c r="BJ3920">
        <v>49.5</v>
      </c>
      <c r="BK3920">
        <v>23.1</v>
      </c>
    </row>
    <row r="3921" spans="61:63" x14ac:dyDescent="0.3">
      <c r="BI3921" t="str">
        <v>12/10/2009</v>
      </c>
      <c r="BJ3921">
        <v>49.5</v>
      </c>
      <c r="BK3921">
        <v>23.1</v>
      </c>
    </row>
    <row r="3922" spans="61:63" x14ac:dyDescent="0.3">
      <c r="BI3922" t="str">
        <v>09/10/2009</v>
      </c>
      <c r="BJ3922">
        <v>47.2</v>
      </c>
      <c r="BK3922">
        <v>26.4</v>
      </c>
    </row>
    <row r="3923" spans="61:63" x14ac:dyDescent="0.3">
      <c r="BI3923" t="str">
        <v>08/10/2009</v>
      </c>
      <c r="BJ3923">
        <v>47.2</v>
      </c>
      <c r="BK3923">
        <v>26.4</v>
      </c>
    </row>
    <row r="3924" spans="61:63" x14ac:dyDescent="0.3">
      <c r="BI3924" t="str">
        <v>07/10/2009</v>
      </c>
      <c r="BJ3924">
        <v>47.2</v>
      </c>
      <c r="BK3924">
        <v>26.4</v>
      </c>
    </row>
    <row r="3925" spans="61:63" x14ac:dyDescent="0.3">
      <c r="BI3925" t="str">
        <v>06/10/2009</v>
      </c>
      <c r="BJ3925">
        <v>47.2</v>
      </c>
      <c r="BK3925">
        <v>26.4</v>
      </c>
    </row>
    <row r="3926" spans="61:63" x14ac:dyDescent="0.3">
      <c r="BI3926" t="str">
        <v>05/10/2009</v>
      </c>
      <c r="BJ3926">
        <v>47.2</v>
      </c>
      <c r="BK3926">
        <v>26.4</v>
      </c>
    </row>
    <row r="3927" spans="61:63" x14ac:dyDescent="0.3">
      <c r="BI3927" t="str">
        <v>02/10/2009</v>
      </c>
      <c r="BJ3927">
        <v>48.9</v>
      </c>
      <c r="BK3927">
        <v>24.4</v>
      </c>
    </row>
    <row r="3928" spans="61:63" x14ac:dyDescent="0.3">
      <c r="BI3928" t="str">
        <v>01/10/2009</v>
      </c>
      <c r="BJ3928">
        <v>48.9</v>
      </c>
      <c r="BK3928">
        <v>24.4</v>
      </c>
    </row>
    <row r="3929" spans="61:63" x14ac:dyDescent="0.3">
      <c r="BI3929" t="str">
        <v>30/09/2009</v>
      </c>
      <c r="BJ3929">
        <v>48.9</v>
      </c>
      <c r="BK3929">
        <v>24.4</v>
      </c>
    </row>
    <row r="3930" spans="61:63" x14ac:dyDescent="0.3">
      <c r="BI3930" t="str">
        <v>29/09/2009</v>
      </c>
      <c r="BJ3930">
        <v>48.9</v>
      </c>
      <c r="BK3930">
        <v>24.4</v>
      </c>
    </row>
    <row r="3931" spans="61:63" x14ac:dyDescent="0.3">
      <c r="BI3931" t="str">
        <v>28/09/2009</v>
      </c>
      <c r="BJ3931">
        <v>48.9</v>
      </c>
      <c r="BK3931">
        <v>24.4</v>
      </c>
    </row>
    <row r="3932" spans="61:63" x14ac:dyDescent="0.3">
      <c r="BI3932" t="str">
        <v>25/09/2009</v>
      </c>
      <c r="BJ3932">
        <v>50.6</v>
      </c>
      <c r="BK3932">
        <v>23.6</v>
      </c>
    </row>
    <row r="3933" spans="61:63" x14ac:dyDescent="0.3">
      <c r="BI3933" t="str">
        <v>24/09/2009</v>
      </c>
      <c r="BJ3933">
        <v>50.6</v>
      </c>
      <c r="BK3933">
        <v>23.6</v>
      </c>
    </row>
    <row r="3934" spans="61:63" x14ac:dyDescent="0.3">
      <c r="BI3934" t="str">
        <v>23/09/2009</v>
      </c>
      <c r="BJ3934">
        <v>50.6</v>
      </c>
      <c r="BK3934">
        <v>23.6</v>
      </c>
    </row>
    <row r="3935" spans="61:63" x14ac:dyDescent="0.3">
      <c r="BI3935" t="str">
        <v>22/09/2009</v>
      </c>
      <c r="BJ3935">
        <v>50.6</v>
      </c>
      <c r="BK3935">
        <v>23.6</v>
      </c>
    </row>
    <row r="3936" spans="61:63" x14ac:dyDescent="0.3">
      <c r="BI3936" t="str">
        <v>21/09/2009</v>
      </c>
      <c r="BJ3936">
        <v>50.6</v>
      </c>
      <c r="BK3936">
        <v>23.6</v>
      </c>
    </row>
    <row r="3937" spans="61:63" x14ac:dyDescent="0.3">
      <c r="BI3937" t="str">
        <v>18/09/2009</v>
      </c>
      <c r="BJ3937">
        <v>46.7</v>
      </c>
      <c r="BK3937">
        <v>24.4</v>
      </c>
    </row>
    <row r="3938" spans="61:63" x14ac:dyDescent="0.3">
      <c r="BI3938" t="str">
        <v>17/09/2009</v>
      </c>
      <c r="BJ3938">
        <v>46.7</v>
      </c>
      <c r="BK3938">
        <v>24.4</v>
      </c>
    </row>
    <row r="3939" spans="61:63" x14ac:dyDescent="0.3">
      <c r="BI3939" t="str">
        <v>16/09/2009</v>
      </c>
      <c r="BJ3939">
        <v>46.7</v>
      </c>
      <c r="BK3939">
        <v>24.4</v>
      </c>
    </row>
    <row r="3940" spans="61:63" x14ac:dyDescent="0.3">
      <c r="BI3940" t="str">
        <v>15/09/2009</v>
      </c>
      <c r="BJ3940">
        <v>46.7</v>
      </c>
      <c r="BK3940">
        <v>24.4</v>
      </c>
    </row>
    <row r="3941" spans="61:63" x14ac:dyDescent="0.3">
      <c r="BI3941" t="str">
        <v>14/09/2009</v>
      </c>
      <c r="BJ3941">
        <v>46.7</v>
      </c>
      <c r="BK3941">
        <v>24.4</v>
      </c>
    </row>
    <row r="3942" spans="61:63" x14ac:dyDescent="0.3">
      <c r="BI3942" t="str">
        <v>11/09/2009</v>
      </c>
      <c r="BJ3942">
        <v>47.8</v>
      </c>
      <c r="BK3942">
        <v>24.4</v>
      </c>
    </row>
    <row r="3943" spans="61:63" x14ac:dyDescent="0.3">
      <c r="BI3943" t="str">
        <v>10/09/2009</v>
      </c>
      <c r="BJ3943">
        <v>47.8</v>
      </c>
      <c r="BK3943">
        <v>24.4</v>
      </c>
    </row>
    <row r="3944" spans="61:63" x14ac:dyDescent="0.3">
      <c r="BI3944" t="str">
        <v>09/09/2009</v>
      </c>
      <c r="BJ3944">
        <v>47.8</v>
      </c>
      <c r="BK3944">
        <v>24.4</v>
      </c>
    </row>
    <row r="3945" spans="61:63" x14ac:dyDescent="0.3">
      <c r="BI3945" t="str">
        <v>08/09/2009</v>
      </c>
      <c r="BJ3945">
        <v>47.8</v>
      </c>
      <c r="BK3945">
        <v>24.4</v>
      </c>
    </row>
    <row r="3946" spans="61:63" x14ac:dyDescent="0.3">
      <c r="BI3946" t="str">
        <v>07/09/2009</v>
      </c>
      <c r="BJ3946">
        <v>47.8</v>
      </c>
      <c r="BK3946">
        <v>24.4</v>
      </c>
    </row>
    <row r="3947" spans="61:63" x14ac:dyDescent="0.3">
      <c r="BI3947" t="str">
        <v>04/09/2009</v>
      </c>
      <c r="BJ3947">
        <v>48.3</v>
      </c>
      <c r="BK3947">
        <v>23.6</v>
      </c>
    </row>
    <row r="3948" spans="61:63" x14ac:dyDescent="0.3">
      <c r="BI3948" t="str">
        <v>03/09/2009</v>
      </c>
      <c r="BJ3948">
        <v>48.3</v>
      </c>
      <c r="BK3948">
        <v>23.6</v>
      </c>
    </row>
    <row r="3949" spans="61:63" x14ac:dyDescent="0.3">
      <c r="BI3949" t="str">
        <v>02/09/2009</v>
      </c>
      <c r="BJ3949">
        <v>48.3</v>
      </c>
      <c r="BK3949">
        <v>23.6</v>
      </c>
    </row>
    <row r="3950" spans="61:63" x14ac:dyDescent="0.3">
      <c r="BI3950" t="str">
        <v>01/09/2009</v>
      </c>
      <c r="BJ3950">
        <v>48.3</v>
      </c>
      <c r="BK3950">
        <v>23.6</v>
      </c>
    </row>
    <row r="3951" spans="61:63" x14ac:dyDescent="0.3">
      <c r="BI3951" t="str">
        <v>31/08/2009</v>
      </c>
      <c r="BJ3951">
        <v>48.3</v>
      </c>
      <c r="BK3951">
        <v>23.6</v>
      </c>
    </row>
    <row r="3952" spans="61:63" x14ac:dyDescent="0.3">
      <c r="BI3952" t="str">
        <v>28/08/2009</v>
      </c>
      <c r="BJ3952">
        <v>50.6</v>
      </c>
      <c r="BK3952">
        <v>24.1</v>
      </c>
    </row>
    <row r="3953" spans="61:63" x14ac:dyDescent="0.3">
      <c r="BI3953" t="str">
        <v>27/08/2009</v>
      </c>
      <c r="BJ3953">
        <v>50.6</v>
      </c>
      <c r="BK3953">
        <v>24.1</v>
      </c>
    </row>
    <row r="3954" spans="61:63" x14ac:dyDescent="0.3">
      <c r="BI3954" t="str">
        <v>26/08/2009</v>
      </c>
      <c r="BJ3954">
        <v>50.6</v>
      </c>
      <c r="BK3954">
        <v>24.1</v>
      </c>
    </row>
    <row r="3955" spans="61:63" x14ac:dyDescent="0.3">
      <c r="BI3955" t="str">
        <v>25/08/2009</v>
      </c>
      <c r="BJ3955">
        <v>50.6</v>
      </c>
      <c r="BK3955">
        <v>24.1</v>
      </c>
    </row>
    <row r="3956" spans="61:63" x14ac:dyDescent="0.3">
      <c r="BI3956" t="str">
        <v>24/08/2009</v>
      </c>
      <c r="BJ3956">
        <v>50.6</v>
      </c>
      <c r="BK3956">
        <v>24.1</v>
      </c>
    </row>
    <row r="3957" spans="61:63" x14ac:dyDescent="0.3">
      <c r="BI3957" t="str">
        <v>21/08/2009</v>
      </c>
      <c r="BJ3957">
        <v>51.6</v>
      </c>
      <c r="BK3957">
        <v>19.8</v>
      </c>
    </row>
    <row r="3958" spans="61:63" x14ac:dyDescent="0.3">
      <c r="BI3958" t="str">
        <v>20/08/2009</v>
      </c>
      <c r="BJ3958">
        <v>51.6</v>
      </c>
      <c r="BK3958">
        <v>19.8</v>
      </c>
    </row>
    <row r="3959" spans="61:63" x14ac:dyDescent="0.3">
      <c r="BI3959" t="str">
        <v>19/08/2009</v>
      </c>
      <c r="BJ3959">
        <v>51.6</v>
      </c>
      <c r="BK3959">
        <v>19.8</v>
      </c>
    </row>
    <row r="3960" spans="61:63" x14ac:dyDescent="0.3">
      <c r="BI3960" t="str">
        <v>18/08/2009</v>
      </c>
      <c r="BJ3960">
        <v>51.6</v>
      </c>
      <c r="BK3960">
        <v>19.8</v>
      </c>
    </row>
    <row r="3961" spans="61:63" x14ac:dyDescent="0.3">
      <c r="BI3961" t="str">
        <v>17/08/2009</v>
      </c>
      <c r="BJ3961">
        <v>51.6</v>
      </c>
      <c r="BK3961">
        <v>19.8</v>
      </c>
    </row>
    <row r="3962" spans="61:63" x14ac:dyDescent="0.3">
      <c r="BI3962" t="str">
        <v>14/08/2009</v>
      </c>
      <c r="BJ3962">
        <v>48.3</v>
      </c>
      <c r="BK3962">
        <v>23.1</v>
      </c>
    </row>
    <row r="3963" spans="61:63" x14ac:dyDescent="0.3">
      <c r="BI3963" t="str">
        <v>13/08/2009</v>
      </c>
      <c r="BJ3963">
        <v>48.3</v>
      </c>
      <c r="BK3963">
        <v>23.1</v>
      </c>
    </row>
    <row r="3964" spans="61:63" x14ac:dyDescent="0.3">
      <c r="BI3964" t="str">
        <v>12/08/2009</v>
      </c>
      <c r="BJ3964">
        <v>48.3</v>
      </c>
      <c r="BK3964">
        <v>23.1</v>
      </c>
    </row>
    <row r="3965" spans="61:63" x14ac:dyDescent="0.3">
      <c r="BI3965" t="str">
        <v>11/08/2009</v>
      </c>
      <c r="BJ3965">
        <v>48.3</v>
      </c>
      <c r="BK3965">
        <v>23.1</v>
      </c>
    </row>
    <row r="3966" spans="61:63" x14ac:dyDescent="0.3">
      <c r="BI3966" t="str">
        <v>10/08/2009</v>
      </c>
      <c r="BJ3966">
        <v>48.3</v>
      </c>
      <c r="BK3966">
        <v>23.1</v>
      </c>
    </row>
    <row r="3967" spans="61:63" x14ac:dyDescent="0.3">
      <c r="BI3967" t="str">
        <v>07/08/2009</v>
      </c>
      <c r="BJ3967">
        <v>49.4</v>
      </c>
      <c r="BK3967">
        <v>21.3</v>
      </c>
    </row>
    <row r="3968" spans="61:63" x14ac:dyDescent="0.3">
      <c r="BI3968" t="str">
        <v>06/08/2009</v>
      </c>
      <c r="BJ3968">
        <v>49.4</v>
      </c>
      <c r="BK3968">
        <v>21.3</v>
      </c>
    </row>
    <row r="3969" spans="61:63" x14ac:dyDescent="0.3">
      <c r="BI3969" t="str">
        <v>05/08/2009</v>
      </c>
      <c r="BJ3969">
        <v>49.4</v>
      </c>
      <c r="BK3969">
        <v>21.3</v>
      </c>
    </row>
    <row r="3970" spans="61:63" x14ac:dyDescent="0.3">
      <c r="BI3970" t="str">
        <v>04/08/2009</v>
      </c>
      <c r="BJ3970">
        <v>49.4</v>
      </c>
      <c r="BK3970">
        <v>21.3</v>
      </c>
    </row>
    <row r="3971" spans="61:63" x14ac:dyDescent="0.3">
      <c r="BI3971" t="str">
        <v>03/08/2009</v>
      </c>
      <c r="BJ3971">
        <v>49.4</v>
      </c>
      <c r="BK3971">
        <v>21.3</v>
      </c>
    </row>
    <row r="3972" spans="61:63" x14ac:dyDescent="0.3">
      <c r="BI3972" t="str">
        <v>31/07/2009</v>
      </c>
      <c r="BJ3972">
        <v>47.2</v>
      </c>
      <c r="BK3972">
        <v>25.8</v>
      </c>
    </row>
    <row r="3973" spans="61:63" x14ac:dyDescent="0.3">
      <c r="BI3973" t="str">
        <v>30/07/2009</v>
      </c>
      <c r="BJ3973">
        <v>47.2</v>
      </c>
      <c r="BK3973">
        <v>25.8</v>
      </c>
    </row>
    <row r="3974" spans="61:63" x14ac:dyDescent="0.3">
      <c r="BI3974" t="str">
        <v>29/07/2009</v>
      </c>
      <c r="BJ3974">
        <v>47.2</v>
      </c>
      <c r="BK3974">
        <v>25.8</v>
      </c>
    </row>
    <row r="3975" spans="61:63" x14ac:dyDescent="0.3">
      <c r="BI3975" t="str">
        <v>28/07/2009</v>
      </c>
      <c r="BJ3975">
        <v>47.2</v>
      </c>
      <c r="BK3975">
        <v>25.8</v>
      </c>
    </row>
    <row r="3976" spans="61:63" x14ac:dyDescent="0.3">
      <c r="BI3976" t="str">
        <v>27/07/2009</v>
      </c>
      <c r="BJ3976">
        <v>47.2</v>
      </c>
      <c r="BK3976">
        <v>25.8</v>
      </c>
    </row>
    <row r="3977" spans="61:63" x14ac:dyDescent="0.3">
      <c r="BI3977" t="str">
        <v>24/07/2009</v>
      </c>
      <c r="BJ3977">
        <v>42.2</v>
      </c>
      <c r="BK3977">
        <v>31.1</v>
      </c>
    </row>
    <row r="3978" spans="61:63" x14ac:dyDescent="0.3">
      <c r="BI3978" t="str">
        <v>23/07/2009</v>
      </c>
      <c r="BJ3978">
        <v>42.2</v>
      </c>
      <c r="BK3978">
        <v>31.1</v>
      </c>
    </row>
    <row r="3979" spans="61:63" x14ac:dyDescent="0.3">
      <c r="BI3979" t="str">
        <v>22/07/2009</v>
      </c>
      <c r="BJ3979">
        <v>42.2</v>
      </c>
      <c r="BK3979">
        <v>31.1</v>
      </c>
    </row>
    <row r="3980" spans="61:63" x14ac:dyDescent="0.3">
      <c r="BI3980" t="str">
        <v>21/07/2009</v>
      </c>
      <c r="BJ3980">
        <v>42.2</v>
      </c>
      <c r="BK3980">
        <v>31.1</v>
      </c>
    </row>
    <row r="3981" spans="61:63" x14ac:dyDescent="0.3">
      <c r="BI3981" t="str">
        <v>20/07/2009</v>
      </c>
      <c r="BJ3981">
        <v>42.2</v>
      </c>
      <c r="BK3981">
        <v>31.1</v>
      </c>
    </row>
    <row r="3982" spans="61:63" x14ac:dyDescent="0.3">
      <c r="BI3982" t="str">
        <v>17/07/2009</v>
      </c>
      <c r="BJ3982">
        <v>36.700000000000003</v>
      </c>
      <c r="BK3982">
        <v>35.6</v>
      </c>
    </row>
    <row r="3983" spans="61:63" x14ac:dyDescent="0.3">
      <c r="BI3983" t="str">
        <v>16/07/2009</v>
      </c>
      <c r="BJ3983">
        <v>36.700000000000003</v>
      </c>
      <c r="BK3983">
        <v>35.6</v>
      </c>
    </row>
    <row r="3984" spans="61:63" x14ac:dyDescent="0.3">
      <c r="BI3984" t="str">
        <v>15/07/2009</v>
      </c>
      <c r="BJ3984">
        <v>36.700000000000003</v>
      </c>
      <c r="BK3984">
        <v>35.6</v>
      </c>
    </row>
    <row r="3985" spans="61:63" x14ac:dyDescent="0.3">
      <c r="BI3985" t="str">
        <v>14/07/2009</v>
      </c>
      <c r="BJ3985">
        <v>36.700000000000003</v>
      </c>
      <c r="BK3985">
        <v>35.6</v>
      </c>
    </row>
    <row r="3986" spans="61:63" x14ac:dyDescent="0.3">
      <c r="BI3986" t="str">
        <v>13/07/2009</v>
      </c>
      <c r="BJ3986">
        <v>36.700000000000003</v>
      </c>
      <c r="BK3986">
        <v>35.6</v>
      </c>
    </row>
    <row r="3987" spans="61:63" x14ac:dyDescent="0.3">
      <c r="BI3987" t="str">
        <v>10/07/2009</v>
      </c>
      <c r="BJ3987">
        <v>35.6</v>
      </c>
      <c r="BK3987">
        <v>35.6</v>
      </c>
    </row>
    <row r="3988" spans="61:63" x14ac:dyDescent="0.3">
      <c r="BI3988" t="str">
        <v>09/07/2009</v>
      </c>
      <c r="BJ3988">
        <v>35.6</v>
      </c>
      <c r="BK3988">
        <v>35.6</v>
      </c>
    </row>
    <row r="3989" spans="61:63" x14ac:dyDescent="0.3">
      <c r="BI3989" t="str">
        <v>08/07/2009</v>
      </c>
      <c r="BJ3989">
        <v>35.6</v>
      </c>
      <c r="BK3989">
        <v>35.6</v>
      </c>
    </row>
    <row r="3990" spans="61:63" x14ac:dyDescent="0.3">
      <c r="BI3990" t="str">
        <v>07/07/2009</v>
      </c>
      <c r="BJ3990">
        <v>35.6</v>
      </c>
      <c r="BK3990">
        <v>35.6</v>
      </c>
    </row>
    <row r="3991" spans="61:63" x14ac:dyDescent="0.3">
      <c r="BI3991" t="str">
        <v>06/07/2009</v>
      </c>
      <c r="BJ3991">
        <v>35.6</v>
      </c>
      <c r="BK3991">
        <v>35.6</v>
      </c>
    </row>
    <row r="3992" spans="61:63" x14ac:dyDescent="0.3">
      <c r="BI3992" t="str">
        <v>03/07/2009</v>
      </c>
      <c r="BJ3992">
        <v>42.7</v>
      </c>
      <c r="BK3992">
        <v>30.3</v>
      </c>
    </row>
    <row r="3993" spans="61:63" x14ac:dyDescent="0.3">
      <c r="BI3993" t="str">
        <v>02/07/2009</v>
      </c>
      <c r="BJ3993">
        <v>42.7</v>
      </c>
      <c r="BK3993">
        <v>30.3</v>
      </c>
    </row>
    <row r="3994" spans="61:63" x14ac:dyDescent="0.3">
      <c r="BI3994" t="str">
        <v>01/07/2009</v>
      </c>
      <c r="BJ3994">
        <v>42.7</v>
      </c>
      <c r="BK3994">
        <v>30.3</v>
      </c>
    </row>
    <row r="3995" spans="61:63" x14ac:dyDescent="0.3">
      <c r="BI3995" t="str">
        <v>30/06/2009</v>
      </c>
      <c r="BJ3995">
        <v>42.7</v>
      </c>
      <c r="BK3995">
        <v>30.3</v>
      </c>
    </row>
    <row r="3996" spans="61:63" x14ac:dyDescent="0.3">
      <c r="BI3996" t="str">
        <v>29/06/2009</v>
      </c>
      <c r="BJ3996">
        <v>42.7</v>
      </c>
      <c r="BK3996">
        <v>30.3</v>
      </c>
    </row>
    <row r="3997" spans="61:63" x14ac:dyDescent="0.3">
      <c r="BI3997" t="str">
        <v>26/06/2009</v>
      </c>
      <c r="BJ3997">
        <v>41.4</v>
      </c>
      <c r="BK3997">
        <v>29.9</v>
      </c>
    </row>
    <row r="3998" spans="61:63" x14ac:dyDescent="0.3">
      <c r="BI3998" t="str">
        <v>25/06/2009</v>
      </c>
      <c r="BJ3998">
        <v>41.4</v>
      </c>
      <c r="BK3998">
        <v>29.9</v>
      </c>
    </row>
    <row r="3999" spans="61:63" x14ac:dyDescent="0.3">
      <c r="BI3999" t="str">
        <v>24/06/2009</v>
      </c>
      <c r="BJ3999">
        <v>41.4</v>
      </c>
      <c r="BK3999">
        <v>29.9</v>
      </c>
    </row>
    <row r="4000" spans="61:63" x14ac:dyDescent="0.3">
      <c r="BI4000" t="str">
        <v>23/06/2009</v>
      </c>
      <c r="BJ4000">
        <v>41.4</v>
      </c>
      <c r="BK4000">
        <v>29.9</v>
      </c>
    </row>
    <row r="4001" spans="61:63" x14ac:dyDescent="0.3">
      <c r="BI4001" t="str">
        <v>22/06/2009</v>
      </c>
      <c r="BJ4001">
        <v>41.4</v>
      </c>
      <c r="BK4001">
        <v>29.9</v>
      </c>
    </row>
    <row r="4002" spans="61:63" x14ac:dyDescent="0.3">
      <c r="BI4002" t="str">
        <v>19/06/2009</v>
      </c>
      <c r="BJ4002">
        <v>43.6</v>
      </c>
      <c r="BK4002">
        <v>28.7</v>
      </c>
    </row>
    <row r="4003" spans="61:63" x14ac:dyDescent="0.3">
      <c r="BI4003" t="str">
        <v>18/06/2009</v>
      </c>
      <c r="BJ4003">
        <v>43.6</v>
      </c>
      <c r="BK4003">
        <v>28.7</v>
      </c>
    </row>
    <row r="4004" spans="61:63" x14ac:dyDescent="0.3">
      <c r="BI4004" t="str">
        <v>17/06/2009</v>
      </c>
      <c r="BJ4004">
        <v>43.6</v>
      </c>
      <c r="BK4004">
        <v>28.7</v>
      </c>
    </row>
    <row r="4005" spans="61:63" x14ac:dyDescent="0.3">
      <c r="BI4005" t="str">
        <v>16/06/2009</v>
      </c>
      <c r="BJ4005">
        <v>43.6</v>
      </c>
      <c r="BK4005">
        <v>28.7</v>
      </c>
    </row>
    <row r="4006" spans="61:63" x14ac:dyDescent="0.3">
      <c r="BI4006" t="str">
        <v>15/06/2009</v>
      </c>
      <c r="BJ4006">
        <v>43.6</v>
      </c>
      <c r="BK4006">
        <v>28.7</v>
      </c>
    </row>
    <row r="4007" spans="61:63" x14ac:dyDescent="0.3">
      <c r="BI4007" t="str">
        <v>12/06/2009</v>
      </c>
      <c r="BJ4007">
        <v>44.8</v>
      </c>
      <c r="BK4007">
        <v>26.4</v>
      </c>
    </row>
    <row r="4008" spans="61:63" x14ac:dyDescent="0.3">
      <c r="BI4008" t="str">
        <v>11/06/2009</v>
      </c>
      <c r="BJ4008">
        <v>44.8</v>
      </c>
      <c r="BK4008">
        <v>26.4</v>
      </c>
    </row>
    <row r="4009" spans="61:63" x14ac:dyDescent="0.3">
      <c r="BI4009" t="str">
        <v>10/06/2009</v>
      </c>
      <c r="BJ4009">
        <v>44.8</v>
      </c>
      <c r="BK4009">
        <v>26.4</v>
      </c>
    </row>
    <row r="4010" spans="61:63" x14ac:dyDescent="0.3">
      <c r="BI4010" t="str">
        <v>09/06/2009</v>
      </c>
      <c r="BJ4010">
        <v>44.8</v>
      </c>
      <c r="BK4010">
        <v>26.4</v>
      </c>
    </row>
    <row r="4011" spans="61:63" x14ac:dyDescent="0.3">
      <c r="BI4011" t="str">
        <v>08/06/2009</v>
      </c>
      <c r="BJ4011">
        <v>44.8</v>
      </c>
      <c r="BK4011">
        <v>26.4</v>
      </c>
    </row>
    <row r="4012" spans="61:63" x14ac:dyDescent="0.3">
      <c r="BI4012" t="str">
        <v>05/06/2009</v>
      </c>
      <c r="BJ4012">
        <v>47.7</v>
      </c>
      <c r="BK4012">
        <v>23.3</v>
      </c>
    </row>
    <row r="4013" spans="61:63" x14ac:dyDescent="0.3">
      <c r="BI4013" t="str">
        <v>04/06/2009</v>
      </c>
      <c r="BJ4013">
        <v>47.7</v>
      </c>
      <c r="BK4013">
        <v>23.3</v>
      </c>
    </row>
    <row r="4014" spans="61:63" x14ac:dyDescent="0.3">
      <c r="BI4014" t="str">
        <v>03/06/2009</v>
      </c>
      <c r="BJ4014">
        <v>47.7</v>
      </c>
      <c r="BK4014">
        <v>23.3</v>
      </c>
    </row>
    <row r="4015" spans="61:63" x14ac:dyDescent="0.3">
      <c r="BI4015" t="str">
        <v>02/06/2009</v>
      </c>
      <c r="BJ4015">
        <v>47.7</v>
      </c>
      <c r="BK4015">
        <v>23.3</v>
      </c>
    </row>
    <row r="4016" spans="61:63" x14ac:dyDescent="0.3">
      <c r="BI4016" t="str">
        <v>01/06/2009</v>
      </c>
      <c r="BJ4016">
        <v>47.7</v>
      </c>
      <c r="BK4016">
        <v>23.3</v>
      </c>
    </row>
    <row r="4017" spans="61:63" x14ac:dyDescent="0.3">
      <c r="BI4017" t="str">
        <v>29/05/2009</v>
      </c>
      <c r="BJ4017">
        <v>42.5</v>
      </c>
      <c r="BK4017">
        <v>25.3</v>
      </c>
    </row>
    <row r="4018" spans="61:63" x14ac:dyDescent="0.3">
      <c r="BI4018" t="str">
        <v>28/05/2009</v>
      </c>
      <c r="BJ4018">
        <v>42.5</v>
      </c>
      <c r="BK4018">
        <v>25.3</v>
      </c>
    </row>
    <row r="4019" spans="61:63" x14ac:dyDescent="0.3">
      <c r="BI4019" t="str">
        <v>27/05/2009</v>
      </c>
      <c r="BJ4019">
        <v>42.5</v>
      </c>
      <c r="BK4019">
        <v>25.3</v>
      </c>
    </row>
    <row r="4020" spans="61:63" x14ac:dyDescent="0.3">
      <c r="BI4020" t="str">
        <v>26/05/2009</v>
      </c>
      <c r="BJ4020">
        <v>42.5</v>
      </c>
      <c r="BK4020">
        <v>25.3</v>
      </c>
    </row>
    <row r="4021" spans="61:63" x14ac:dyDescent="0.3">
      <c r="BI4021" t="str">
        <v>25/05/2009</v>
      </c>
      <c r="BJ4021">
        <v>42.5</v>
      </c>
      <c r="BK4021">
        <v>25.3</v>
      </c>
    </row>
    <row r="4022" spans="61:63" x14ac:dyDescent="0.3">
      <c r="BI4022" t="str">
        <v>22/05/2009</v>
      </c>
      <c r="BJ4022">
        <v>40.9</v>
      </c>
      <c r="BK4022">
        <v>28.4</v>
      </c>
    </row>
    <row r="4023" spans="61:63" x14ac:dyDescent="0.3">
      <c r="BI4023" t="str">
        <v>21/05/2009</v>
      </c>
      <c r="BJ4023">
        <v>40.9</v>
      </c>
      <c r="BK4023">
        <v>28.4</v>
      </c>
    </row>
    <row r="4024" spans="61:63" x14ac:dyDescent="0.3">
      <c r="BI4024" t="str">
        <v>20/05/2009</v>
      </c>
      <c r="BJ4024">
        <v>40.9</v>
      </c>
      <c r="BK4024">
        <v>28.4</v>
      </c>
    </row>
    <row r="4025" spans="61:63" x14ac:dyDescent="0.3">
      <c r="BI4025" t="str">
        <v>19/05/2009</v>
      </c>
      <c r="BJ4025">
        <v>40.9</v>
      </c>
      <c r="BK4025">
        <v>28.4</v>
      </c>
    </row>
    <row r="4026" spans="61:63" x14ac:dyDescent="0.3">
      <c r="BI4026" t="str">
        <v>18/05/2009</v>
      </c>
      <c r="BJ4026">
        <v>40.9</v>
      </c>
      <c r="BK4026">
        <v>28.4</v>
      </c>
    </row>
    <row r="4027" spans="61:63" x14ac:dyDescent="0.3">
      <c r="BI4027" t="str">
        <v>15/05/2009</v>
      </c>
      <c r="BJ4027">
        <v>40.700000000000003</v>
      </c>
      <c r="BK4027">
        <v>29.1</v>
      </c>
    </row>
    <row r="4028" spans="61:63" x14ac:dyDescent="0.3">
      <c r="BI4028" t="str">
        <v>14/05/2009</v>
      </c>
      <c r="BJ4028">
        <v>40.700000000000003</v>
      </c>
      <c r="BK4028">
        <v>29.1</v>
      </c>
    </row>
    <row r="4029" spans="61:63" x14ac:dyDescent="0.3">
      <c r="BI4029" t="str">
        <v>13/05/2009</v>
      </c>
      <c r="BJ4029">
        <v>40.700000000000003</v>
      </c>
      <c r="BK4029">
        <v>29.1</v>
      </c>
    </row>
    <row r="4030" spans="61:63" x14ac:dyDescent="0.3">
      <c r="BI4030" t="str">
        <v>12/05/2009</v>
      </c>
      <c r="BJ4030">
        <v>40.700000000000003</v>
      </c>
      <c r="BK4030">
        <v>29.1</v>
      </c>
    </row>
    <row r="4031" spans="61:63" x14ac:dyDescent="0.3">
      <c r="BI4031" t="str">
        <v>11/05/2009</v>
      </c>
      <c r="BJ4031">
        <v>40.700000000000003</v>
      </c>
      <c r="BK4031">
        <v>29.1</v>
      </c>
    </row>
    <row r="4032" spans="61:63" x14ac:dyDescent="0.3">
      <c r="BI4032" t="str">
        <v>08/05/2009</v>
      </c>
      <c r="BJ4032">
        <v>41</v>
      </c>
      <c r="BK4032">
        <v>33.700000000000003</v>
      </c>
    </row>
    <row r="4033" spans="61:63" x14ac:dyDescent="0.3">
      <c r="BI4033" t="str">
        <v>07/05/2009</v>
      </c>
      <c r="BJ4033">
        <v>41</v>
      </c>
      <c r="BK4033">
        <v>33.700000000000003</v>
      </c>
    </row>
    <row r="4034" spans="61:63" x14ac:dyDescent="0.3">
      <c r="BI4034" t="str">
        <v>06/05/2009</v>
      </c>
      <c r="BJ4034">
        <v>41</v>
      </c>
      <c r="BK4034">
        <v>33.700000000000003</v>
      </c>
    </row>
    <row r="4035" spans="61:63" x14ac:dyDescent="0.3">
      <c r="BI4035" t="str">
        <v>05/05/2009</v>
      </c>
      <c r="BJ4035">
        <v>41</v>
      </c>
      <c r="BK4035">
        <v>33.700000000000003</v>
      </c>
    </row>
    <row r="4036" spans="61:63" x14ac:dyDescent="0.3">
      <c r="BI4036" t="str">
        <v>04/05/2009</v>
      </c>
      <c r="BJ4036">
        <v>41</v>
      </c>
      <c r="BK4036">
        <v>33.700000000000003</v>
      </c>
    </row>
    <row r="4037" spans="61:63" x14ac:dyDescent="0.3">
      <c r="BI4037" t="str">
        <v>01/05/2009</v>
      </c>
      <c r="BJ4037">
        <v>40.4</v>
      </c>
      <c r="BK4037">
        <v>31.5</v>
      </c>
    </row>
    <row r="4038" spans="61:63" x14ac:dyDescent="0.3">
      <c r="BI4038" t="str">
        <v>30/04/2009</v>
      </c>
      <c r="BJ4038">
        <v>40.4</v>
      </c>
      <c r="BK4038">
        <v>31.5</v>
      </c>
    </row>
    <row r="4039" spans="61:63" x14ac:dyDescent="0.3">
      <c r="BI4039" t="str">
        <v>29/04/2009</v>
      </c>
      <c r="BJ4039">
        <v>40.4</v>
      </c>
      <c r="BK4039">
        <v>31.5</v>
      </c>
    </row>
    <row r="4040" spans="61:63" x14ac:dyDescent="0.3">
      <c r="BI4040" t="str">
        <v>28/04/2009</v>
      </c>
      <c r="BJ4040">
        <v>40.4</v>
      </c>
      <c r="BK4040">
        <v>31.5</v>
      </c>
    </row>
    <row r="4041" spans="61:63" x14ac:dyDescent="0.3">
      <c r="BI4041" t="str">
        <v>27/04/2009</v>
      </c>
      <c r="BJ4041">
        <v>40.4</v>
      </c>
      <c r="BK4041">
        <v>31.5</v>
      </c>
    </row>
    <row r="4042" spans="61:63" x14ac:dyDescent="0.3">
      <c r="BI4042" t="str">
        <v>24/04/2009</v>
      </c>
      <c r="BJ4042">
        <v>36</v>
      </c>
      <c r="BK4042">
        <v>37.200000000000003</v>
      </c>
    </row>
    <row r="4043" spans="61:63" x14ac:dyDescent="0.3">
      <c r="BI4043" t="str">
        <v>23/04/2009</v>
      </c>
      <c r="BJ4043">
        <v>36</v>
      </c>
      <c r="BK4043">
        <v>37.200000000000003</v>
      </c>
    </row>
    <row r="4044" spans="61:63" x14ac:dyDescent="0.3">
      <c r="BI4044" t="str">
        <v>22/04/2009</v>
      </c>
      <c r="BJ4044">
        <v>36</v>
      </c>
      <c r="BK4044">
        <v>37.200000000000003</v>
      </c>
    </row>
    <row r="4045" spans="61:63" x14ac:dyDescent="0.3">
      <c r="BI4045" t="str">
        <v>21/04/2009</v>
      </c>
      <c r="BJ4045">
        <v>36</v>
      </c>
      <c r="BK4045">
        <v>37.200000000000003</v>
      </c>
    </row>
    <row r="4046" spans="61:63" x14ac:dyDescent="0.3">
      <c r="BI4046" t="str">
        <v>20/04/2009</v>
      </c>
      <c r="BJ4046">
        <v>36</v>
      </c>
      <c r="BK4046">
        <v>37.200000000000003</v>
      </c>
    </row>
    <row r="4047" spans="61:63" x14ac:dyDescent="0.3">
      <c r="BI4047" t="str">
        <v>17/04/2009</v>
      </c>
      <c r="BJ4047">
        <v>39.1</v>
      </c>
      <c r="BK4047">
        <v>34.5</v>
      </c>
    </row>
    <row r="4048" spans="61:63" x14ac:dyDescent="0.3">
      <c r="BI4048" t="str">
        <v>16/04/2009</v>
      </c>
      <c r="BJ4048">
        <v>39.1</v>
      </c>
      <c r="BK4048">
        <v>34.5</v>
      </c>
    </row>
    <row r="4049" spans="61:63" x14ac:dyDescent="0.3">
      <c r="BI4049" t="str">
        <v>15/04/2009</v>
      </c>
      <c r="BJ4049">
        <v>39.1</v>
      </c>
      <c r="BK4049">
        <v>34.5</v>
      </c>
    </row>
    <row r="4050" spans="61:63" x14ac:dyDescent="0.3">
      <c r="BI4050" t="str">
        <v>14/04/2009</v>
      </c>
      <c r="BJ4050">
        <v>39.1</v>
      </c>
      <c r="BK4050">
        <v>34.5</v>
      </c>
    </row>
    <row r="4051" spans="61:63" x14ac:dyDescent="0.3">
      <c r="BI4051" t="str">
        <v>13/04/2009</v>
      </c>
      <c r="BJ4051">
        <v>39.1</v>
      </c>
      <c r="BK4051">
        <v>34.5</v>
      </c>
    </row>
    <row r="4052" spans="61:63" x14ac:dyDescent="0.3">
      <c r="BI4052" t="str">
        <v>10/04/2009</v>
      </c>
      <c r="BJ4052">
        <v>43.2</v>
      </c>
      <c r="BK4052">
        <v>34.1</v>
      </c>
    </row>
    <row r="4053" spans="61:63" x14ac:dyDescent="0.3">
      <c r="BI4053" t="str">
        <v>09/04/2009</v>
      </c>
      <c r="BJ4053">
        <v>43.2</v>
      </c>
      <c r="BK4053">
        <v>34.1</v>
      </c>
    </row>
    <row r="4054" spans="61:63" x14ac:dyDescent="0.3">
      <c r="BI4054" t="str">
        <v>08/04/2009</v>
      </c>
      <c r="BJ4054">
        <v>43.2</v>
      </c>
      <c r="BK4054">
        <v>34.1</v>
      </c>
    </row>
    <row r="4055" spans="61:63" x14ac:dyDescent="0.3">
      <c r="BI4055" t="str">
        <v>07/04/2009</v>
      </c>
      <c r="BJ4055">
        <v>43.2</v>
      </c>
      <c r="BK4055">
        <v>34.1</v>
      </c>
    </row>
    <row r="4056" spans="61:63" x14ac:dyDescent="0.3">
      <c r="BI4056" t="str">
        <v>06/04/2009</v>
      </c>
      <c r="BJ4056">
        <v>43.2</v>
      </c>
      <c r="BK4056">
        <v>34.1</v>
      </c>
    </row>
    <row r="4057" spans="61:63" x14ac:dyDescent="0.3">
      <c r="BI4057" t="str">
        <v>03/04/2009</v>
      </c>
      <c r="BJ4057">
        <v>36</v>
      </c>
      <c r="BK4057">
        <v>37.1</v>
      </c>
    </row>
    <row r="4058" spans="61:63" x14ac:dyDescent="0.3">
      <c r="BI4058" t="str">
        <v>02/04/2009</v>
      </c>
      <c r="BJ4058">
        <v>36</v>
      </c>
      <c r="BK4058">
        <v>37.1</v>
      </c>
    </row>
    <row r="4059" spans="61:63" x14ac:dyDescent="0.3">
      <c r="BI4059" t="str">
        <v>01/04/2009</v>
      </c>
      <c r="BJ4059">
        <v>36</v>
      </c>
      <c r="BK4059">
        <v>37.1</v>
      </c>
    </row>
    <row r="4060" spans="61:63" x14ac:dyDescent="0.3">
      <c r="BI4060" t="str">
        <v>31/03/2009</v>
      </c>
      <c r="BJ4060">
        <v>36</v>
      </c>
      <c r="BK4060">
        <v>37.1</v>
      </c>
    </row>
    <row r="4061" spans="61:63" x14ac:dyDescent="0.3">
      <c r="BI4061" t="str">
        <v>30/03/2009</v>
      </c>
      <c r="BJ4061">
        <v>36</v>
      </c>
      <c r="BK4061">
        <v>37.1</v>
      </c>
    </row>
    <row r="4062" spans="61:63" x14ac:dyDescent="0.3">
      <c r="BI4062" t="str">
        <v>27/03/2009</v>
      </c>
      <c r="BJ4062">
        <v>31</v>
      </c>
      <c r="BK4062">
        <v>38</v>
      </c>
    </row>
    <row r="4063" spans="61:63" x14ac:dyDescent="0.3">
      <c r="BI4063" t="str">
        <v>26/03/2009</v>
      </c>
      <c r="BJ4063">
        <v>31</v>
      </c>
      <c r="BK4063">
        <v>38</v>
      </c>
    </row>
    <row r="4064" spans="61:63" x14ac:dyDescent="0.3">
      <c r="BI4064" t="str">
        <v>25/03/2009</v>
      </c>
      <c r="BJ4064">
        <v>31</v>
      </c>
      <c r="BK4064">
        <v>38</v>
      </c>
    </row>
    <row r="4065" spans="61:63" x14ac:dyDescent="0.3">
      <c r="BI4065" t="str">
        <v>24/03/2009</v>
      </c>
      <c r="BJ4065">
        <v>31</v>
      </c>
      <c r="BK4065">
        <v>38</v>
      </c>
    </row>
    <row r="4066" spans="61:63" x14ac:dyDescent="0.3">
      <c r="BI4066" t="str">
        <v>23/03/2009</v>
      </c>
      <c r="BJ4066">
        <v>31</v>
      </c>
      <c r="BK4066">
        <v>38</v>
      </c>
    </row>
    <row r="4067" spans="61:63" x14ac:dyDescent="0.3">
      <c r="BI4067" t="str">
        <v>20/03/2009</v>
      </c>
      <c r="BJ4067">
        <v>28.9</v>
      </c>
      <c r="BK4067">
        <v>43.3</v>
      </c>
    </row>
    <row r="4068" spans="61:63" x14ac:dyDescent="0.3">
      <c r="BI4068" t="str">
        <v>19/03/2009</v>
      </c>
      <c r="BJ4068">
        <v>28.9</v>
      </c>
      <c r="BK4068">
        <v>43.3</v>
      </c>
    </row>
    <row r="4069" spans="61:63" x14ac:dyDescent="0.3">
      <c r="BI4069" t="str">
        <v>18/03/2009</v>
      </c>
      <c r="BJ4069">
        <v>28.9</v>
      </c>
      <c r="BK4069">
        <v>43.3</v>
      </c>
    </row>
    <row r="4070" spans="61:63" x14ac:dyDescent="0.3">
      <c r="BI4070" t="str">
        <v>17/03/2009</v>
      </c>
      <c r="BJ4070">
        <v>28.9</v>
      </c>
      <c r="BK4070">
        <v>43.3</v>
      </c>
    </row>
    <row r="4071" spans="61:63" x14ac:dyDescent="0.3">
      <c r="BI4071" t="str">
        <v>16/03/2009</v>
      </c>
      <c r="BJ4071">
        <v>28.9</v>
      </c>
      <c r="BK4071">
        <v>43.3</v>
      </c>
    </row>
    <row r="4072" spans="61:63" x14ac:dyDescent="0.3">
      <c r="BI4072" t="str">
        <v>13/03/2009</v>
      </c>
      <c r="BJ4072">
        <v>28.4</v>
      </c>
      <c r="BK4072">
        <v>44.3</v>
      </c>
    </row>
    <row r="4073" spans="61:63" x14ac:dyDescent="0.3">
      <c r="BI4073" t="str">
        <v>12/03/2009</v>
      </c>
      <c r="BJ4073">
        <v>28.4</v>
      </c>
      <c r="BK4073">
        <v>44.3</v>
      </c>
    </row>
    <row r="4074" spans="61:63" x14ac:dyDescent="0.3">
      <c r="BI4074" t="str">
        <v>11/03/2009</v>
      </c>
      <c r="BJ4074">
        <v>28.4</v>
      </c>
      <c r="BK4074">
        <v>44.3</v>
      </c>
    </row>
    <row r="4075" spans="61:63" x14ac:dyDescent="0.3">
      <c r="BI4075" t="str">
        <v>10/03/2009</v>
      </c>
      <c r="BJ4075">
        <v>28.4</v>
      </c>
      <c r="BK4075">
        <v>44.3</v>
      </c>
    </row>
    <row r="4076" spans="61:63" x14ac:dyDescent="0.3">
      <c r="BI4076" t="str">
        <v>09/03/2009</v>
      </c>
      <c r="BJ4076">
        <v>28.4</v>
      </c>
      <c r="BK4076">
        <v>44.3</v>
      </c>
    </row>
    <row r="4077" spans="61:63" x14ac:dyDescent="0.3">
      <c r="BI4077" t="str">
        <v>06/03/2009</v>
      </c>
      <c r="BJ4077">
        <v>26.4</v>
      </c>
      <c r="BK4077">
        <v>47.2</v>
      </c>
    </row>
    <row r="4078" spans="61:63" x14ac:dyDescent="0.3">
      <c r="BI4078" t="str">
        <v>05/03/2009</v>
      </c>
      <c r="BJ4078">
        <v>26.4</v>
      </c>
      <c r="BK4078">
        <v>47.2</v>
      </c>
    </row>
    <row r="4079" spans="61:63" x14ac:dyDescent="0.3">
      <c r="BI4079" t="str">
        <v>04/03/2009</v>
      </c>
      <c r="BJ4079">
        <v>26.4</v>
      </c>
      <c r="BK4079">
        <v>47.2</v>
      </c>
    </row>
    <row r="4080" spans="61:63" x14ac:dyDescent="0.3">
      <c r="BI4080" t="str">
        <v>03/03/2009</v>
      </c>
      <c r="BJ4080">
        <v>26.4</v>
      </c>
      <c r="BK4080">
        <v>47.2</v>
      </c>
    </row>
    <row r="4081" spans="61:63" x14ac:dyDescent="0.3">
      <c r="BI4081" t="str">
        <v>02/03/2009</v>
      </c>
      <c r="BJ4081">
        <v>26.4</v>
      </c>
      <c r="BK4081">
        <v>47.2</v>
      </c>
    </row>
    <row r="4082" spans="61:63" x14ac:dyDescent="0.3">
      <c r="BI4082" t="str">
        <v>27/02/2009</v>
      </c>
      <c r="BJ4082">
        <v>29.7</v>
      </c>
      <c r="BK4082">
        <v>44</v>
      </c>
    </row>
    <row r="4083" spans="61:63" x14ac:dyDescent="0.3">
      <c r="BI4083" t="str">
        <v>26/02/2009</v>
      </c>
      <c r="BJ4083">
        <v>29.7</v>
      </c>
      <c r="BK4083">
        <v>44</v>
      </c>
    </row>
    <row r="4084" spans="61:63" x14ac:dyDescent="0.3">
      <c r="BI4084" t="str">
        <v>25/02/2009</v>
      </c>
      <c r="BJ4084">
        <v>29.7</v>
      </c>
      <c r="BK4084">
        <v>44</v>
      </c>
    </row>
    <row r="4085" spans="61:63" x14ac:dyDescent="0.3">
      <c r="BI4085" t="str">
        <v>24/02/2009</v>
      </c>
      <c r="BJ4085">
        <v>29.7</v>
      </c>
      <c r="BK4085">
        <v>44</v>
      </c>
    </row>
    <row r="4086" spans="61:63" x14ac:dyDescent="0.3">
      <c r="BI4086" t="str">
        <v>23/02/2009</v>
      </c>
      <c r="BJ4086">
        <v>29.7</v>
      </c>
      <c r="BK4086">
        <v>44</v>
      </c>
    </row>
    <row r="4087" spans="61:63" x14ac:dyDescent="0.3">
      <c r="BI4087" t="str">
        <v>20/02/2009</v>
      </c>
      <c r="BJ4087">
        <v>28.6</v>
      </c>
      <c r="BK4087">
        <v>45.1</v>
      </c>
    </row>
    <row r="4088" spans="61:63" x14ac:dyDescent="0.3">
      <c r="BI4088" t="str">
        <v>19/02/2009</v>
      </c>
      <c r="BJ4088">
        <v>28.6</v>
      </c>
      <c r="BK4088">
        <v>45.1</v>
      </c>
    </row>
    <row r="4089" spans="61:63" x14ac:dyDescent="0.3">
      <c r="BI4089" t="str">
        <v>18/02/2009</v>
      </c>
      <c r="BJ4089">
        <v>28.6</v>
      </c>
      <c r="BK4089">
        <v>45.1</v>
      </c>
    </row>
    <row r="4090" spans="61:63" x14ac:dyDescent="0.3">
      <c r="BI4090" t="str">
        <v>17/02/2009</v>
      </c>
      <c r="BJ4090">
        <v>28.6</v>
      </c>
      <c r="BK4090">
        <v>45.1</v>
      </c>
    </row>
    <row r="4091" spans="61:63" x14ac:dyDescent="0.3">
      <c r="BI4091" t="str">
        <v>16/02/2009</v>
      </c>
      <c r="BJ4091">
        <v>28.6</v>
      </c>
      <c r="BK4091">
        <v>45.1</v>
      </c>
    </row>
    <row r="4092" spans="61:63" x14ac:dyDescent="0.3">
      <c r="BI4092" t="str">
        <v>13/02/2009</v>
      </c>
      <c r="BJ4092">
        <v>31.1</v>
      </c>
      <c r="BK4092">
        <v>41.1</v>
      </c>
    </row>
    <row r="4093" spans="61:63" x14ac:dyDescent="0.3">
      <c r="BI4093" t="str">
        <v>12/02/2009</v>
      </c>
      <c r="BJ4093">
        <v>31.1</v>
      </c>
      <c r="BK4093">
        <v>41.1</v>
      </c>
    </row>
    <row r="4094" spans="61:63" x14ac:dyDescent="0.3">
      <c r="BI4094" t="str">
        <v>11/02/2009</v>
      </c>
      <c r="BJ4094">
        <v>31.1</v>
      </c>
      <c r="BK4094">
        <v>41.1</v>
      </c>
    </row>
    <row r="4095" spans="61:63" x14ac:dyDescent="0.3">
      <c r="BI4095" t="str">
        <v>10/02/2009</v>
      </c>
      <c r="BJ4095">
        <v>31.1</v>
      </c>
      <c r="BK4095">
        <v>41.1</v>
      </c>
    </row>
    <row r="4096" spans="61:63" x14ac:dyDescent="0.3">
      <c r="BI4096" t="str">
        <v>09/02/2009</v>
      </c>
      <c r="BJ4096">
        <v>31.1</v>
      </c>
      <c r="BK4096">
        <v>41.1</v>
      </c>
    </row>
    <row r="4097" spans="61:63" x14ac:dyDescent="0.3">
      <c r="BI4097" t="str">
        <v>06/02/2009</v>
      </c>
      <c r="BJ4097">
        <v>32.299999999999997</v>
      </c>
      <c r="BK4097">
        <v>38.700000000000003</v>
      </c>
    </row>
    <row r="4098" spans="61:63" x14ac:dyDescent="0.3">
      <c r="BI4098" t="str">
        <v>05/02/2009</v>
      </c>
      <c r="BJ4098">
        <v>32.299999999999997</v>
      </c>
      <c r="BK4098">
        <v>38.700000000000003</v>
      </c>
    </row>
    <row r="4099" spans="61:63" x14ac:dyDescent="0.3">
      <c r="BI4099" t="str">
        <v>04/02/2009</v>
      </c>
      <c r="BJ4099">
        <v>32.299999999999997</v>
      </c>
      <c r="BK4099">
        <v>38.700000000000003</v>
      </c>
    </row>
    <row r="4100" spans="61:63" x14ac:dyDescent="0.3">
      <c r="BI4100" t="str">
        <v>03/02/2009</v>
      </c>
      <c r="BJ4100">
        <v>32.299999999999997</v>
      </c>
      <c r="BK4100">
        <v>38.700000000000003</v>
      </c>
    </row>
    <row r="4101" spans="61:63" x14ac:dyDescent="0.3">
      <c r="BI4101" t="str">
        <v>02/02/2009</v>
      </c>
      <c r="BJ4101">
        <v>32.299999999999997</v>
      </c>
      <c r="BK4101">
        <v>38.700000000000003</v>
      </c>
    </row>
    <row r="4102" spans="61:63" x14ac:dyDescent="0.3">
      <c r="BI4102" t="str">
        <v>30/01/2009</v>
      </c>
      <c r="BJ4102">
        <v>35.200000000000003</v>
      </c>
      <c r="BK4102">
        <v>36.299999999999997</v>
      </c>
    </row>
    <row r="4103" spans="61:63" x14ac:dyDescent="0.3">
      <c r="BI4103" t="str">
        <v>29/01/2009</v>
      </c>
      <c r="BJ4103">
        <v>35.200000000000003</v>
      </c>
      <c r="BK4103">
        <v>36.299999999999997</v>
      </c>
    </row>
    <row r="4104" spans="61:63" x14ac:dyDescent="0.3">
      <c r="BI4104" t="str">
        <v>28/01/2009</v>
      </c>
      <c r="BJ4104">
        <v>35.200000000000003</v>
      </c>
      <c r="BK4104">
        <v>36.299999999999997</v>
      </c>
    </row>
    <row r="4105" spans="61:63" x14ac:dyDescent="0.3">
      <c r="BI4105" t="str">
        <v>27/01/2009</v>
      </c>
      <c r="BJ4105">
        <v>35.200000000000003</v>
      </c>
      <c r="BK4105">
        <v>36.299999999999997</v>
      </c>
    </row>
    <row r="4106" spans="61:63" x14ac:dyDescent="0.3">
      <c r="BI4106" t="str">
        <v>26/01/2009</v>
      </c>
      <c r="BJ4106">
        <v>35.200000000000003</v>
      </c>
      <c r="BK4106">
        <v>36.299999999999997</v>
      </c>
    </row>
    <row r="4107" spans="61:63" x14ac:dyDescent="0.3">
      <c r="BI4107" t="str">
        <v>23/01/2009</v>
      </c>
      <c r="BJ4107">
        <v>34.799999999999997</v>
      </c>
      <c r="BK4107">
        <v>38</v>
      </c>
    </row>
    <row r="4108" spans="61:63" x14ac:dyDescent="0.3">
      <c r="BI4108" t="str">
        <v>22/01/2009</v>
      </c>
      <c r="BJ4108">
        <v>34.799999999999997</v>
      </c>
      <c r="BK4108">
        <v>38</v>
      </c>
    </row>
    <row r="4109" spans="61:63" x14ac:dyDescent="0.3">
      <c r="BI4109" t="str">
        <v>21/01/2009</v>
      </c>
      <c r="BJ4109">
        <v>34.799999999999997</v>
      </c>
      <c r="BK4109">
        <v>38</v>
      </c>
    </row>
    <row r="4110" spans="61:63" x14ac:dyDescent="0.3">
      <c r="BI4110" t="str">
        <v>20/01/2009</v>
      </c>
      <c r="BJ4110">
        <v>34.799999999999997</v>
      </c>
      <c r="BK4110">
        <v>38</v>
      </c>
    </row>
    <row r="4111" spans="61:63" x14ac:dyDescent="0.3">
      <c r="BI4111" t="str">
        <v>19/01/2009</v>
      </c>
      <c r="BJ4111">
        <v>34.799999999999997</v>
      </c>
      <c r="BK4111">
        <v>38</v>
      </c>
    </row>
    <row r="4112" spans="61:63" x14ac:dyDescent="0.3">
      <c r="BI4112" t="str">
        <v>16/01/2009</v>
      </c>
      <c r="BJ4112">
        <v>38.700000000000003</v>
      </c>
      <c r="BK4112">
        <v>37.6</v>
      </c>
    </row>
    <row r="4113" spans="61:63" x14ac:dyDescent="0.3">
      <c r="BI4113" t="str">
        <v>15/01/2009</v>
      </c>
      <c r="BJ4113">
        <v>38.700000000000003</v>
      </c>
      <c r="BK4113">
        <v>37.6</v>
      </c>
    </row>
    <row r="4114" spans="61:63" x14ac:dyDescent="0.3">
      <c r="BI4114" t="str">
        <v>14/01/2009</v>
      </c>
      <c r="BJ4114">
        <v>38.700000000000003</v>
      </c>
      <c r="BK4114">
        <v>37.6</v>
      </c>
    </row>
    <row r="4115" spans="61:63" x14ac:dyDescent="0.3">
      <c r="BI4115" t="str">
        <v>13/01/2009</v>
      </c>
      <c r="BJ4115">
        <v>38.700000000000003</v>
      </c>
      <c r="BK4115">
        <v>37.6</v>
      </c>
    </row>
    <row r="4116" spans="61:63" x14ac:dyDescent="0.3">
      <c r="BI4116" t="str">
        <v>12/01/2009</v>
      </c>
      <c r="BJ4116">
        <v>38.700000000000003</v>
      </c>
      <c r="BK4116">
        <v>37.6</v>
      </c>
    </row>
    <row r="4117" spans="61:63" x14ac:dyDescent="0.3">
      <c r="BI4117" t="str">
        <v>09/01/2009</v>
      </c>
      <c r="BJ4117">
        <v>43</v>
      </c>
      <c r="BK4117">
        <v>34.4</v>
      </c>
    </row>
    <row r="4118" spans="61:63" x14ac:dyDescent="0.3">
      <c r="BI4118" t="str">
        <v>08/01/2009</v>
      </c>
      <c r="BJ4118">
        <v>43</v>
      </c>
      <c r="BK4118">
        <v>34.4</v>
      </c>
    </row>
    <row r="4119" spans="61:63" x14ac:dyDescent="0.3">
      <c r="BI4119" t="str">
        <v>07/01/2009</v>
      </c>
      <c r="BJ4119">
        <v>43</v>
      </c>
      <c r="BK4119">
        <v>34.4</v>
      </c>
    </row>
    <row r="4120" spans="61:63" x14ac:dyDescent="0.3">
      <c r="BI4120" t="str">
        <v>06/01/2009</v>
      </c>
      <c r="BJ4120">
        <v>43</v>
      </c>
      <c r="BK4120">
        <v>34.4</v>
      </c>
    </row>
    <row r="4121" spans="61:63" x14ac:dyDescent="0.3">
      <c r="BI4121" t="str">
        <v>05/01/2009</v>
      </c>
      <c r="BJ4121">
        <v>43</v>
      </c>
      <c r="BK4121">
        <v>34.4</v>
      </c>
    </row>
    <row r="4122" spans="61:63" x14ac:dyDescent="0.3">
      <c r="BI4122" t="str">
        <v>02/01/2009</v>
      </c>
      <c r="BJ4122">
        <v>41.8</v>
      </c>
      <c r="BK4122">
        <v>34.1</v>
      </c>
    </row>
    <row r="4123" spans="61:63" x14ac:dyDescent="0.3">
      <c r="BI4123" t="str">
        <v>01/01/2009</v>
      </c>
      <c r="BJ4123">
        <v>41.8</v>
      </c>
      <c r="BK4123">
        <v>34.1</v>
      </c>
    </row>
    <row r="4124" spans="61:63" x14ac:dyDescent="0.3">
      <c r="BI4124" t="str">
        <v>31/12/2008</v>
      </c>
      <c r="BJ4124">
        <v>41.8</v>
      </c>
      <c r="BK4124">
        <v>34.1</v>
      </c>
    </row>
    <row r="4125" spans="61:63" x14ac:dyDescent="0.3">
      <c r="BI4125" t="str">
        <v>30/12/2008</v>
      </c>
      <c r="BJ4125">
        <v>41.8</v>
      </c>
      <c r="BK4125">
        <v>34.1</v>
      </c>
    </row>
    <row r="4126" spans="61:63" x14ac:dyDescent="0.3">
      <c r="BI4126" t="str">
        <v>29/12/2008</v>
      </c>
      <c r="BJ4126">
        <v>41.8</v>
      </c>
      <c r="BK4126">
        <v>34.1</v>
      </c>
    </row>
    <row r="4127" spans="61:63" x14ac:dyDescent="0.3">
      <c r="BI4127" t="str">
        <v>26/12/2008</v>
      </c>
      <c r="BJ4127">
        <v>38.5</v>
      </c>
      <c r="BK4127">
        <v>38.5</v>
      </c>
    </row>
    <row r="4128" spans="61:63" x14ac:dyDescent="0.3">
      <c r="BI4128" t="str">
        <v>25/12/2008</v>
      </c>
      <c r="BJ4128">
        <v>38.5</v>
      </c>
      <c r="BK4128">
        <v>38.5</v>
      </c>
    </row>
    <row r="4129" spans="61:63" x14ac:dyDescent="0.3">
      <c r="BI4129" t="str">
        <v>24/12/2008</v>
      </c>
      <c r="BJ4129">
        <v>38.5</v>
      </c>
      <c r="BK4129">
        <v>38.5</v>
      </c>
    </row>
    <row r="4130" spans="61:63" x14ac:dyDescent="0.3">
      <c r="BI4130" t="str">
        <v>23/12/2008</v>
      </c>
      <c r="BJ4130">
        <v>38.5</v>
      </c>
      <c r="BK4130">
        <v>38.5</v>
      </c>
    </row>
    <row r="4131" spans="61:63" x14ac:dyDescent="0.3">
      <c r="BI4131" t="str">
        <v>22/12/2008</v>
      </c>
      <c r="BJ4131">
        <v>38.5</v>
      </c>
      <c r="BK4131">
        <v>38.5</v>
      </c>
    </row>
    <row r="4132" spans="61:63" x14ac:dyDescent="0.3">
      <c r="BI4132" t="str">
        <v>19/12/2008</v>
      </c>
      <c r="BJ4132">
        <v>35.1</v>
      </c>
      <c r="BK4132">
        <v>38.299999999999997</v>
      </c>
    </row>
    <row r="4133" spans="61:63" x14ac:dyDescent="0.3">
      <c r="BI4133" t="str">
        <v>18/12/2008</v>
      </c>
      <c r="BJ4133">
        <v>35.1</v>
      </c>
      <c r="BK4133">
        <v>38.299999999999997</v>
      </c>
    </row>
    <row r="4134" spans="61:63" x14ac:dyDescent="0.3">
      <c r="BI4134" t="str">
        <v>17/12/2008</v>
      </c>
      <c r="BJ4134">
        <v>35.1</v>
      </c>
      <c r="BK4134">
        <v>38.299999999999997</v>
      </c>
    </row>
    <row r="4135" spans="61:63" x14ac:dyDescent="0.3">
      <c r="BI4135" t="str">
        <v>16/12/2008</v>
      </c>
      <c r="BJ4135">
        <v>35.1</v>
      </c>
      <c r="BK4135">
        <v>38.299999999999997</v>
      </c>
    </row>
    <row r="4136" spans="61:63" x14ac:dyDescent="0.3">
      <c r="BI4136" t="str">
        <v>15/12/2008</v>
      </c>
      <c r="BJ4136">
        <v>35.1</v>
      </c>
      <c r="BK4136">
        <v>38.299999999999997</v>
      </c>
    </row>
    <row r="4137" spans="61:63" x14ac:dyDescent="0.3">
      <c r="BI4137" t="str">
        <v>12/12/2008</v>
      </c>
      <c r="BJ4137">
        <v>26.9</v>
      </c>
      <c r="BK4137">
        <v>47.3</v>
      </c>
    </row>
    <row r="4138" spans="61:63" x14ac:dyDescent="0.3">
      <c r="BI4138" t="str">
        <v>11/12/2008</v>
      </c>
      <c r="BJ4138">
        <v>26.9</v>
      </c>
      <c r="BK4138">
        <v>47.3</v>
      </c>
    </row>
    <row r="4139" spans="61:63" x14ac:dyDescent="0.3">
      <c r="BI4139" t="str">
        <v>10/12/2008</v>
      </c>
      <c r="BJ4139">
        <v>26.9</v>
      </c>
      <c r="BK4139">
        <v>47.3</v>
      </c>
    </row>
    <row r="4140" spans="61:63" x14ac:dyDescent="0.3">
      <c r="BI4140" t="str">
        <v>09/12/2008</v>
      </c>
      <c r="BJ4140">
        <v>26.9</v>
      </c>
      <c r="BK4140">
        <v>47.3</v>
      </c>
    </row>
    <row r="4141" spans="61:63" x14ac:dyDescent="0.3">
      <c r="BI4141" t="str">
        <v>08/12/2008</v>
      </c>
      <c r="BJ4141">
        <v>26.9</v>
      </c>
      <c r="BK4141">
        <v>47.3</v>
      </c>
    </row>
    <row r="4142" spans="61:63" x14ac:dyDescent="0.3">
      <c r="BI4142" t="str">
        <v>05/12/2008</v>
      </c>
      <c r="BJ4142">
        <v>25.3</v>
      </c>
      <c r="BK4142">
        <v>46.2</v>
      </c>
    </row>
    <row r="4143" spans="61:63" x14ac:dyDescent="0.3">
      <c r="BI4143" t="str">
        <v>04/12/2008</v>
      </c>
      <c r="BJ4143">
        <v>25.3</v>
      </c>
      <c r="BK4143">
        <v>46.2</v>
      </c>
    </row>
    <row r="4144" spans="61:63" x14ac:dyDescent="0.3">
      <c r="BI4144" t="str">
        <v>03/12/2008</v>
      </c>
      <c r="BJ4144">
        <v>25.3</v>
      </c>
      <c r="BK4144">
        <v>46.2</v>
      </c>
    </row>
    <row r="4145" spans="61:63" x14ac:dyDescent="0.3">
      <c r="BI4145" t="str">
        <v>02/12/2008</v>
      </c>
      <c r="BJ4145">
        <v>25.3</v>
      </c>
      <c r="BK4145">
        <v>46.2</v>
      </c>
    </row>
    <row r="4146" spans="61:63" x14ac:dyDescent="0.3">
      <c r="BI4146" t="str">
        <v>01/12/2008</v>
      </c>
      <c r="BJ4146">
        <v>25.3</v>
      </c>
      <c r="BK4146">
        <v>46.2</v>
      </c>
    </row>
    <row r="4147" spans="61:63" x14ac:dyDescent="0.3">
      <c r="BI4147" t="str">
        <v>28/11/2008</v>
      </c>
      <c r="BJ4147">
        <v>23.1</v>
      </c>
      <c r="BK4147">
        <v>49.5</v>
      </c>
    </row>
    <row r="4148" spans="61:63" x14ac:dyDescent="0.3">
      <c r="BI4148" t="str">
        <v>27/11/2008</v>
      </c>
      <c r="BJ4148">
        <v>23.1</v>
      </c>
      <c r="BK4148">
        <v>49.5</v>
      </c>
    </row>
    <row r="4149" spans="61:63" x14ac:dyDescent="0.3">
      <c r="BI4149" t="str">
        <v>26/11/2008</v>
      </c>
      <c r="BJ4149">
        <v>23.1</v>
      </c>
      <c r="BK4149">
        <v>49.5</v>
      </c>
    </row>
    <row r="4150" spans="61:63" x14ac:dyDescent="0.3">
      <c r="BI4150" t="str">
        <v>25/11/2008</v>
      </c>
      <c r="BJ4150">
        <v>23.1</v>
      </c>
      <c r="BK4150">
        <v>49.5</v>
      </c>
    </row>
    <row r="4151" spans="61:63" x14ac:dyDescent="0.3">
      <c r="BI4151" t="str">
        <v>24/11/2008</v>
      </c>
      <c r="BJ4151">
        <v>23.1</v>
      </c>
      <c r="BK4151">
        <v>49.5</v>
      </c>
    </row>
    <row r="4152" spans="61:63" x14ac:dyDescent="0.3">
      <c r="BI4152" t="str">
        <v>21/11/2008</v>
      </c>
      <c r="BJ4152">
        <v>29</v>
      </c>
      <c r="BK4152">
        <v>44.1</v>
      </c>
    </row>
    <row r="4153" spans="61:63" x14ac:dyDescent="0.3">
      <c r="BI4153" t="str">
        <v>20/11/2008</v>
      </c>
      <c r="BJ4153">
        <v>29</v>
      </c>
      <c r="BK4153">
        <v>44.1</v>
      </c>
    </row>
    <row r="4154" spans="61:63" x14ac:dyDescent="0.3">
      <c r="BI4154" t="str">
        <v>19/11/2008</v>
      </c>
      <c r="BJ4154">
        <v>29</v>
      </c>
      <c r="BK4154">
        <v>44.1</v>
      </c>
    </row>
    <row r="4155" spans="61:63" x14ac:dyDescent="0.3">
      <c r="BI4155" t="str">
        <v>18/11/2008</v>
      </c>
      <c r="BJ4155">
        <v>29</v>
      </c>
      <c r="BK4155">
        <v>44.1</v>
      </c>
    </row>
    <row r="4156" spans="61:63" x14ac:dyDescent="0.3">
      <c r="BI4156" t="str">
        <v>17/11/2008</v>
      </c>
      <c r="BJ4156">
        <v>29</v>
      </c>
      <c r="BK4156">
        <v>44.1</v>
      </c>
    </row>
    <row r="4157" spans="61:63" x14ac:dyDescent="0.3">
      <c r="BI4157" t="str">
        <v>14/11/2008</v>
      </c>
      <c r="BJ4157">
        <v>30.9</v>
      </c>
      <c r="BK4157">
        <v>43.6</v>
      </c>
    </row>
    <row r="4158" spans="61:63" x14ac:dyDescent="0.3">
      <c r="BI4158" t="str">
        <v>13/11/2008</v>
      </c>
      <c r="BJ4158">
        <v>30.9</v>
      </c>
      <c r="BK4158">
        <v>43.6</v>
      </c>
    </row>
    <row r="4159" spans="61:63" x14ac:dyDescent="0.3">
      <c r="BI4159" t="str">
        <v>12/11/2008</v>
      </c>
      <c r="BJ4159">
        <v>30.9</v>
      </c>
      <c r="BK4159">
        <v>43.6</v>
      </c>
    </row>
    <row r="4160" spans="61:63" x14ac:dyDescent="0.3">
      <c r="BI4160" t="str">
        <v>11/11/2008</v>
      </c>
      <c r="BJ4160">
        <v>30.9</v>
      </c>
      <c r="BK4160">
        <v>43.6</v>
      </c>
    </row>
    <row r="4161" spans="61:63" x14ac:dyDescent="0.3">
      <c r="BI4161" t="str">
        <v>10/11/2008</v>
      </c>
      <c r="BJ4161">
        <v>30.9</v>
      </c>
      <c r="BK4161">
        <v>43.6</v>
      </c>
    </row>
    <row r="4162" spans="61:63" x14ac:dyDescent="0.3">
      <c r="BI4162" t="str">
        <v>07/11/2008</v>
      </c>
      <c r="BJ4162">
        <v>31.9</v>
      </c>
      <c r="BK4162">
        <v>46.1</v>
      </c>
    </row>
    <row r="4163" spans="61:63" x14ac:dyDescent="0.3">
      <c r="BI4163" t="str">
        <v>06/11/2008</v>
      </c>
      <c r="BJ4163">
        <v>31.9</v>
      </c>
      <c r="BK4163">
        <v>46.1</v>
      </c>
    </row>
    <row r="4164" spans="61:63" x14ac:dyDescent="0.3">
      <c r="BI4164" t="str">
        <v>05/11/2008</v>
      </c>
      <c r="BJ4164">
        <v>31.9</v>
      </c>
      <c r="BK4164">
        <v>46.1</v>
      </c>
    </row>
    <row r="4165" spans="61:63" x14ac:dyDescent="0.3">
      <c r="BI4165" t="str">
        <v>04/11/2008</v>
      </c>
      <c r="BJ4165">
        <v>31.9</v>
      </c>
      <c r="BK4165">
        <v>46.1</v>
      </c>
    </row>
    <row r="4166" spans="61:63" x14ac:dyDescent="0.3">
      <c r="BI4166" t="str">
        <v>03/11/2008</v>
      </c>
      <c r="BJ4166">
        <v>31.9</v>
      </c>
      <c r="BK4166">
        <v>46.1</v>
      </c>
    </row>
    <row r="4167" spans="61:63" x14ac:dyDescent="0.3">
      <c r="BI4167" t="str">
        <v>31/10/2008</v>
      </c>
      <c r="BJ4167">
        <v>30.3</v>
      </c>
      <c r="BK4167">
        <v>48.3</v>
      </c>
    </row>
    <row r="4168" spans="61:63" x14ac:dyDescent="0.3">
      <c r="BI4168" t="str">
        <v>30/10/2008</v>
      </c>
      <c r="BJ4168">
        <v>30.3</v>
      </c>
      <c r="BK4168">
        <v>48.3</v>
      </c>
    </row>
    <row r="4169" spans="61:63" x14ac:dyDescent="0.3">
      <c r="BI4169" t="str">
        <v>29/10/2008</v>
      </c>
      <c r="BJ4169">
        <v>30.3</v>
      </c>
      <c r="BK4169">
        <v>48.3</v>
      </c>
    </row>
    <row r="4170" spans="61:63" x14ac:dyDescent="0.3">
      <c r="BI4170" t="str">
        <v>28/10/2008</v>
      </c>
      <c r="BJ4170">
        <v>30.3</v>
      </c>
      <c r="BK4170">
        <v>48.3</v>
      </c>
    </row>
    <row r="4171" spans="61:63" x14ac:dyDescent="0.3">
      <c r="BI4171" t="str">
        <v>27/10/2008</v>
      </c>
      <c r="BJ4171">
        <v>30.3</v>
      </c>
      <c r="BK4171">
        <v>48.3</v>
      </c>
    </row>
    <row r="4172" spans="61:63" x14ac:dyDescent="0.3">
      <c r="BI4172" t="str">
        <v>24/10/2008</v>
      </c>
      <c r="BJ4172">
        <v>23.1</v>
      </c>
      <c r="BK4172">
        <v>52.7</v>
      </c>
    </row>
    <row r="4173" spans="61:63" x14ac:dyDescent="0.3">
      <c r="BI4173" t="str">
        <v>23/10/2008</v>
      </c>
      <c r="BJ4173">
        <v>23.1</v>
      </c>
      <c r="BK4173">
        <v>52.7</v>
      </c>
    </row>
    <row r="4174" spans="61:63" x14ac:dyDescent="0.3">
      <c r="BI4174" t="str">
        <v>22/10/2008</v>
      </c>
      <c r="BJ4174">
        <v>23.1</v>
      </c>
      <c r="BK4174">
        <v>52.7</v>
      </c>
    </row>
    <row r="4175" spans="61:63" x14ac:dyDescent="0.3">
      <c r="BI4175" t="str">
        <v>21/10/2008</v>
      </c>
      <c r="BJ4175">
        <v>23.1</v>
      </c>
      <c r="BK4175">
        <v>52.7</v>
      </c>
    </row>
    <row r="4176" spans="61:63" x14ac:dyDescent="0.3">
      <c r="BI4176" t="str">
        <v>20/10/2008</v>
      </c>
      <c r="BJ4176">
        <v>23.1</v>
      </c>
      <c r="BK4176">
        <v>52.7</v>
      </c>
    </row>
    <row r="4177" spans="61:63" x14ac:dyDescent="0.3">
      <c r="BI4177" t="str">
        <v>17/10/2008</v>
      </c>
      <c r="BJ4177">
        <v>22.2</v>
      </c>
      <c r="BK4177">
        <v>54.4</v>
      </c>
    </row>
    <row r="4178" spans="61:63" x14ac:dyDescent="0.3">
      <c r="BI4178" t="str">
        <v>16/10/2008</v>
      </c>
      <c r="BJ4178">
        <v>22.2</v>
      </c>
      <c r="BK4178">
        <v>54.4</v>
      </c>
    </row>
    <row r="4179" spans="61:63" x14ac:dyDescent="0.3">
      <c r="BI4179" t="str">
        <v>15/10/2008</v>
      </c>
      <c r="BJ4179">
        <v>22.2</v>
      </c>
      <c r="BK4179">
        <v>54.4</v>
      </c>
    </row>
    <row r="4180" spans="61:63" x14ac:dyDescent="0.3">
      <c r="BI4180" t="str">
        <v>14/10/2008</v>
      </c>
      <c r="BJ4180">
        <v>22.2</v>
      </c>
      <c r="BK4180">
        <v>54.4</v>
      </c>
    </row>
    <row r="4181" spans="61:63" x14ac:dyDescent="0.3">
      <c r="BI4181" t="str">
        <v>13/10/2008</v>
      </c>
      <c r="BJ4181">
        <v>22.2</v>
      </c>
      <c r="BK4181">
        <v>54.4</v>
      </c>
    </row>
    <row r="4182" spans="61:63" x14ac:dyDescent="0.3">
      <c r="BI4182" t="str">
        <v>10/10/2008</v>
      </c>
      <c r="BJ4182">
        <v>22.4</v>
      </c>
      <c r="BK4182">
        <v>52.9</v>
      </c>
    </row>
    <row r="4183" spans="61:63" x14ac:dyDescent="0.3">
      <c r="BI4183" t="str">
        <v>09/10/2008</v>
      </c>
      <c r="BJ4183">
        <v>22.4</v>
      </c>
      <c r="BK4183">
        <v>52.9</v>
      </c>
    </row>
    <row r="4184" spans="61:63" x14ac:dyDescent="0.3">
      <c r="BI4184" t="str">
        <v>08/10/2008</v>
      </c>
      <c r="BJ4184">
        <v>22.4</v>
      </c>
      <c r="BK4184">
        <v>52.9</v>
      </c>
    </row>
    <row r="4185" spans="61:63" x14ac:dyDescent="0.3">
      <c r="BI4185" t="str">
        <v>07/10/2008</v>
      </c>
      <c r="BJ4185">
        <v>22.4</v>
      </c>
      <c r="BK4185">
        <v>52.9</v>
      </c>
    </row>
    <row r="4186" spans="61:63" x14ac:dyDescent="0.3">
      <c r="BI4186" t="str">
        <v>06/10/2008</v>
      </c>
      <c r="BJ4186">
        <v>22.4</v>
      </c>
      <c r="BK4186">
        <v>52.9</v>
      </c>
    </row>
    <row r="4187" spans="61:63" x14ac:dyDescent="0.3">
      <c r="BI4187" t="str">
        <v>03/10/2008</v>
      </c>
      <c r="BJ4187">
        <v>25.3</v>
      </c>
      <c r="BK4187">
        <v>53</v>
      </c>
    </row>
    <row r="4188" spans="61:63" x14ac:dyDescent="0.3">
      <c r="BI4188" t="str">
        <v>02/10/2008</v>
      </c>
      <c r="BJ4188">
        <v>25.3</v>
      </c>
      <c r="BK4188">
        <v>53</v>
      </c>
    </row>
    <row r="4189" spans="61:63" x14ac:dyDescent="0.3">
      <c r="BI4189" t="str">
        <v>01/10/2008</v>
      </c>
      <c r="BJ4189">
        <v>25.3</v>
      </c>
      <c r="BK4189">
        <v>53</v>
      </c>
    </row>
    <row r="4190" spans="61:63" x14ac:dyDescent="0.3">
      <c r="BI4190" t="str">
        <v>30/09/2008</v>
      </c>
      <c r="BJ4190">
        <v>25.3</v>
      </c>
      <c r="BK4190">
        <v>53</v>
      </c>
    </row>
    <row r="4191" spans="61:63" x14ac:dyDescent="0.3">
      <c r="BI4191" t="str">
        <v>29/09/2008</v>
      </c>
      <c r="BJ4191">
        <v>25.3</v>
      </c>
      <c r="BK4191">
        <v>53</v>
      </c>
    </row>
    <row r="4192" spans="61:63" x14ac:dyDescent="0.3">
      <c r="BI4192" t="str">
        <v>26/09/2008</v>
      </c>
      <c r="BJ4192">
        <v>33.700000000000003</v>
      </c>
      <c r="BK4192">
        <v>47.2</v>
      </c>
    </row>
    <row r="4193" spans="61:63" x14ac:dyDescent="0.3">
      <c r="BI4193" t="str">
        <v>25/09/2008</v>
      </c>
      <c r="BJ4193">
        <v>33.700000000000003</v>
      </c>
      <c r="BK4193">
        <v>47.2</v>
      </c>
    </row>
    <row r="4194" spans="61:63" x14ac:dyDescent="0.3">
      <c r="BI4194" t="str">
        <v>24/09/2008</v>
      </c>
      <c r="BJ4194">
        <v>33.700000000000003</v>
      </c>
      <c r="BK4194">
        <v>47.2</v>
      </c>
    </row>
    <row r="4195" spans="61:63" x14ac:dyDescent="0.3">
      <c r="BI4195" t="str">
        <v>23/09/2008</v>
      </c>
      <c r="BJ4195">
        <v>33.700000000000003</v>
      </c>
      <c r="BK4195">
        <v>47.2</v>
      </c>
    </row>
    <row r="4196" spans="61:63" x14ac:dyDescent="0.3">
      <c r="BI4196" t="str">
        <v>22/09/2008</v>
      </c>
      <c r="BJ4196">
        <v>33.700000000000003</v>
      </c>
      <c r="BK4196">
        <v>47.2</v>
      </c>
    </row>
    <row r="4197" spans="61:63" x14ac:dyDescent="0.3">
      <c r="BI4197" t="str">
        <v>19/09/2008</v>
      </c>
      <c r="BJ4197">
        <v>37.5</v>
      </c>
      <c r="BK4197">
        <v>40.9</v>
      </c>
    </row>
    <row r="4198" spans="61:63" x14ac:dyDescent="0.3">
      <c r="BI4198" t="str">
        <v>18/09/2008</v>
      </c>
      <c r="BJ4198">
        <v>37.5</v>
      </c>
      <c r="BK4198">
        <v>40.9</v>
      </c>
    </row>
    <row r="4199" spans="61:63" x14ac:dyDescent="0.3">
      <c r="BI4199" t="str">
        <v>17/09/2008</v>
      </c>
      <c r="BJ4199">
        <v>37.5</v>
      </c>
      <c r="BK4199">
        <v>40.9</v>
      </c>
    </row>
    <row r="4200" spans="61:63" x14ac:dyDescent="0.3">
      <c r="BI4200" t="str">
        <v>16/09/2008</v>
      </c>
      <c r="BJ4200">
        <v>37.5</v>
      </c>
      <c r="BK4200">
        <v>40.9</v>
      </c>
    </row>
    <row r="4201" spans="61:63" x14ac:dyDescent="0.3">
      <c r="BI4201" t="str">
        <v>15/09/2008</v>
      </c>
      <c r="BJ4201">
        <v>37.5</v>
      </c>
      <c r="BK4201">
        <v>40.9</v>
      </c>
    </row>
    <row r="4202" spans="61:63" x14ac:dyDescent="0.3">
      <c r="BI4202" t="str">
        <v>12/09/2008</v>
      </c>
      <c r="BJ4202">
        <v>37.9</v>
      </c>
      <c r="BK4202">
        <v>43.7</v>
      </c>
    </row>
    <row r="4203" spans="61:63" x14ac:dyDescent="0.3">
      <c r="BI4203" t="str">
        <v>11/09/2008</v>
      </c>
      <c r="BJ4203">
        <v>37.9</v>
      </c>
      <c r="BK4203">
        <v>43.7</v>
      </c>
    </row>
    <row r="4204" spans="61:63" x14ac:dyDescent="0.3">
      <c r="BI4204" t="str">
        <v>10/09/2008</v>
      </c>
      <c r="BJ4204">
        <v>37.9</v>
      </c>
      <c r="BK4204">
        <v>43.7</v>
      </c>
    </row>
    <row r="4205" spans="61:63" x14ac:dyDescent="0.3">
      <c r="BI4205" t="str">
        <v>09/09/2008</v>
      </c>
      <c r="BJ4205">
        <v>37.9</v>
      </c>
      <c r="BK4205">
        <v>43.7</v>
      </c>
    </row>
    <row r="4206" spans="61:63" x14ac:dyDescent="0.3">
      <c r="BI4206" t="str">
        <v>08/09/2008</v>
      </c>
      <c r="BJ4206">
        <v>37.9</v>
      </c>
      <c r="BK4206">
        <v>43.7</v>
      </c>
    </row>
    <row r="4207" spans="61:63" x14ac:dyDescent="0.3">
      <c r="BI4207" t="str">
        <v>05/09/2008</v>
      </c>
      <c r="BJ4207">
        <v>38.200000000000003</v>
      </c>
      <c r="BK4207">
        <v>41.6</v>
      </c>
    </row>
    <row r="4208" spans="61:63" x14ac:dyDescent="0.3">
      <c r="BI4208" t="str">
        <v>04/09/2008</v>
      </c>
      <c r="BJ4208">
        <v>38.200000000000003</v>
      </c>
      <c r="BK4208">
        <v>41.6</v>
      </c>
    </row>
    <row r="4209" spans="61:63" x14ac:dyDescent="0.3">
      <c r="BI4209" t="str">
        <v>03/09/2008</v>
      </c>
      <c r="BJ4209">
        <v>38.200000000000003</v>
      </c>
      <c r="BK4209">
        <v>41.6</v>
      </c>
    </row>
    <row r="4210" spans="61:63" x14ac:dyDescent="0.3">
      <c r="BI4210" t="str">
        <v>02/09/2008</v>
      </c>
      <c r="BJ4210">
        <v>38.200000000000003</v>
      </c>
      <c r="BK4210">
        <v>41.6</v>
      </c>
    </row>
    <row r="4211" spans="61:63" x14ac:dyDescent="0.3">
      <c r="BI4211" t="str">
        <v>01/09/2008</v>
      </c>
      <c r="BJ4211">
        <v>38.200000000000003</v>
      </c>
      <c r="BK4211">
        <v>41.6</v>
      </c>
    </row>
    <row r="4212" spans="61:63" x14ac:dyDescent="0.3">
      <c r="BI4212" t="str">
        <v>29/08/2008</v>
      </c>
      <c r="BJ4212">
        <v>37.799999999999997</v>
      </c>
      <c r="BK4212">
        <v>40</v>
      </c>
    </row>
    <row r="4213" spans="61:63" x14ac:dyDescent="0.3">
      <c r="BI4213" t="str">
        <v>28/08/2008</v>
      </c>
      <c r="BJ4213">
        <v>37.799999999999997</v>
      </c>
      <c r="BK4213">
        <v>40</v>
      </c>
    </row>
    <row r="4214" spans="61:63" x14ac:dyDescent="0.3">
      <c r="BI4214" t="str">
        <v>27/08/2008</v>
      </c>
      <c r="BJ4214">
        <v>37.799999999999997</v>
      </c>
      <c r="BK4214">
        <v>40</v>
      </c>
    </row>
    <row r="4215" spans="61:63" x14ac:dyDescent="0.3">
      <c r="BI4215" t="str">
        <v>26/08/2008</v>
      </c>
      <c r="BJ4215">
        <v>37.799999999999997</v>
      </c>
      <c r="BK4215">
        <v>40</v>
      </c>
    </row>
    <row r="4216" spans="61:63" x14ac:dyDescent="0.3">
      <c r="BI4216" t="str">
        <v>25/08/2008</v>
      </c>
      <c r="BJ4216">
        <v>37.799999999999997</v>
      </c>
      <c r="BK4216">
        <v>40</v>
      </c>
    </row>
    <row r="4217" spans="61:63" x14ac:dyDescent="0.3">
      <c r="BI4217" t="str">
        <v>22/08/2008</v>
      </c>
      <c r="BJ4217">
        <v>39.299999999999997</v>
      </c>
      <c r="BK4217">
        <v>39.299999999999997</v>
      </c>
    </row>
    <row r="4218" spans="61:63" x14ac:dyDescent="0.3">
      <c r="BI4218" t="str">
        <v>21/08/2008</v>
      </c>
      <c r="BJ4218">
        <v>39.299999999999997</v>
      </c>
      <c r="BK4218">
        <v>39.299999999999997</v>
      </c>
    </row>
    <row r="4219" spans="61:63" x14ac:dyDescent="0.3">
      <c r="BI4219" t="str">
        <v>20/08/2008</v>
      </c>
      <c r="BJ4219">
        <v>39.299999999999997</v>
      </c>
      <c r="BK4219">
        <v>39.299999999999997</v>
      </c>
    </row>
    <row r="4220" spans="61:63" x14ac:dyDescent="0.3">
      <c r="BI4220" t="str">
        <v>19/08/2008</v>
      </c>
      <c r="BJ4220">
        <v>39.299999999999997</v>
      </c>
      <c r="BK4220">
        <v>39.299999999999997</v>
      </c>
    </row>
    <row r="4221" spans="61:63" x14ac:dyDescent="0.3">
      <c r="BI4221" t="str">
        <v>18/08/2008</v>
      </c>
      <c r="BJ4221">
        <v>39.299999999999997</v>
      </c>
      <c r="BK4221">
        <v>39.299999999999997</v>
      </c>
    </row>
    <row r="4222" spans="61:63" x14ac:dyDescent="0.3">
      <c r="BI4222" t="str">
        <v>15/08/2008</v>
      </c>
      <c r="BJ4222">
        <v>40.700000000000003</v>
      </c>
      <c r="BK4222">
        <v>38.4</v>
      </c>
    </row>
    <row r="4223" spans="61:63" x14ac:dyDescent="0.3">
      <c r="BI4223" t="str">
        <v>14/08/2008</v>
      </c>
      <c r="BJ4223">
        <v>40.700000000000003</v>
      </c>
      <c r="BK4223">
        <v>38.4</v>
      </c>
    </row>
    <row r="4224" spans="61:63" x14ac:dyDescent="0.3">
      <c r="BI4224" t="str">
        <v>13/08/2008</v>
      </c>
      <c r="BJ4224">
        <v>40.700000000000003</v>
      </c>
      <c r="BK4224">
        <v>38.4</v>
      </c>
    </row>
    <row r="4225" spans="61:63" x14ac:dyDescent="0.3">
      <c r="BI4225" t="str">
        <v>12/08/2008</v>
      </c>
      <c r="BJ4225">
        <v>40.700000000000003</v>
      </c>
      <c r="BK4225">
        <v>38.4</v>
      </c>
    </row>
    <row r="4226" spans="61:63" x14ac:dyDescent="0.3">
      <c r="BI4226" t="str">
        <v>11/08/2008</v>
      </c>
      <c r="BJ4226">
        <v>40.700000000000003</v>
      </c>
      <c r="BK4226">
        <v>38.4</v>
      </c>
    </row>
    <row r="4227" spans="61:63" x14ac:dyDescent="0.3">
      <c r="BI4227" t="str">
        <v>08/08/2008</v>
      </c>
      <c r="BJ4227">
        <v>31.8</v>
      </c>
      <c r="BK4227">
        <v>45.5</v>
      </c>
    </row>
    <row r="4228" spans="61:63" x14ac:dyDescent="0.3">
      <c r="BI4228" t="str">
        <v>07/08/2008</v>
      </c>
      <c r="BJ4228">
        <v>31.8</v>
      </c>
      <c r="BK4228">
        <v>45.5</v>
      </c>
    </row>
    <row r="4229" spans="61:63" x14ac:dyDescent="0.3">
      <c r="BI4229" t="str">
        <v>06/08/2008</v>
      </c>
      <c r="BJ4229">
        <v>31.8</v>
      </c>
      <c r="BK4229">
        <v>45.5</v>
      </c>
    </row>
    <row r="4230" spans="61:63" x14ac:dyDescent="0.3">
      <c r="BI4230" t="str">
        <v>05/08/2008</v>
      </c>
      <c r="BJ4230">
        <v>31.8</v>
      </c>
      <c r="BK4230">
        <v>45.5</v>
      </c>
    </row>
    <row r="4231" spans="61:63" x14ac:dyDescent="0.3">
      <c r="BI4231" t="str">
        <v>04/08/2008</v>
      </c>
      <c r="BJ4231">
        <v>31.8</v>
      </c>
      <c r="BK4231">
        <v>45.5</v>
      </c>
    </row>
    <row r="4232" spans="61:63" x14ac:dyDescent="0.3">
      <c r="BI4232" t="str">
        <v>01/08/2008</v>
      </c>
      <c r="BJ4232">
        <v>34</v>
      </c>
      <c r="BK4232">
        <v>43.6</v>
      </c>
    </row>
    <row r="4233" spans="61:63" x14ac:dyDescent="0.3">
      <c r="BI4233" t="str">
        <v>31/07/2008</v>
      </c>
      <c r="BJ4233">
        <v>34</v>
      </c>
      <c r="BK4233">
        <v>43.6</v>
      </c>
    </row>
    <row r="4234" spans="61:63" x14ac:dyDescent="0.3">
      <c r="BI4234" t="str">
        <v>30/07/2008</v>
      </c>
      <c r="BJ4234">
        <v>34</v>
      </c>
      <c r="BK4234">
        <v>43.6</v>
      </c>
    </row>
    <row r="4235" spans="61:63" x14ac:dyDescent="0.3">
      <c r="BI4235" t="str">
        <v>29/07/2008</v>
      </c>
      <c r="BJ4235">
        <v>34</v>
      </c>
      <c r="BK4235">
        <v>43.6</v>
      </c>
    </row>
    <row r="4236" spans="61:63" x14ac:dyDescent="0.3">
      <c r="BI4236" t="str">
        <v>28/07/2008</v>
      </c>
      <c r="BJ4236">
        <v>34</v>
      </c>
      <c r="BK4236">
        <v>43.6</v>
      </c>
    </row>
    <row r="4237" spans="61:63" x14ac:dyDescent="0.3">
      <c r="BI4237" t="str">
        <v>25/07/2008</v>
      </c>
      <c r="BJ4237">
        <v>30</v>
      </c>
      <c r="BK4237">
        <v>50</v>
      </c>
    </row>
    <row r="4238" spans="61:63" x14ac:dyDescent="0.3">
      <c r="BI4238" t="str">
        <v>24/07/2008</v>
      </c>
      <c r="BJ4238">
        <v>30</v>
      </c>
      <c r="BK4238">
        <v>50</v>
      </c>
    </row>
    <row r="4239" spans="61:63" x14ac:dyDescent="0.3">
      <c r="BI4239" t="str">
        <v>23/07/2008</v>
      </c>
      <c r="BJ4239">
        <v>30</v>
      </c>
      <c r="BK4239">
        <v>50</v>
      </c>
    </row>
    <row r="4240" spans="61:63" x14ac:dyDescent="0.3">
      <c r="BI4240" t="str">
        <v>22/07/2008</v>
      </c>
      <c r="BJ4240">
        <v>30</v>
      </c>
      <c r="BK4240">
        <v>50</v>
      </c>
    </row>
    <row r="4241" spans="61:63" x14ac:dyDescent="0.3">
      <c r="BI4241" t="str">
        <v>21/07/2008</v>
      </c>
      <c r="BJ4241">
        <v>30</v>
      </c>
      <c r="BK4241">
        <v>50</v>
      </c>
    </row>
    <row r="4242" spans="61:63" x14ac:dyDescent="0.3">
      <c r="BI4242" t="str">
        <v>18/07/2008</v>
      </c>
      <c r="BJ4242">
        <v>29.2</v>
      </c>
      <c r="BK4242">
        <v>49.4</v>
      </c>
    </row>
    <row r="4243" spans="61:63" x14ac:dyDescent="0.3">
      <c r="BI4243" t="str">
        <v>17/07/2008</v>
      </c>
      <c r="BJ4243">
        <v>29.2</v>
      </c>
      <c r="BK4243">
        <v>49.4</v>
      </c>
    </row>
    <row r="4244" spans="61:63" x14ac:dyDescent="0.3">
      <c r="BI4244" t="str">
        <v>16/07/2008</v>
      </c>
      <c r="BJ4244">
        <v>29.2</v>
      </c>
      <c r="BK4244">
        <v>49.4</v>
      </c>
    </row>
    <row r="4245" spans="61:63" x14ac:dyDescent="0.3">
      <c r="BI4245" t="str">
        <v>15/07/2008</v>
      </c>
      <c r="BJ4245">
        <v>29.2</v>
      </c>
      <c r="BK4245">
        <v>49.4</v>
      </c>
    </row>
    <row r="4246" spans="61:63" x14ac:dyDescent="0.3">
      <c r="BI4246" t="str">
        <v>14/07/2008</v>
      </c>
      <c r="BJ4246">
        <v>29.2</v>
      </c>
      <c r="BK4246">
        <v>49.4</v>
      </c>
    </row>
    <row r="4247" spans="61:63" x14ac:dyDescent="0.3">
      <c r="BI4247" t="str">
        <v>11/07/2008</v>
      </c>
      <c r="BJ4247">
        <v>27.8</v>
      </c>
      <c r="BK4247">
        <v>48.9</v>
      </c>
    </row>
    <row r="4248" spans="61:63" x14ac:dyDescent="0.3">
      <c r="BI4248" t="str">
        <v>10/07/2008</v>
      </c>
      <c r="BJ4248">
        <v>27.8</v>
      </c>
      <c r="BK4248">
        <v>48.9</v>
      </c>
    </row>
    <row r="4249" spans="61:63" x14ac:dyDescent="0.3">
      <c r="BI4249" t="str">
        <v>09/07/2008</v>
      </c>
      <c r="BJ4249">
        <v>27.8</v>
      </c>
      <c r="BK4249">
        <v>48.9</v>
      </c>
    </row>
    <row r="4250" spans="61:63" x14ac:dyDescent="0.3">
      <c r="BI4250" t="str">
        <v>08/07/2008</v>
      </c>
      <c r="BJ4250">
        <v>27.8</v>
      </c>
      <c r="BK4250">
        <v>48.9</v>
      </c>
    </row>
    <row r="4251" spans="61:63" x14ac:dyDescent="0.3">
      <c r="BI4251" t="str">
        <v>07/07/2008</v>
      </c>
      <c r="BJ4251">
        <v>27.8</v>
      </c>
      <c r="BK4251">
        <v>48.9</v>
      </c>
    </row>
    <row r="4252" spans="61:63" x14ac:dyDescent="0.3">
      <c r="BI4252" t="str">
        <v>04/07/2008</v>
      </c>
      <c r="BJ4252">
        <v>27.4</v>
      </c>
      <c r="BK4252">
        <v>47.3</v>
      </c>
    </row>
    <row r="4253" spans="61:63" x14ac:dyDescent="0.3">
      <c r="BI4253" t="str">
        <v>03/07/2008</v>
      </c>
      <c r="BJ4253">
        <v>27.4</v>
      </c>
      <c r="BK4253">
        <v>47.3</v>
      </c>
    </row>
    <row r="4254" spans="61:63" x14ac:dyDescent="0.3">
      <c r="BI4254" t="str">
        <v>02/07/2008</v>
      </c>
      <c r="BJ4254">
        <v>27.4</v>
      </c>
      <c r="BK4254">
        <v>47.3</v>
      </c>
    </row>
    <row r="4255" spans="61:63" x14ac:dyDescent="0.3">
      <c r="BI4255" t="str">
        <v>01/07/2008</v>
      </c>
      <c r="BJ4255">
        <v>27.4</v>
      </c>
      <c r="BK4255">
        <v>47.3</v>
      </c>
    </row>
    <row r="4256" spans="61:63" x14ac:dyDescent="0.3">
      <c r="BI4256" t="str">
        <v>30/06/2008</v>
      </c>
      <c r="BJ4256">
        <v>27.4</v>
      </c>
      <c r="BK4256">
        <v>47.3</v>
      </c>
    </row>
    <row r="4257" spans="61:63" x14ac:dyDescent="0.3">
      <c r="BI4257" t="str">
        <v>27/06/2008</v>
      </c>
      <c r="BJ4257">
        <v>31.9</v>
      </c>
      <c r="BK4257">
        <v>44.7</v>
      </c>
    </row>
    <row r="4258" spans="61:63" x14ac:dyDescent="0.3">
      <c r="BI4258" t="str">
        <v>26/06/2008</v>
      </c>
      <c r="BJ4258">
        <v>31.9</v>
      </c>
      <c r="BK4258">
        <v>44.7</v>
      </c>
    </row>
    <row r="4259" spans="61:63" x14ac:dyDescent="0.3">
      <c r="BI4259" t="str">
        <v>25/06/2008</v>
      </c>
      <c r="BJ4259">
        <v>31.9</v>
      </c>
      <c r="BK4259">
        <v>44.7</v>
      </c>
    </row>
    <row r="4260" spans="61:63" x14ac:dyDescent="0.3">
      <c r="BI4260" t="str">
        <v>24/06/2008</v>
      </c>
      <c r="BJ4260">
        <v>31.9</v>
      </c>
      <c r="BK4260">
        <v>44.7</v>
      </c>
    </row>
    <row r="4261" spans="61:63" x14ac:dyDescent="0.3">
      <c r="BI4261" t="str">
        <v>23/06/2008</v>
      </c>
      <c r="BJ4261">
        <v>31.9</v>
      </c>
      <c r="BK4261">
        <v>44.7</v>
      </c>
    </row>
    <row r="4262" spans="61:63" x14ac:dyDescent="0.3">
      <c r="BI4262" t="str">
        <v>20/06/2008</v>
      </c>
      <c r="BJ4262">
        <v>33.700000000000003</v>
      </c>
      <c r="BK4262">
        <v>39.299999999999997</v>
      </c>
    </row>
    <row r="4263" spans="61:63" x14ac:dyDescent="0.3">
      <c r="BI4263" t="str">
        <v>19/06/2008</v>
      </c>
      <c r="BJ4263">
        <v>33.700000000000003</v>
      </c>
      <c r="BK4263">
        <v>39.299999999999997</v>
      </c>
    </row>
    <row r="4264" spans="61:63" x14ac:dyDescent="0.3">
      <c r="BI4264" t="str">
        <v>18/06/2008</v>
      </c>
      <c r="BJ4264">
        <v>33.700000000000003</v>
      </c>
      <c r="BK4264">
        <v>39.299999999999997</v>
      </c>
    </row>
    <row r="4265" spans="61:63" x14ac:dyDescent="0.3">
      <c r="BI4265" t="str">
        <v>17/06/2008</v>
      </c>
      <c r="BJ4265">
        <v>33.700000000000003</v>
      </c>
      <c r="BK4265">
        <v>39.299999999999997</v>
      </c>
    </row>
    <row r="4266" spans="61:63" x14ac:dyDescent="0.3">
      <c r="BI4266" t="str">
        <v>16/06/2008</v>
      </c>
      <c r="BJ4266">
        <v>33.700000000000003</v>
      </c>
      <c r="BK4266">
        <v>39.299999999999997</v>
      </c>
    </row>
    <row r="4267" spans="61:63" x14ac:dyDescent="0.3">
      <c r="BI4267" t="str">
        <v>13/06/2008</v>
      </c>
      <c r="BJ4267">
        <v>36.299999999999997</v>
      </c>
      <c r="BK4267">
        <v>37.4</v>
      </c>
    </row>
    <row r="4268" spans="61:63" x14ac:dyDescent="0.3">
      <c r="BI4268" t="str">
        <v>12/06/2008</v>
      </c>
      <c r="BJ4268">
        <v>36.299999999999997</v>
      </c>
      <c r="BK4268">
        <v>37.4</v>
      </c>
    </row>
    <row r="4269" spans="61:63" x14ac:dyDescent="0.3">
      <c r="BI4269" t="str">
        <v>11/06/2008</v>
      </c>
      <c r="BJ4269">
        <v>36.299999999999997</v>
      </c>
      <c r="BK4269">
        <v>37.4</v>
      </c>
    </row>
    <row r="4270" spans="61:63" x14ac:dyDescent="0.3">
      <c r="BI4270" t="str">
        <v>10/06/2008</v>
      </c>
      <c r="BJ4270">
        <v>36.299999999999997</v>
      </c>
      <c r="BK4270">
        <v>37.4</v>
      </c>
    </row>
    <row r="4271" spans="61:63" x14ac:dyDescent="0.3">
      <c r="BI4271" t="str">
        <v>09/06/2008</v>
      </c>
      <c r="BJ4271">
        <v>36.299999999999997</v>
      </c>
      <c r="BK4271">
        <v>37.4</v>
      </c>
    </row>
    <row r="4272" spans="61:63" x14ac:dyDescent="0.3">
      <c r="BI4272" t="str">
        <v>06/06/2008</v>
      </c>
      <c r="BJ4272">
        <v>43</v>
      </c>
      <c r="BK4272">
        <v>32.6</v>
      </c>
    </row>
    <row r="4273" spans="61:63" x14ac:dyDescent="0.3">
      <c r="BI4273" t="str">
        <v>05/06/2008</v>
      </c>
      <c r="BJ4273">
        <v>43</v>
      </c>
      <c r="BK4273">
        <v>32.6</v>
      </c>
    </row>
    <row r="4274" spans="61:63" x14ac:dyDescent="0.3">
      <c r="BI4274" t="str">
        <v>04/06/2008</v>
      </c>
      <c r="BJ4274">
        <v>43</v>
      </c>
      <c r="BK4274">
        <v>32.6</v>
      </c>
    </row>
    <row r="4275" spans="61:63" x14ac:dyDescent="0.3">
      <c r="BI4275" t="str">
        <v>03/06/2008</v>
      </c>
      <c r="BJ4275">
        <v>43</v>
      </c>
      <c r="BK4275">
        <v>32.6</v>
      </c>
    </row>
    <row r="4276" spans="61:63" x14ac:dyDescent="0.3">
      <c r="BI4276" t="str">
        <v>02/06/2008</v>
      </c>
      <c r="BJ4276">
        <v>43</v>
      </c>
      <c r="BK4276">
        <v>32.6</v>
      </c>
    </row>
    <row r="4277" spans="61:63" x14ac:dyDescent="0.3">
      <c r="BI4277" t="str">
        <v>30/05/2008</v>
      </c>
      <c r="BJ4277">
        <v>44.8</v>
      </c>
      <c r="BK4277">
        <v>31.1</v>
      </c>
    </row>
    <row r="4278" spans="61:63" x14ac:dyDescent="0.3">
      <c r="BI4278" t="str">
        <v>29/05/2008</v>
      </c>
      <c r="BJ4278">
        <v>44.8</v>
      </c>
      <c r="BK4278">
        <v>31.1</v>
      </c>
    </row>
    <row r="4279" spans="61:63" x14ac:dyDescent="0.3">
      <c r="BI4279" t="str">
        <v>28/05/2008</v>
      </c>
      <c r="BJ4279">
        <v>44.8</v>
      </c>
      <c r="BK4279">
        <v>31.1</v>
      </c>
    </row>
    <row r="4280" spans="61:63" x14ac:dyDescent="0.3">
      <c r="BI4280" t="str">
        <v>27/05/2008</v>
      </c>
      <c r="BJ4280">
        <v>44.8</v>
      </c>
      <c r="BK4280">
        <v>31.1</v>
      </c>
    </row>
    <row r="4281" spans="61:63" x14ac:dyDescent="0.3">
      <c r="BI4281" t="str">
        <v>26/05/2008</v>
      </c>
      <c r="BJ4281">
        <v>44.8</v>
      </c>
      <c r="BK4281">
        <v>31.1</v>
      </c>
    </row>
    <row r="4282" spans="61:63" x14ac:dyDescent="0.3">
      <c r="BI4282" t="str">
        <v>23/05/2008</v>
      </c>
      <c r="BJ4282">
        <v>37.9</v>
      </c>
      <c r="BK4282">
        <v>32.200000000000003</v>
      </c>
    </row>
    <row r="4283" spans="61:63" x14ac:dyDescent="0.3">
      <c r="BI4283" t="str">
        <v>22/05/2008</v>
      </c>
      <c r="BJ4283">
        <v>37.9</v>
      </c>
      <c r="BK4283">
        <v>32.200000000000003</v>
      </c>
    </row>
    <row r="4284" spans="61:63" x14ac:dyDescent="0.3">
      <c r="BI4284" t="str">
        <v>21/05/2008</v>
      </c>
      <c r="BJ4284">
        <v>37.9</v>
      </c>
      <c r="BK4284">
        <v>32.200000000000003</v>
      </c>
    </row>
    <row r="4285" spans="61:63" x14ac:dyDescent="0.3">
      <c r="BI4285" t="str">
        <v>20/05/2008</v>
      </c>
      <c r="BJ4285">
        <v>37.9</v>
      </c>
      <c r="BK4285">
        <v>32.200000000000003</v>
      </c>
    </row>
    <row r="4286" spans="61:63" x14ac:dyDescent="0.3">
      <c r="BI4286" t="str">
        <v>19/05/2008</v>
      </c>
      <c r="BJ4286">
        <v>37.9</v>
      </c>
      <c r="BK4286">
        <v>32.200000000000003</v>
      </c>
    </row>
    <row r="4287" spans="61:63" x14ac:dyDescent="0.3">
      <c r="BI4287" t="str">
        <v>16/05/2008</v>
      </c>
      <c r="BJ4287">
        <v>47.3</v>
      </c>
      <c r="BK4287">
        <v>30.8</v>
      </c>
    </row>
    <row r="4288" spans="61:63" x14ac:dyDescent="0.3">
      <c r="BI4288" t="str">
        <v>15/05/2008</v>
      </c>
      <c r="BJ4288">
        <v>47.3</v>
      </c>
      <c r="BK4288">
        <v>30.8</v>
      </c>
    </row>
    <row r="4289" spans="61:63" x14ac:dyDescent="0.3">
      <c r="BI4289" t="str">
        <v>14/05/2008</v>
      </c>
      <c r="BJ4289">
        <v>47.3</v>
      </c>
      <c r="BK4289">
        <v>30.8</v>
      </c>
    </row>
    <row r="4290" spans="61:63" x14ac:dyDescent="0.3">
      <c r="BI4290" t="str">
        <v>13/05/2008</v>
      </c>
      <c r="BJ4290">
        <v>47.3</v>
      </c>
      <c r="BK4290">
        <v>30.8</v>
      </c>
    </row>
    <row r="4291" spans="61:63" x14ac:dyDescent="0.3">
      <c r="BI4291" t="str">
        <v>12/05/2008</v>
      </c>
      <c r="BJ4291">
        <v>47.3</v>
      </c>
      <c r="BK4291">
        <v>30.8</v>
      </c>
    </row>
    <row r="4292" spans="61:63" x14ac:dyDescent="0.3">
      <c r="BI4292" t="str">
        <v>09/05/2008</v>
      </c>
      <c r="BJ4292">
        <v>46</v>
      </c>
      <c r="BK4292">
        <v>29.9</v>
      </c>
    </row>
    <row r="4293" spans="61:63" x14ac:dyDescent="0.3">
      <c r="BI4293" t="str">
        <v>08/05/2008</v>
      </c>
      <c r="BJ4293">
        <v>46</v>
      </c>
      <c r="BK4293">
        <v>29.9</v>
      </c>
    </row>
    <row r="4294" spans="61:63" x14ac:dyDescent="0.3">
      <c r="BI4294" t="str">
        <v>07/05/2008</v>
      </c>
      <c r="BJ4294">
        <v>46</v>
      </c>
      <c r="BK4294">
        <v>29.9</v>
      </c>
    </row>
    <row r="4295" spans="61:63" x14ac:dyDescent="0.3">
      <c r="BI4295" t="str">
        <v>06/05/2008</v>
      </c>
      <c r="BJ4295">
        <v>46</v>
      </c>
      <c r="BK4295">
        <v>29.9</v>
      </c>
    </row>
    <row r="4296" spans="61:63" x14ac:dyDescent="0.3">
      <c r="BI4296" t="str">
        <v>05/05/2008</v>
      </c>
      <c r="BJ4296">
        <v>46</v>
      </c>
      <c r="BK4296">
        <v>29.9</v>
      </c>
    </row>
    <row r="4297" spans="61:63" x14ac:dyDescent="0.3">
      <c r="BI4297" t="str">
        <v>02/05/2008</v>
      </c>
      <c r="BJ4297">
        <v>44.4</v>
      </c>
      <c r="BK4297">
        <v>32.299999999999997</v>
      </c>
    </row>
    <row r="4298" spans="61:63" x14ac:dyDescent="0.3">
      <c r="BI4298" t="str">
        <v>01/05/2008</v>
      </c>
      <c r="BJ4298">
        <v>44.4</v>
      </c>
      <c r="BK4298">
        <v>32.299999999999997</v>
      </c>
    </row>
    <row r="4299" spans="61:63" x14ac:dyDescent="0.3">
      <c r="BI4299" t="str">
        <v>30/04/2008</v>
      </c>
      <c r="BJ4299">
        <v>44.4</v>
      </c>
      <c r="BK4299">
        <v>32.299999999999997</v>
      </c>
    </row>
    <row r="4300" spans="61:63" x14ac:dyDescent="0.3">
      <c r="BI4300" t="str">
        <v>29/04/2008</v>
      </c>
      <c r="BJ4300">
        <v>44.4</v>
      </c>
      <c r="BK4300">
        <v>32.299999999999997</v>
      </c>
    </row>
    <row r="4301" spans="61:63" x14ac:dyDescent="0.3">
      <c r="BI4301" t="str">
        <v>28/04/2008</v>
      </c>
      <c r="BJ4301">
        <v>44.4</v>
      </c>
      <c r="BK4301">
        <v>32.299999999999997</v>
      </c>
    </row>
    <row r="4302" spans="61:63" x14ac:dyDescent="0.3">
      <c r="BI4302" t="str">
        <v>25/04/2008</v>
      </c>
      <c r="BJ4302">
        <v>40.9</v>
      </c>
      <c r="BK4302">
        <v>31.8</v>
      </c>
    </row>
    <row r="4303" spans="61:63" x14ac:dyDescent="0.3">
      <c r="BI4303" t="str">
        <v>24/04/2008</v>
      </c>
      <c r="BJ4303">
        <v>40.9</v>
      </c>
      <c r="BK4303">
        <v>31.8</v>
      </c>
    </row>
    <row r="4304" spans="61:63" x14ac:dyDescent="0.3">
      <c r="BI4304" t="str">
        <v>23/04/2008</v>
      </c>
      <c r="BJ4304">
        <v>40.9</v>
      </c>
      <c r="BK4304">
        <v>31.8</v>
      </c>
    </row>
    <row r="4305" spans="61:63" x14ac:dyDescent="0.3">
      <c r="BI4305" t="str">
        <v>22/04/2008</v>
      </c>
      <c r="BJ4305">
        <v>40.9</v>
      </c>
      <c r="BK4305">
        <v>31.8</v>
      </c>
    </row>
    <row r="4306" spans="61:63" x14ac:dyDescent="0.3">
      <c r="BI4306" t="str">
        <v>21/04/2008</v>
      </c>
      <c r="BJ4306">
        <v>40.9</v>
      </c>
      <c r="BK4306">
        <v>31.8</v>
      </c>
    </row>
    <row r="4307" spans="61:63" x14ac:dyDescent="0.3">
      <c r="BI4307" t="str">
        <v>18/04/2008</v>
      </c>
      <c r="BJ4307">
        <v>39.1</v>
      </c>
      <c r="BK4307">
        <v>35.6</v>
      </c>
    </row>
    <row r="4308" spans="61:63" x14ac:dyDescent="0.3">
      <c r="BI4308" t="str">
        <v>17/04/2008</v>
      </c>
      <c r="BJ4308">
        <v>39.1</v>
      </c>
      <c r="BK4308">
        <v>35.6</v>
      </c>
    </row>
    <row r="4309" spans="61:63" x14ac:dyDescent="0.3">
      <c r="BI4309" t="str">
        <v>16/04/2008</v>
      </c>
      <c r="BJ4309">
        <v>39.1</v>
      </c>
      <c r="BK4309">
        <v>35.6</v>
      </c>
    </row>
    <row r="4310" spans="61:63" x14ac:dyDescent="0.3">
      <c r="BI4310" t="str">
        <v>15/04/2008</v>
      </c>
      <c r="BJ4310">
        <v>39.1</v>
      </c>
      <c r="BK4310">
        <v>35.6</v>
      </c>
    </row>
    <row r="4311" spans="61:63" x14ac:dyDescent="0.3">
      <c r="BI4311" t="str">
        <v>14/04/2008</v>
      </c>
      <c r="BJ4311">
        <v>39.1</v>
      </c>
      <c r="BK4311">
        <v>35.6</v>
      </c>
    </row>
    <row r="4312" spans="61:63" x14ac:dyDescent="0.3">
      <c r="BI4312" t="str">
        <v>11/04/2008</v>
      </c>
      <c r="BJ4312">
        <v>37.799999999999997</v>
      </c>
      <c r="BK4312">
        <v>38.9</v>
      </c>
    </row>
    <row r="4313" spans="61:63" x14ac:dyDescent="0.3">
      <c r="BI4313" t="str">
        <v>10/04/2008</v>
      </c>
      <c r="BJ4313">
        <v>37.799999999999997</v>
      </c>
      <c r="BK4313">
        <v>38.9</v>
      </c>
    </row>
    <row r="4314" spans="61:63" x14ac:dyDescent="0.3">
      <c r="BI4314" t="str">
        <v>09/04/2008</v>
      </c>
      <c r="BJ4314">
        <v>37.799999999999997</v>
      </c>
      <c r="BK4314">
        <v>38.9</v>
      </c>
    </row>
    <row r="4315" spans="61:63" x14ac:dyDescent="0.3">
      <c r="BI4315" t="str">
        <v>08/04/2008</v>
      </c>
      <c r="BJ4315">
        <v>37.799999999999997</v>
      </c>
      <c r="BK4315">
        <v>38.9</v>
      </c>
    </row>
    <row r="4316" spans="61:63" x14ac:dyDescent="0.3">
      <c r="BI4316" t="str">
        <v>07/04/2008</v>
      </c>
      <c r="BJ4316">
        <v>37.799999999999997</v>
      </c>
      <c r="BK4316">
        <v>38.9</v>
      </c>
    </row>
    <row r="4317" spans="61:63" x14ac:dyDescent="0.3">
      <c r="BI4317" t="str">
        <v>04/04/2008</v>
      </c>
      <c r="BJ4317">
        <v>37.4</v>
      </c>
      <c r="BK4317">
        <v>38.5</v>
      </c>
    </row>
    <row r="4318" spans="61:63" x14ac:dyDescent="0.3">
      <c r="BI4318" t="str">
        <v>03/04/2008</v>
      </c>
      <c r="BJ4318">
        <v>37.4</v>
      </c>
      <c r="BK4318">
        <v>38.5</v>
      </c>
    </row>
    <row r="4319" spans="61:63" x14ac:dyDescent="0.3">
      <c r="BI4319" t="str">
        <v>02/04/2008</v>
      </c>
      <c r="BJ4319">
        <v>37.4</v>
      </c>
      <c r="BK4319">
        <v>38.5</v>
      </c>
    </row>
    <row r="4320" spans="61:63" x14ac:dyDescent="0.3">
      <c r="BI4320" t="str">
        <v>01/04/2008</v>
      </c>
      <c r="BJ4320">
        <v>37.4</v>
      </c>
      <c r="BK4320">
        <v>38.5</v>
      </c>
    </row>
    <row r="4321" spans="61:63" x14ac:dyDescent="0.3">
      <c r="BI4321" t="str">
        <v>31/03/2008</v>
      </c>
      <c r="BJ4321">
        <v>37.4</v>
      </c>
      <c r="BK4321">
        <v>38.5</v>
      </c>
    </row>
    <row r="4322" spans="61:63" x14ac:dyDescent="0.3">
      <c r="BI4322" t="str">
        <v>28/03/2008</v>
      </c>
      <c r="BJ4322">
        <v>36.4</v>
      </c>
      <c r="BK4322">
        <v>37.5</v>
      </c>
    </row>
    <row r="4323" spans="61:63" x14ac:dyDescent="0.3">
      <c r="BI4323" t="str">
        <v>27/03/2008</v>
      </c>
      <c r="BJ4323">
        <v>36.4</v>
      </c>
      <c r="BK4323">
        <v>37.5</v>
      </c>
    </row>
    <row r="4324" spans="61:63" x14ac:dyDescent="0.3">
      <c r="BI4324" t="str">
        <v>26/03/2008</v>
      </c>
      <c r="BJ4324">
        <v>36.4</v>
      </c>
      <c r="BK4324">
        <v>37.5</v>
      </c>
    </row>
    <row r="4325" spans="61:63" x14ac:dyDescent="0.3">
      <c r="BI4325" t="str">
        <v>25/03/2008</v>
      </c>
      <c r="BJ4325">
        <v>36.4</v>
      </c>
      <c r="BK4325">
        <v>37.5</v>
      </c>
    </row>
    <row r="4326" spans="61:63" x14ac:dyDescent="0.3">
      <c r="BI4326" t="str">
        <v>24/03/2008</v>
      </c>
      <c r="BJ4326">
        <v>36.4</v>
      </c>
      <c r="BK4326">
        <v>37.5</v>
      </c>
    </row>
    <row r="4327" spans="61:63" x14ac:dyDescent="0.3">
      <c r="BI4327" t="str">
        <v>21/03/2008</v>
      </c>
      <c r="BJ4327">
        <v>36.700000000000003</v>
      </c>
      <c r="BK4327">
        <v>41.1</v>
      </c>
    </row>
    <row r="4328" spans="61:63" x14ac:dyDescent="0.3">
      <c r="BI4328" t="str">
        <v>20/03/2008</v>
      </c>
      <c r="BJ4328">
        <v>36.700000000000003</v>
      </c>
      <c r="BK4328">
        <v>41.1</v>
      </c>
    </row>
    <row r="4329" spans="61:63" x14ac:dyDescent="0.3">
      <c r="BI4329" t="str">
        <v>19/03/2008</v>
      </c>
      <c r="BJ4329">
        <v>36.700000000000003</v>
      </c>
      <c r="BK4329">
        <v>41.1</v>
      </c>
    </row>
    <row r="4330" spans="61:63" x14ac:dyDescent="0.3">
      <c r="BI4330" t="str">
        <v>18/03/2008</v>
      </c>
      <c r="BJ4330">
        <v>36.700000000000003</v>
      </c>
      <c r="BK4330">
        <v>41.1</v>
      </c>
    </row>
    <row r="4331" spans="61:63" x14ac:dyDescent="0.3">
      <c r="BI4331" t="str">
        <v>17/03/2008</v>
      </c>
      <c r="BJ4331">
        <v>36.700000000000003</v>
      </c>
      <c r="BK4331">
        <v>41.1</v>
      </c>
    </row>
    <row r="4332" spans="61:63" x14ac:dyDescent="0.3">
      <c r="BI4332" t="str">
        <v>14/03/2008</v>
      </c>
      <c r="BJ4332">
        <v>30.9</v>
      </c>
      <c r="BK4332">
        <v>44.7</v>
      </c>
    </row>
    <row r="4333" spans="61:63" x14ac:dyDescent="0.3">
      <c r="BI4333" t="str">
        <v>13/03/2008</v>
      </c>
      <c r="BJ4333">
        <v>30.9</v>
      </c>
      <c r="BK4333">
        <v>44.7</v>
      </c>
    </row>
    <row r="4334" spans="61:63" x14ac:dyDescent="0.3">
      <c r="BI4334" t="str">
        <v>12/03/2008</v>
      </c>
      <c r="BJ4334">
        <v>30.9</v>
      </c>
      <c r="BK4334">
        <v>44.7</v>
      </c>
    </row>
    <row r="4335" spans="61:63" x14ac:dyDescent="0.3">
      <c r="BI4335" t="str">
        <v>11/03/2008</v>
      </c>
      <c r="BJ4335">
        <v>30.9</v>
      </c>
      <c r="BK4335">
        <v>44.7</v>
      </c>
    </row>
    <row r="4336" spans="61:63" x14ac:dyDescent="0.3">
      <c r="BI4336" t="str">
        <v>10/03/2008</v>
      </c>
      <c r="BJ4336">
        <v>30.9</v>
      </c>
      <c r="BK4336">
        <v>44.7</v>
      </c>
    </row>
    <row r="4337" spans="61:63" x14ac:dyDescent="0.3">
      <c r="BI4337" t="str">
        <v>07/03/2008</v>
      </c>
      <c r="BJ4337">
        <v>31.1</v>
      </c>
      <c r="BK4337">
        <v>43.3</v>
      </c>
    </row>
    <row r="4338" spans="61:63" x14ac:dyDescent="0.3">
      <c r="BI4338" t="str">
        <v>06/03/2008</v>
      </c>
      <c r="BJ4338">
        <v>31.1</v>
      </c>
      <c r="BK4338">
        <v>43.3</v>
      </c>
    </row>
    <row r="4339" spans="61:63" x14ac:dyDescent="0.3">
      <c r="BI4339" t="str">
        <v>05/03/2008</v>
      </c>
      <c r="BJ4339">
        <v>31.1</v>
      </c>
      <c r="BK4339">
        <v>43.3</v>
      </c>
    </row>
    <row r="4340" spans="61:63" x14ac:dyDescent="0.3">
      <c r="BI4340" t="str">
        <v>04/03/2008</v>
      </c>
      <c r="BJ4340">
        <v>31.1</v>
      </c>
      <c r="BK4340">
        <v>43.3</v>
      </c>
    </row>
    <row r="4341" spans="61:63" x14ac:dyDescent="0.3">
      <c r="BI4341" t="str">
        <v>03/03/2008</v>
      </c>
      <c r="BJ4341">
        <v>31.1</v>
      </c>
      <c r="BK4341">
        <v>43.3</v>
      </c>
    </row>
    <row r="4342" spans="61:63" x14ac:dyDescent="0.3">
      <c r="BI4342" t="str">
        <v>29/02/2008</v>
      </c>
      <c r="BJ4342">
        <v>41.9</v>
      </c>
      <c r="BK4342">
        <v>36.6</v>
      </c>
    </row>
    <row r="4343" spans="61:63" x14ac:dyDescent="0.3">
      <c r="BI4343" t="str">
        <v>28/02/2008</v>
      </c>
      <c r="BJ4343">
        <v>41.9</v>
      </c>
      <c r="BK4343">
        <v>36.6</v>
      </c>
    </row>
    <row r="4344" spans="61:63" x14ac:dyDescent="0.3">
      <c r="BI4344" t="str">
        <v>27/02/2008</v>
      </c>
      <c r="BJ4344">
        <v>41.9</v>
      </c>
      <c r="BK4344">
        <v>36.6</v>
      </c>
    </row>
    <row r="4345" spans="61:63" x14ac:dyDescent="0.3">
      <c r="BI4345" t="str">
        <v>26/02/2008</v>
      </c>
      <c r="BJ4345">
        <v>41.9</v>
      </c>
      <c r="BK4345">
        <v>36.6</v>
      </c>
    </row>
    <row r="4346" spans="61:63" x14ac:dyDescent="0.3">
      <c r="BI4346" t="str">
        <v>25/02/2008</v>
      </c>
      <c r="BJ4346">
        <v>41.9</v>
      </c>
      <c r="BK4346">
        <v>36.6</v>
      </c>
    </row>
    <row r="4347" spans="61:63" x14ac:dyDescent="0.3">
      <c r="BI4347" t="str">
        <v>22/02/2008</v>
      </c>
      <c r="BJ4347">
        <v>42</v>
      </c>
      <c r="BK4347">
        <v>36.4</v>
      </c>
    </row>
    <row r="4348" spans="61:63" x14ac:dyDescent="0.3">
      <c r="BI4348" t="str">
        <v>21/02/2008</v>
      </c>
      <c r="BJ4348">
        <v>42</v>
      </c>
      <c r="BK4348">
        <v>36.4</v>
      </c>
    </row>
    <row r="4349" spans="61:63" x14ac:dyDescent="0.3">
      <c r="BI4349" t="str">
        <v>20/02/2008</v>
      </c>
      <c r="BJ4349">
        <v>42</v>
      </c>
      <c r="BK4349">
        <v>36.4</v>
      </c>
    </row>
    <row r="4350" spans="61:63" x14ac:dyDescent="0.3">
      <c r="BI4350" t="str">
        <v>19/02/2008</v>
      </c>
      <c r="BJ4350">
        <v>42</v>
      </c>
      <c r="BK4350">
        <v>36.4</v>
      </c>
    </row>
    <row r="4351" spans="61:63" x14ac:dyDescent="0.3">
      <c r="BI4351" t="str">
        <v>18/02/2008</v>
      </c>
      <c r="BJ4351">
        <v>42</v>
      </c>
      <c r="BK4351">
        <v>36.4</v>
      </c>
    </row>
    <row r="4352" spans="61:63" x14ac:dyDescent="0.3">
      <c r="BI4352" t="str">
        <v>15/02/2008</v>
      </c>
      <c r="BJ4352">
        <v>41.6</v>
      </c>
      <c r="BK4352">
        <v>33.700000000000003</v>
      </c>
    </row>
    <row r="4353" spans="61:63" x14ac:dyDescent="0.3">
      <c r="BI4353" t="str">
        <v>14/02/2008</v>
      </c>
      <c r="BJ4353">
        <v>41.6</v>
      </c>
      <c r="BK4353">
        <v>33.700000000000003</v>
      </c>
    </row>
    <row r="4354" spans="61:63" x14ac:dyDescent="0.3">
      <c r="BI4354" t="str">
        <v>13/02/2008</v>
      </c>
      <c r="BJ4354">
        <v>41.6</v>
      </c>
      <c r="BK4354">
        <v>33.700000000000003</v>
      </c>
    </row>
    <row r="4355" spans="61:63" x14ac:dyDescent="0.3">
      <c r="BI4355" t="str">
        <v>12/02/2008</v>
      </c>
      <c r="BJ4355">
        <v>41.6</v>
      </c>
      <c r="BK4355">
        <v>33.700000000000003</v>
      </c>
    </row>
    <row r="4356" spans="61:63" x14ac:dyDescent="0.3">
      <c r="BI4356" t="str">
        <v>11/02/2008</v>
      </c>
      <c r="BJ4356">
        <v>41.6</v>
      </c>
      <c r="BK4356">
        <v>33.700000000000003</v>
      </c>
    </row>
    <row r="4357" spans="61:63" x14ac:dyDescent="0.3">
      <c r="BI4357" t="str">
        <v>08/02/2008</v>
      </c>
      <c r="BJ4357">
        <v>36.700000000000003</v>
      </c>
      <c r="BK4357">
        <v>35.6</v>
      </c>
    </row>
    <row r="4358" spans="61:63" x14ac:dyDescent="0.3">
      <c r="BI4358" t="str">
        <v>07/02/2008</v>
      </c>
      <c r="BJ4358">
        <v>36.700000000000003</v>
      </c>
      <c r="BK4358">
        <v>35.6</v>
      </c>
    </row>
    <row r="4359" spans="61:63" x14ac:dyDescent="0.3">
      <c r="BI4359" t="str">
        <v>06/02/2008</v>
      </c>
      <c r="BJ4359">
        <v>36.700000000000003</v>
      </c>
      <c r="BK4359">
        <v>35.6</v>
      </c>
    </row>
    <row r="4360" spans="61:63" x14ac:dyDescent="0.3">
      <c r="BI4360" t="str">
        <v>05/02/2008</v>
      </c>
      <c r="BJ4360">
        <v>36.700000000000003</v>
      </c>
      <c r="BK4360">
        <v>35.6</v>
      </c>
    </row>
    <row r="4361" spans="61:63" x14ac:dyDescent="0.3">
      <c r="BI4361" t="str">
        <v>04/02/2008</v>
      </c>
      <c r="BJ4361">
        <v>36.700000000000003</v>
      </c>
      <c r="BK4361">
        <v>35.6</v>
      </c>
    </row>
    <row r="4362" spans="61:63" x14ac:dyDescent="0.3">
      <c r="BI4362" t="str">
        <v>01/02/2008</v>
      </c>
      <c r="BJ4362">
        <v>41.6</v>
      </c>
      <c r="BK4362">
        <v>32.6</v>
      </c>
    </row>
    <row r="4363" spans="61:63" x14ac:dyDescent="0.3">
      <c r="BI4363" t="str">
        <v>31/01/2008</v>
      </c>
      <c r="BJ4363">
        <v>41.6</v>
      </c>
      <c r="BK4363">
        <v>32.6</v>
      </c>
    </row>
    <row r="4364" spans="61:63" x14ac:dyDescent="0.3">
      <c r="BI4364" t="str">
        <v>30/01/2008</v>
      </c>
      <c r="BJ4364">
        <v>41.6</v>
      </c>
      <c r="BK4364">
        <v>32.6</v>
      </c>
    </row>
    <row r="4365" spans="61:63" x14ac:dyDescent="0.3">
      <c r="BI4365" t="str">
        <v>29/01/2008</v>
      </c>
      <c r="BJ4365">
        <v>41.6</v>
      </c>
      <c r="BK4365">
        <v>32.6</v>
      </c>
    </row>
    <row r="4366" spans="61:63" x14ac:dyDescent="0.3">
      <c r="BI4366" t="str">
        <v>28/01/2008</v>
      </c>
      <c r="BJ4366">
        <v>41.6</v>
      </c>
      <c r="BK4366">
        <v>32.6</v>
      </c>
    </row>
    <row r="4367" spans="61:63" x14ac:dyDescent="0.3">
      <c r="BI4367" t="str">
        <v>25/01/2008</v>
      </c>
      <c r="BJ4367">
        <v>40.200000000000003</v>
      </c>
      <c r="BK4367">
        <v>32.200000000000003</v>
      </c>
    </row>
    <row r="4368" spans="61:63" x14ac:dyDescent="0.3">
      <c r="BI4368" t="str">
        <v>24/01/2008</v>
      </c>
      <c r="BJ4368">
        <v>40.200000000000003</v>
      </c>
      <c r="BK4368">
        <v>32.200000000000003</v>
      </c>
    </row>
    <row r="4369" spans="61:63" x14ac:dyDescent="0.3">
      <c r="BI4369" t="str">
        <v>23/01/2008</v>
      </c>
      <c r="BJ4369">
        <v>40.200000000000003</v>
      </c>
      <c r="BK4369">
        <v>32.200000000000003</v>
      </c>
    </row>
    <row r="4370" spans="61:63" x14ac:dyDescent="0.3">
      <c r="BI4370" t="str">
        <v>22/01/2008</v>
      </c>
      <c r="BJ4370">
        <v>40.200000000000003</v>
      </c>
      <c r="BK4370">
        <v>32.200000000000003</v>
      </c>
    </row>
    <row r="4371" spans="61:63" x14ac:dyDescent="0.3">
      <c r="BI4371" t="str">
        <v>21/01/2008</v>
      </c>
      <c r="BJ4371">
        <v>40.200000000000003</v>
      </c>
      <c r="BK4371">
        <v>32.200000000000003</v>
      </c>
    </row>
    <row r="4372" spans="61:63" x14ac:dyDescent="0.3">
      <c r="BI4372" t="str">
        <v>18/01/2008</v>
      </c>
      <c r="BJ4372">
        <v>41.6</v>
      </c>
      <c r="BK4372">
        <v>31.5</v>
      </c>
    </row>
    <row r="4373" spans="61:63" x14ac:dyDescent="0.3">
      <c r="BI4373" t="str">
        <v>17/01/2008</v>
      </c>
      <c r="BJ4373">
        <v>41.6</v>
      </c>
      <c r="BK4373">
        <v>31.5</v>
      </c>
    </row>
    <row r="4374" spans="61:63" x14ac:dyDescent="0.3">
      <c r="BI4374" t="str">
        <v>16/01/2008</v>
      </c>
      <c r="BJ4374">
        <v>41.6</v>
      </c>
      <c r="BK4374">
        <v>31.5</v>
      </c>
    </row>
    <row r="4375" spans="61:63" x14ac:dyDescent="0.3">
      <c r="BI4375" t="str">
        <v>15/01/2008</v>
      </c>
      <c r="BJ4375">
        <v>41.6</v>
      </c>
      <c r="BK4375">
        <v>31.5</v>
      </c>
    </row>
    <row r="4376" spans="61:63" x14ac:dyDescent="0.3">
      <c r="BI4376" t="str">
        <v>14/01/2008</v>
      </c>
      <c r="BJ4376">
        <v>41.6</v>
      </c>
      <c r="BK4376">
        <v>31.5</v>
      </c>
    </row>
    <row r="4377" spans="61:63" x14ac:dyDescent="0.3">
      <c r="BI4377" t="str">
        <v>11/01/2008</v>
      </c>
      <c r="BJ4377">
        <v>45.6</v>
      </c>
      <c r="BK4377">
        <v>26.7</v>
      </c>
    </row>
    <row r="4378" spans="61:63" x14ac:dyDescent="0.3">
      <c r="BI4378" t="str">
        <v>10/01/2008</v>
      </c>
      <c r="BJ4378">
        <v>45.6</v>
      </c>
      <c r="BK4378">
        <v>26.7</v>
      </c>
    </row>
    <row r="4379" spans="61:63" x14ac:dyDescent="0.3">
      <c r="BI4379" t="str">
        <v>09/01/2008</v>
      </c>
      <c r="BJ4379">
        <v>45.6</v>
      </c>
      <c r="BK4379">
        <v>26.7</v>
      </c>
    </row>
    <row r="4380" spans="61:63" x14ac:dyDescent="0.3">
      <c r="BI4380" t="str">
        <v>08/01/2008</v>
      </c>
      <c r="BJ4380">
        <v>45.6</v>
      </c>
      <c r="BK4380">
        <v>26.7</v>
      </c>
    </row>
    <row r="4381" spans="61:63" x14ac:dyDescent="0.3">
      <c r="BI4381" t="str">
        <v>07/01/2008</v>
      </c>
      <c r="BJ4381">
        <v>45.6</v>
      </c>
      <c r="BK4381">
        <v>26.7</v>
      </c>
    </row>
    <row r="4382" spans="61:63" x14ac:dyDescent="0.3">
      <c r="BI4382" t="str">
        <v>04/01/2008</v>
      </c>
      <c r="BJ4382">
        <v>48.4</v>
      </c>
      <c r="BK4382">
        <v>25.8</v>
      </c>
    </row>
    <row r="4383" spans="61:63" x14ac:dyDescent="0.3">
      <c r="BI4383" t="str">
        <v>03/01/2008</v>
      </c>
      <c r="BJ4383">
        <v>48.4</v>
      </c>
      <c r="BK4383">
        <v>25.8</v>
      </c>
    </row>
    <row r="4384" spans="61:63" x14ac:dyDescent="0.3">
      <c r="BI4384" t="str">
        <v>02/01/2008</v>
      </c>
      <c r="BJ4384">
        <v>48.4</v>
      </c>
      <c r="BK4384">
        <v>25.8</v>
      </c>
    </row>
    <row r="4385" spans="61:63" x14ac:dyDescent="0.3">
      <c r="BI4385" t="str">
        <v>01/01/2008</v>
      </c>
      <c r="BJ4385">
        <v>48.4</v>
      </c>
      <c r="BK4385">
        <v>25.8</v>
      </c>
    </row>
    <row r="4386" spans="61:63" x14ac:dyDescent="0.3">
      <c r="BI4386" t="str">
        <v>31/12/2007</v>
      </c>
      <c r="BJ4386">
        <v>48.4</v>
      </c>
      <c r="BK4386">
        <v>25.8</v>
      </c>
    </row>
    <row r="4387" spans="61:63" x14ac:dyDescent="0.3">
      <c r="BI4387" t="str">
        <v>28/12/2007</v>
      </c>
      <c r="BJ4387">
        <v>52.2</v>
      </c>
      <c r="BK4387">
        <v>24.5</v>
      </c>
    </row>
    <row r="4388" spans="61:63" x14ac:dyDescent="0.3">
      <c r="BI4388" t="str">
        <v>27/12/2007</v>
      </c>
      <c r="BJ4388">
        <v>52.2</v>
      </c>
      <c r="BK4388">
        <v>24.5</v>
      </c>
    </row>
    <row r="4389" spans="61:63" x14ac:dyDescent="0.3">
      <c r="BI4389" t="str">
        <v>26/12/2007</v>
      </c>
      <c r="BJ4389">
        <v>52.2</v>
      </c>
      <c r="BK4389">
        <v>24.5</v>
      </c>
    </row>
    <row r="4390" spans="61:63" x14ac:dyDescent="0.3">
      <c r="BI4390" t="str">
        <v>25/12/2007</v>
      </c>
      <c r="BJ4390">
        <v>52.2</v>
      </c>
      <c r="BK4390">
        <v>24.5</v>
      </c>
    </row>
    <row r="4391" spans="61:63" x14ac:dyDescent="0.3">
      <c r="BI4391" t="str">
        <v>24/12/2007</v>
      </c>
      <c r="BJ4391">
        <v>52.2</v>
      </c>
      <c r="BK4391">
        <v>24.5</v>
      </c>
    </row>
    <row r="4392" spans="61:63" x14ac:dyDescent="0.3">
      <c r="BI4392" t="str">
        <v>21/12/2007</v>
      </c>
      <c r="BJ4392">
        <v>54.9</v>
      </c>
      <c r="BK4392">
        <v>23.1</v>
      </c>
    </row>
    <row r="4393" spans="61:63" x14ac:dyDescent="0.3">
      <c r="BI4393" t="str">
        <v>20/12/2007</v>
      </c>
      <c r="BJ4393">
        <v>54.9</v>
      </c>
      <c r="BK4393">
        <v>23.1</v>
      </c>
    </row>
    <row r="4394" spans="61:63" x14ac:dyDescent="0.3">
      <c r="BI4394" t="str">
        <v>19/12/2007</v>
      </c>
      <c r="BJ4394">
        <v>54.9</v>
      </c>
      <c r="BK4394">
        <v>23.1</v>
      </c>
    </row>
    <row r="4395" spans="61:63" x14ac:dyDescent="0.3">
      <c r="BI4395" t="str">
        <v>18/12/2007</v>
      </c>
      <c r="BJ4395">
        <v>54.9</v>
      </c>
      <c r="BK4395">
        <v>23.1</v>
      </c>
    </row>
    <row r="4396" spans="61:63" x14ac:dyDescent="0.3">
      <c r="BI4396" t="str">
        <v>17/12/2007</v>
      </c>
      <c r="BJ4396">
        <v>54.9</v>
      </c>
      <c r="BK4396">
        <v>23.1</v>
      </c>
    </row>
    <row r="4397" spans="61:63" x14ac:dyDescent="0.3">
      <c r="BI4397" t="str">
        <v>14/12/2007</v>
      </c>
      <c r="BJ4397">
        <v>56.5</v>
      </c>
      <c r="BK4397">
        <v>22.4</v>
      </c>
    </row>
    <row r="4398" spans="61:63" x14ac:dyDescent="0.3">
      <c r="BI4398" t="str">
        <v>13/12/2007</v>
      </c>
      <c r="BJ4398">
        <v>56.5</v>
      </c>
      <c r="BK4398">
        <v>22.4</v>
      </c>
    </row>
    <row r="4399" spans="61:63" x14ac:dyDescent="0.3">
      <c r="BI4399" t="str">
        <v>12/12/2007</v>
      </c>
      <c r="BJ4399">
        <v>56.5</v>
      </c>
      <c r="BK4399">
        <v>22.4</v>
      </c>
    </row>
    <row r="4400" spans="61:63" x14ac:dyDescent="0.3">
      <c r="BI4400" t="str">
        <v>11/12/2007</v>
      </c>
      <c r="BJ4400">
        <v>56.5</v>
      </c>
      <c r="BK4400">
        <v>22.4</v>
      </c>
    </row>
    <row r="4401" spans="61:63" x14ac:dyDescent="0.3">
      <c r="BI4401" t="str">
        <v>10/12/2007</v>
      </c>
      <c r="BJ4401">
        <v>56.5</v>
      </c>
      <c r="BK4401">
        <v>22.4</v>
      </c>
    </row>
    <row r="4402" spans="61:63" x14ac:dyDescent="0.3">
      <c r="BI4402" t="str">
        <v>07/12/2007</v>
      </c>
      <c r="BJ4402">
        <v>53.3</v>
      </c>
      <c r="BK4402">
        <v>25.6</v>
      </c>
    </row>
    <row r="4403" spans="61:63" x14ac:dyDescent="0.3">
      <c r="BI4403" t="str">
        <v>06/12/2007</v>
      </c>
      <c r="BJ4403">
        <v>53.3</v>
      </c>
      <c r="BK4403">
        <v>25.6</v>
      </c>
    </row>
    <row r="4404" spans="61:63" x14ac:dyDescent="0.3">
      <c r="BI4404" t="str">
        <v>05/12/2007</v>
      </c>
      <c r="BJ4404">
        <v>53.3</v>
      </c>
      <c r="BK4404">
        <v>25.6</v>
      </c>
    </row>
    <row r="4405" spans="61:63" x14ac:dyDescent="0.3">
      <c r="BI4405" t="str">
        <v>04/12/2007</v>
      </c>
      <c r="BJ4405">
        <v>53.3</v>
      </c>
      <c r="BK4405">
        <v>25.6</v>
      </c>
    </row>
    <row r="4406" spans="61:63" x14ac:dyDescent="0.3">
      <c r="BI4406" t="str">
        <v>03/12/2007</v>
      </c>
      <c r="BJ4406">
        <v>53.3</v>
      </c>
      <c r="BK4406">
        <v>25.6</v>
      </c>
    </row>
    <row r="4407" spans="61:63" x14ac:dyDescent="0.3">
      <c r="BI4407" t="str">
        <v>30/11/2007</v>
      </c>
      <c r="BJ4407">
        <v>49.4</v>
      </c>
      <c r="BK4407">
        <v>27.6</v>
      </c>
    </row>
    <row r="4408" spans="61:63" x14ac:dyDescent="0.3">
      <c r="BI4408" t="str">
        <v>29/11/2007</v>
      </c>
      <c r="BJ4408">
        <v>49.4</v>
      </c>
      <c r="BK4408">
        <v>27.6</v>
      </c>
    </row>
    <row r="4409" spans="61:63" x14ac:dyDescent="0.3">
      <c r="BI4409" t="str">
        <v>28/11/2007</v>
      </c>
      <c r="BJ4409">
        <v>49.4</v>
      </c>
      <c r="BK4409">
        <v>27.6</v>
      </c>
    </row>
    <row r="4410" spans="61:63" x14ac:dyDescent="0.3">
      <c r="BI4410" t="str">
        <v>27/11/2007</v>
      </c>
      <c r="BJ4410">
        <v>49.4</v>
      </c>
      <c r="BK4410">
        <v>27.6</v>
      </c>
    </row>
    <row r="4411" spans="61:63" x14ac:dyDescent="0.3">
      <c r="BI4411" t="str">
        <v>26/11/2007</v>
      </c>
      <c r="BJ4411">
        <v>49.4</v>
      </c>
      <c r="BK4411">
        <v>27.6</v>
      </c>
    </row>
    <row r="4412" spans="61:63" x14ac:dyDescent="0.3">
      <c r="BI4412" t="str">
        <v>23/11/2007</v>
      </c>
      <c r="BJ4412">
        <v>47.3</v>
      </c>
      <c r="BK4412">
        <v>29</v>
      </c>
    </row>
    <row r="4413" spans="61:63" x14ac:dyDescent="0.3">
      <c r="BI4413" t="str">
        <v>22/11/2007</v>
      </c>
      <c r="BJ4413">
        <v>47.3</v>
      </c>
      <c r="BK4413">
        <v>29</v>
      </c>
    </row>
    <row r="4414" spans="61:63" x14ac:dyDescent="0.3">
      <c r="BI4414" t="str">
        <v>21/11/2007</v>
      </c>
      <c r="BJ4414">
        <v>47.3</v>
      </c>
      <c r="BK4414">
        <v>29</v>
      </c>
    </row>
    <row r="4415" spans="61:63" x14ac:dyDescent="0.3">
      <c r="BI4415" t="str">
        <v>20/11/2007</v>
      </c>
      <c r="BJ4415">
        <v>47.3</v>
      </c>
      <c r="BK4415">
        <v>29</v>
      </c>
    </row>
    <row r="4416" spans="61:63" x14ac:dyDescent="0.3">
      <c r="BI4416" t="str">
        <v>19/11/2007</v>
      </c>
      <c r="BJ4416">
        <v>47.3</v>
      </c>
      <c r="BK4416">
        <v>29</v>
      </c>
    </row>
    <row r="4417" spans="61:63" x14ac:dyDescent="0.3">
      <c r="BI4417" t="str">
        <v>16/11/2007</v>
      </c>
      <c r="BJ4417">
        <v>47.9</v>
      </c>
      <c r="BK4417">
        <v>26.6</v>
      </c>
    </row>
    <row r="4418" spans="61:63" x14ac:dyDescent="0.3">
      <c r="BI4418" t="str">
        <v>15/11/2007</v>
      </c>
      <c r="BJ4418">
        <v>47.9</v>
      </c>
      <c r="BK4418">
        <v>26.6</v>
      </c>
    </row>
    <row r="4419" spans="61:63" x14ac:dyDescent="0.3">
      <c r="BI4419" t="str">
        <v>14/11/2007</v>
      </c>
      <c r="BJ4419">
        <v>47.9</v>
      </c>
      <c r="BK4419">
        <v>26.6</v>
      </c>
    </row>
    <row r="4420" spans="61:63" x14ac:dyDescent="0.3">
      <c r="BI4420" t="str">
        <v>13/11/2007</v>
      </c>
      <c r="BJ4420">
        <v>47.9</v>
      </c>
      <c r="BK4420">
        <v>26.6</v>
      </c>
    </row>
    <row r="4421" spans="61:63" x14ac:dyDescent="0.3">
      <c r="BI4421" t="str">
        <v>12/11/2007</v>
      </c>
      <c r="BJ4421">
        <v>47.9</v>
      </c>
      <c r="BK4421">
        <v>26.6</v>
      </c>
    </row>
    <row r="4422" spans="61:63" x14ac:dyDescent="0.3">
      <c r="BI4422" t="str">
        <v>09/11/2007</v>
      </c>
      <c r="BJ4422">
        <v>51.1</v>
      </c>
      <c r="BK4422">
        <v>26.7</v>
      </c>
    </row>
    <row r="4423" spans="61:63" x14ac:dyDescent="0.3">
      <c r="BI4423" t="str">
        <v>08/11/2007</v>
      </c>
      <c r="BJ4423">
        <v>51.1</v>
      </c>
      <c r="BK4423">
        <v>26.7</v>
      </c>
    </row>
    <row r="4424" spans="61:63" x14ac:dyDescent="0.3">
      <c r="BI4424" t="str">
        <v>07/11/2007</v>
      </c>
      <c r="BJ4424">
        <v>51.1</v>
      </c>
      <c r="BK4424">
        <v>26.7</v>
      </c>
    </row>
    <row r="4425" spans="61:63" x14ac:dyDescent="0.3">
      <c r="BI4425" t="str">
        <v>06/11/2007</v>
      </c>
      <c r="BJ4425">
        <v>51.1</v>
      </c>
      <c r="BK4425">
        <v>26.7</v>
      </c>
    </row>
    <row r="4426" spans="61:63" x14ac:dyDescent="0.3">
      <c r="BI4426" t="str">
        <v>05/11/2007</v>
      </c>
      <c r="BJ4426">
        <v>51.1</v>
      </c>
      <c r="BK4426">
        <v>26.7</v>
      </c>
    </row>
    <row r="4427" spans="61:63" x14ac:dyDescent="0.3">
      <c r="BI4427" t="str">
        <v>02/11/2007</v>
      </c>
      <c r="BJ4427">
        <v>54.5</v>
      </c>
      <c r="BK4427">
        <v>22.2</v>
      </c>
    </row>
    <row r="4428" spans="61:63" x14ac:dyDescent="0.3">
      <c r="BI4428" t="str">
        <v>01/11/2007</v>
      </c>
      <c r="BJ4428">
        <v>54.5</v>
      </c>
      <c r="BK4428">
        <v>22.2</v>
      </c>
    </row>
    <row r="4429" spans="61:63" x14ac:dyDescent="0.3">
      <c r="BI4429" t="str">
        <v>31/10/2007</v>
      </c>
      <c r="BJ4429">
        <v>54.5</v>
      </c>
      <c r="BK4429">
        <v>22.2</v>
      </c>
    </row>
    <row r="4430" spans="61:63" x14ac:dyDescent="0.3">
      <c r="BI4430" t="str">
        <v>30/10/2007</v>
      </c>
      <c r="BJ4430">
        <v>54.5</v>
      </c>
      <c r="BK4430">
        <v>22.2</v>
      </c>
    </row>
    <row r="4431" spans="61:63" x14ac:dyDescent="0.3">
      <c r="BI4431" t="str">
        <v>29/10/2007</v>
      </c>
      <c r="BJ4431">
        <v>54.5</v>
      </c>
      <c r="BK4431">
        <v>22.2</v>
      </c>
    </row>
    <row r="4432" spans="61:63" x14ac:dyDescent="0.3">
      <c r="BI4432" t="str">
        <v>26/10/2007</v>
      </c>
      <c r="BJ4432">
        <v>53.8</v>
      </c>
      <c r="BK4432">
        <v>23.1</v>
      </c>
    </row>
    <row r="4433" spans="61:63" x14ac:dyDescent="0.3">
      <c r="BI4433" t="str">
        <v>25/10/2007</v>
      </c>
      <c r="BJ4433">
        <v>53.8</v>
      </c>
      <c r="BK4433">
        <v>23.1</v>
      </c>
    </row>
    <row r="4434" spans="61:63" x14ac:dyDescent="0.3">
      <c r="BI4434" t="str">
        <v>24/10/2007</v>
      </c>
      <c r="BJ4434">
        <v>53.8</v>
      </c>
      <c r="BK4434">
        <v>23.1</v>
      </c>
    </row>
    <row r="4435" spans="61:63" x14ac:dyDescent="0.3">
      <c r="BI4435" t="str">
        <v>23/10/2007</v>
      </c>
      <c r="BJ4435">
        <v>53.8</v>
      </c>
      <c r="BK4435">
        <v>23.1</v>
      </c>
    </row>
    <row r="4436" spans="61:63" x14ac:dyDescent="0.3">
      <c r="BI4436" t="str">
        <v>22/10/2007</v>
      </c>
      <c r="BJ4436">
        <v>53.8</v>
      </c>
      <c r="BK4436">
        <v>23.1</v>
      </c>
    </row>
    <row r="4437" spans="61:63" x14ac:dyDescent="0.3">
      <c r="BI4437" t="str">
        <v>19/10/2007</v>
      </c>
      <c r="BJ4437">
        <v>56.5</v>
      </c>
      <c r="BK4437">
        <v>22.9</v>
      </c>
    </row>
    <row r="4438" spans="61:63" x14ac:dyDescent="0.3">
      <c r="BI4438" t="str">
        <v>18/10/2007</v>
      </c>
      <c r="BJ4438">
        <v>56.5</v>
      </c>
      <c r="BK4438">
        <v>22.9</v>
      </c>
    </row>
    <row r="4439" spans="61:63" x14ac:dyDescent="0.3">
      <c r="BI4439" t="str">
        <v>17/10/2007</v>
      </c>
      <c r="BJ4439">
        <v>56.5</v>
      </c>
      <c r="BK4439">
        <v>22.9</v>
      </c>
    </row>
    <row r="4440" spans="61:63" x14ac:dyDescent="0.3">
      <c r="BI4440" t="str">
        <v>16/10/2007</v>
      </c>
      <c r="BJ4440">
        <v>56.5</v>
      </c>
      <c r="BK4440">
        <v>22.9</v>
      </c>
    </row>
    <row r="4441" spans="61:63" x14ac:dyDescent="0.3">
      <c r="BI4441" t="str">
        <v>15/10/2007</v>
      </c>
      <c r="BJ4441">
        <v>56.5</v>
      </c>
      <c r="BK4441">
        <v>22.9</v>
      </c>
    </row>
    <row r="4442" spans="61:63" x14ac:dyDescent="0.3">
      <c r="BI4442" t="str">
        <v>12/10/2007</v>
      </c>
      <c r="BJ4442">
        <v>62</v>
      </c>
      <c r="BK4442">
        <v>19.600000000000001</v>
      </c>
    </row>
    <row r="4443" spans="61:63" x14ac:dyDescent="0.3">
      <c r="BI4443" t="str">
        <v>11/10/2007</v>
      </c>
      <c r="BJ4443">
        <v>62</v>
      </c>
      <c r="BK4443">
        <v>19.600000000000001</v>
      </c>
    </row>
    <row r="4444" spans="61:63" x14ac:dyDescent="0.3">
      <c r="BI4444" t="str">
        <v>10/10/2007</v>
      </c>
      <c r="BJ4444">
        <v>62</v>
      </c>
      <c r="BK4444">
        <v>19.600000000000001</v>
      </c>
    </row>
    <row r="4445" spans="61:63" x14ac:dyDescent="0.3">
      <c r="BI4445" t="str">
        <v>09/10/2007</v>
      </c>
      <c r="BJ4445">
        <v>62</v>
      </c>
      <c r="BK4445">
        <v>19.600000000000001</v>
      </c>
    </row>
    <row r="4446" spans="61:63" x14ac:dyDescent="0.3">
      <c r="BI4446" t="str">
        <v>08/10/2007</v>
      </c>
      <c r="BJ4446">
        <v>62</v>
      </c>
      <c r="BK4446">
        <v>19.600000000000001</v>
      </c>
    </row>
    <row r="4447" spans="61:63" x14ac:dyDescent="0.3">
      <c r="BI4447" t="str">
        <v>05/10/2007</v>
      </c>
      <c r="BJ4447">
        <v>60.2</v>
      </c>
      <c r="BK4447">
        <v>21.5</v>
      </c>
    </row>
    <row r="4448" spans="61:63" x14ac:dyDescent="0.3">
      <c r="BI4448" t="str">
        <v>04/10/2007</v>
      </c>
      <c r="BJ4448">
        <v>60.2</v>
      </c>
      <c r="BK4448">
        <v>21.5</v>
      </c>
    </row>
    <row r="4449" spans="61:63" x14ac:dyDescent="0.3">
      <c r="BI4449" t="str">
        <v>03/10/2007</v>
      </c>
      <c r="BJ4449">
        <v>60.2</v>
      </c>
      <c r="BK4449">
        <v>21.5</v>
      </c>
    </row>
    <row r="4450" spans="61:63" x14ac:dyDescent="0.3">
      <c r="BI4450" t="str">
        <v>02/10/2007</v>
      </c>
      <c r="BJ4450">
        <v>60.2</v>
      </c>
      <c r="BK4450">
        <v>21.5</v>
      </c>
    </row>
    <row r="4451" spans="61:63" x14ac:dyDescent="0.3">
      <c r="BI4451" t="str">
        <v>01/10/2007</v>
      </c>
      <c r="BJ4451">
        <v>60.2</v>
      </c>
      <c r="BK4451">
        <v>21.5</v>
      </c>
    </row>
    <row r="4452" spans="61:63" x14ac:dyDescent="0.3">
      <c r="BI4452" t="str">
        <v>28/09/2007</v>
      </c>
      <c r="BJ4452">
        <v>56.5</v>
      </c>
      <c r="BK4452">
        <v>25</v>
      </c>
    </row>
    <row r="4453" spans="61:63" x14ac:dyDescent="0.3">
      <c r="BI4453" t="str">
        <v>27/09/2007</v>
      </c>
      <c r="BJ4453">
        <v>56.5</v>
      </c>
      <c r="BK4453">
        <v>25</v>
      </c>
    </row>
    <row r="4454" spans="61:63" x14ac:dyDescent="0.3">
      <c r="BI4454" t="str">
        <v>26/09/2007</v>
      </c>
      <c r="BJ4454">
        <v>56.5</v>
      </c>
      <c r="BK4454">
        <v>25</v>
      </c>
    </row>
    <row r="4455" spans="61:63" x14ac:dyDescent="0.3">
      <c r="BI4455" t="str">
        <v>25/09/2007</v>
      </c>
      <c r="BJ4455">
        <v>56.5</v>
      </c>
      <c r="BK4455">
        <v>25</v>
      </c>
    </row>
    <row r="4456" spans="61:63" x14ac:dyDescent="0.3">
      <c r="BI4456" t="str">
        <v>24/09/2007</v>
      </c>
      <c r="BJ4456">
        <v>56.5</v>
      </c>
      <c r="BK4456">
        <v>25</v>
      </c>
    </row>
    <row r="4457" spans="61:63" x14ac:dyDescent="0.3">
      <c r="BI4457" t="str">
        <v>21/09/2007</v>
      </c>
      <c r="BJ4457">
        <v>55.6</v>
      </c>
      <c r="BK4457">
        <v>25.6</v>
      </c>
    </row>
    <row r="4458" spans="61:63" x14ac:dyDescent="0.3">
      <c r="BI4458" t="str">
        <v>20/09/2007</v>
      </c>
      <c r="BJ4458">
        <v>55.6</v>
      </c>
      <c r="BK4458">
        <v>25.6</v>
      </c>
    </row>
    <row r="4459" spans="61:63" x14ac:dyDescent="0.3">
      <c r="BI4459" t="str">
        <v>19/09/2007</v>
      </c>
      <c r="BJ4459">
        <v>55.6</v>
      </c>
      <c r="BK4459">
        <v>25.6</v>
      </c>
    </row>
    <row r="4460" spans="61:63" x14ac:dyDescent="0.3">
      <c r="BI4460" t="str">
        <v>18/09/2007</v>
      </c>
      <c r="BJ4460">
        <v>55.6</v>
      </c>
      <c r="BK4460">
        <v>25.6</v>
      </c>
    </row>
    <row r="4461" spans="61:63" x14ac:dyDescent="0.3">
      <c r="BI4461" t="str">
        <v>17/09/2007</v>
      </c>
      <c r="BJ4461">
        <v>55.6</v>
      </c>
      <c r="BK4461">
        <v>25.6</v>
      </c>
    </row>
    <row r="4462" spans="61:63" x14ac:dyDescent="0.3">
      <c r="BI4462" t="str">
        <v>14/09/2007</v>
      </c>
      <c r="BJ4462">
        <v>53.9</v>
      </c>
      <c r="BK4462">
        <v>27</v>
      </c>
    </row>
    <row r="4463" spans="61:63" x14ac:dyDescent="0.3">
      <c r="BI4463" t="str">
        <v>13/09/2007</v>
      </c>
      <c r="BJ4463">
        <v>53.9</v>
      </c>
      <c r="BK4463">
        <v>27</v>
      </c>
    </row>
    <row r="4464" spans="61:63" x14ac:dyDescent="0.3">
      <c r="BI4464" t="str">
        <v>12/09/2007</v>
      </c>
      <c r="BJ4464">
        <v>53.9</v>
      </c>
      <c r="BK4464">
        <v>27</v>
      </c>
    </row>
    <row r="4465" spans="61:63" x14ac:dyDescent="0.3">
      <c r="BI4465" t="str">
        <v>11/09/2007</v>
      </c>
      <c r="BJ4465">
        <v>53.9</v>
      </c>
      <c r="BK4465">
        <v>27</v>
      </c>
    </row>
    <row r="4466" spans="61:63" x14ac:dyDescent="0.3">
      <c r="BI4466" t="str">
        <v>10/09/2007</v>
      </c>
      <c r="BJ4466">
        <v>53.9</v>
      </c>
      <c r="BK4466">
        <v>27</v>
      </c>
    </row>
    <row r="4467" spans="61:63" x14ac:dyDescent="0.3">
      <c r="BI4467" t="str">
        <v>07/09/2007</v>
      </c>
      <c r="BJ4467">
        <v>48.3</v>
      </c>
      <c r="BK4467">
        <v>31</v>
      </c>
    </row>
    <row r="4468" spans="61:63" x14ac:dyDescent="0.3">
      <c r="BI4468" t="str">
        <v>06/09/2007</v>
      </c>
      <c r="BJ4468">
        <v>48.3</v>
      </c>
      <c r="BK4468">
        <v>31</v>
      </c>
    </row>
    <row r="4469" spans="61:63" x14ac:dyDescent="0.3">
      <c r="BI4469" t="str">
        <v>05/09/2007</v>
      </c>
      <c r="BJ4469">
        <v>48.3</v>
      </c>
      <c r="BK4469">
        <v>31</v>
      </c>
    </row>
    <row r="4470" spans="61:63" x14ac:dyDescent="0.3">
      <c r="BI4470" t="str">
        <v>04/09/2007</v>
      </c>
      <c r="BJ4470">
        <v>48.3</v>
      </c>
      <c r="BK4470">
        <v>31</v>
      </c>
    </row>
    <row r="4471" spans="61:63" x14ac:dyDescent="0.3">
      <c r="BI4471" t="str">
        <v>03/09/2007</v>
      </c>
      <c r="BJ4471">
        <v>48.3</v>
      </c>
      <c r="BK4471">
        <v>31</v>
      </c>
    </row>
    <row r="4472" spans="61:63" x14ac:dyDescent="0.3">
      <c r="BI4472" t="str">
        <v>31/08/2007</v>
      </c>
      <c r="BJ4472">
        <v>42.9</v>
      </c>
      <c r="BK4472">
        <v>37.4</v>
      </c>
    </row>
    <row r="4473" spans="61:63" x14ac:dyDescent="0.3">
      <c r="BI4473" t="str">
        <v>30/08/2007</v>
      </c>
      <c r="BJ4473">
        <v>42.9</v>
      </c>
      <c r="BK4473">
        <v>37.4</v>
      </c>
    </row>
    <row r="4474" spans="61:63" x14ac:dyDescent="0.3">
      <c r="BI4474" t="str">
        <v>29/08/2007</v>
      </c>
      <c r="BJ4474">
        <v>42.9</v>
      </c>
      <c r="BK4474">
        <v>37.4</v>
      </c>
    </row>
    <row r="4475" spans="61:63" x14ac:dyDescent="0.3">
      <c r="BI4475" t="str">
        <v>28/08/2007</v>
      </c>
      <c r="BJ4475">
        <v>42.9</v>
      </c>
      <c r="BK4475">
        <v>37.4</v>
      </c>
    </row>
    <row r="4476" spans="61:63" x14ac:dyDescent="0.3">
      <c r="BI4476" t="str">
        <v>27/08/2007</v>
      </c>
      <c r="BJ4476">
        <v>42.9</v>
      </c>
      <c r="BK4476">
        <v>37.4</v>
      </c>
    </row>
    <row r="4477" spans="61:63" x14ac:dyDescent="0.3">
      <c r="BI4477" t="str">
        <v>24/08/2007</v>
      </c>
      <c r="BJ4477">
        <v>41.7</v>
      </c>
      <c r="BK4477">
        <v>37.4</v>
      </c>
    </row>
    <row r="4478" spans="61:63" x14ac:dyDescent="0.3">
      <c r="BI4478" t="str">
        <v>23/08/2007</v>
      </c>
      <c r="BJ4478">
        <v>41.7</v>
      </c>
      <c r="BK4478">
        <v>37.4</v>
      </c>
    </row>
    <row r="4479" spans="61:63" x14ac:dyDescent="0.3">
      <c r="BI4479" t="str">
        <v>22/08/2007</v>
      </c>
      <c r="BJ4479">
        <v>41.7</v>
      </c>
      <c r="BK4479">
        <v>37.4</v>
      </c>
    </row>
    <row r="4480" spans="61:63" x14ac:dyDescent="0.3">
      <c r="BI4480" t="str">
        <v>21/08/2007</v>
      </c>
      <c r="BJ4480">
        <v>41.7</v>
      </c>
      <c r="BK4480">
        <v>37.4</v>
      </c>
    </row>
    <row r="4481" spans="61:63" x14ac:dyDescent="0.3">
      <c r="BI4481" t="str">
        <v>20/08/2007</v>
      </c>
      <c r="BJ4481">
        <v>41.7</v>
      </c>
      <c r="BK4481">
        <v>37.4</v>
      </c>
    </row>
    <row r="4482" spans="61:63" x14ac:dyDescent="0.3">
      <c r="BI4482" t="str">
        <v>17/08/2007</v>
      </c>
      <c r="BJ4482">
        <v>40.6</v>
      </c>
      <c r="BK4482">
        <v>37.4</v>
      </c>
    </row>
    <row r="4483" spans="61:63" x14ac:dyDescent="0.3">
      <c r="BI4483" t="str">
        <v>16/08/2007</v>
      </c>
      <c r="BJ4483">
        <v>40.6</v>
      </c>
      <c r="BK4483">
        <v>37.4</v>
      </c>
    </row>
    <row r="4484" spans="61:63" x14ac:dyDescent="0.3">
      <c r="BI4484" t="str">
        <v>15/08/2007</v>
      </c>
      <c r="BJ4484">
        <v>40.6</v>
      </c>
      <c r="BK4484">
        <v>37.4</v>
      </c>
    </row>
    <row r="4485" spans="61:63" x14ac:dyDescent="0.3">
      <c r="BI4485" t="str">
        <v>14/08/2007</v>
      </c>
      <c r="BJ4485">
        <v>40.6</v>
      </c>
      <c r="BK4485">
        <v>37.4</v>
      </c>
    </row>
    <row r="4486" spans="61:63" x14ac:dyDescent="0.3">
      <c r="BI4486" t="str">
        <v>13/08/2007</v>
      </c>
      <c r="BJ4486">
        <v>40.6</v>
      </c>
      <c r="BK4486">
        <v>37.4</v>
      </c>
    </row>
    <row r="4487" spans="61:63" x14ac:dyDescent="0.3">
      <c r="BI4487" t="str">
        <v>10/08/2007</v>
      </c>
      <c r="BJ4487">
        <v>43.8</v>
      </c>
      <c r="BK4487">
        <v>32.6</v>
      </c>
    </row>
    <row r="4488" spans="61:63" x14ac:dyDescent="0.3">
      <c r="BI4488" t="str">
        <v>09/08/2007</v>
      </c>
      <c r="BJ4488">
        <v>43.8</v>
      </c>
      <c r="BK4488">
        <v>32.6</v>
      </c>
    </row>
    <row r="4489" spans="61:63" x14ac:dyDescent="0.3">
      <c r="BI4489" t="str">
        <v>08/08/2007</v>
      </c>
      <c r="BJ4489">
        <v>43.8</v>
      </c>
      <c r="BK4489">
        <v>32.6</v>
      </c>
    </row>
    <row r="4490" spans="61:63" x14ac:dyDescent="0.3">
      <c r="BI4490" t="str">
        <v>07/08/2007</v>
      </c>
      <c r="BJ4490">
        <v>43.8</v>
      </c>
      <c r="BK4490">
        <v>32.6</v>
      </c>
    </row>
    <row r="4491" spans="61:63" x14ac:dyDescent="0.3">
      <c r="BI4491" t="str">
        <v>06/08/2007</v>
      </c>
      <c r="BJ4491">
        <v>43.8</v>
      </c>
      <c r="BK4491">
        <v>32.6</v>
      </c>
    </row>
    <row r="4492" spans="61:63" x14ac:dyDescent="0.3">
      <c r="BI4492" t="str">
        <v>03/08/2007</v>
      </c>
      <c r="BJ4492">
        <v>43.8</v>
      </c>
      <c r="BK4492">
        <v>31.5</v>
      </c>
    </row>
    <row r="4493" spans="61:63" x14ac:dyDescent="0.3">
      <c r="BI4493" t="str">
        <v>02/08/2007</v>
      </c>
      <c r="BJ4493">
        <v>43.8</v>
      </c>
      <c r="BK4493">
        <v>31.5</v>
      </c>
    </row>
    <row r="4494" spans="61:63" x14ac:dyDescent="0.3">
      <c r="BI4494" t="str">
        <v>01/08/2007</v>
      </c>
      <c r="BJ4494">
        <v>43.8</v>
      </c>
      <c r="BK4494">
        <v>31.5</v>
      </c>
    </row>
    <row r="4495" spans="61:63" x14ac:dyDescent="0.3">
      <c r="BI4495" t="str">
        <v>31/07/2007</v>
      </c>
      <c r="BJ4495">
        <v>43.8</v>
      </c>
      <c r="BK4495">
        <v>31.5</v>
      </c>
    </row>
    <row r="4496" spans="61:63" x14ac:dyDescent="0.3">
      <c r="BI4496" t="str">
        <v>30/07/2007</v>
      </c>
      <c r="BJ4496">
        <v>43.8</v>
      </c>
      <c r="BK4496">
        <v>31.5</v>
      </c>
    </row>
    <row r="4497" spans="61:63" x14ac:dyDescent="0.3">
      <c r="BI4497" t="str">
        <v>27/07/2007</v>
      </c>
      <c r="BJ4497">
        <v>47.2</v>
      </c>
      <c r="BK4497">
        <v>26.4</v>
      </c>
    </row>
    <row r="4498" spans="61:63" x14ac:dyDescent="0.3">
      <c r="BI4498" t="str">
        <v>26/07/2007</v>
      </c>
      <c r="BJ4498">
        <v>47.2</v>
      </c>
      <c r="BK4498">
        <v>26.4</v>
      </c>
    </row>
    <row r="4499" spans="61:63" x14ac:dyDescent="0.3">
      <c r="BI4499" t="str">
        <v>25/07/2007</v>
      </c>
      <c r="BJ4499">
        <v>47.2</v>
      </c>
      <c r="BK4499">
        <v>26.4</v>
      </c>
    </row>
    <row r="4500" spans="61:63" x14ac:dyDescent="0.3">
      <c r="BI4500" t="str">
        <v>24/07/2007</v>
      </c>
      <c r="BJ4500">
        <v>47.2</v>
      </c>
      <c r="BK4500">
        <v>26.4</v>
      </c>
    </row>
    <row r="4501" spans="61:63" x14ac:dyDescent="0.3">
      <c r="BI4501" t="str">
        <v>23/07/2007</v>
      </c>
      <c r="BJ4501">
        <v>47.2</v>
      </c>
      <c r="BK4501">
        <v>26.4</v>
      </c>
    </row>
    <row r="4502" spans="61:63" x14ac:dyDescent="0.3">
      <c r="BI4502" t="str">
        <v>20/07/2007</v>
      </c>
      <c r="BJ4502">
        <v>53.9</v>
      </c>
      <c r="BK4502">
        <v>18</v>
      </c>
    </row>
    <row r="4503" spans="61:63" x14ac:dyDescent="0.3">
      <c r="BI4503" t="str">
        <v>19/07/2007</v>
      </c>
      <c r="BJ4503">
        <v>53.9</v>
      </c>
      <c r="BK4503">
        <v>18</v>
      </c>
    </row>
    <row r="4504" spans="61:63" x14ac:dyDescent="0.3">
      <c r="BI4504" t="str">
        <v>18/07/2007</v>
      </c>
      <c r="BJ4504">
        <v>53.9</v>
      </c>
      <c r="BK4504">
        <v>18</v>
      </c>
    </row>
    <row r="4505" spans="61:63" x14ac:dyDescent="0.3">
      <c r="BI4505" t="str">
        <v>17/07/2007</v>
      </c>
      <c r="BJ4505">
        <v>53.9</v>
      </c>
      <c r="BK4505">
        <v>18</v>
      </c>
    </row>
    <row r="4506" spans="61:63" x14ac:dyDescent="0.3">
      <c r="BI4506" t="str">
        <v>16/07/2007</v>
      </c>
      <c r="BJ4506">
        <v>53.9</v>
      </c>
      <c r="BK4506">
        <v>18</v>
      </c>
    </row>
    <row r="4507" spans="61:63" x14ac:dyDescent="0.3">
      <c r="BI4507" t="str">
        <v>13/07/2007</v>
      </c>
      <c r="BJ4507">
        <v>52.3</v>
      </c>
      <c r="BK4507">
        <v>19.3</v>
      </c>
    </row>
    <row r="4508" spans="61:63" x14ac:dyDescent="0.3">
      <c r="BI4508" t="str">
        <v>12/07/2007</v>
      </c>
      <c r="BJ4508">
        <v>52.3</v>
      </c>
      <c r="BK4508">
        <v>19.3</v>
      </c>
    </row>
    <row r="4509" spans="61:63" x14ac:dyDescent="0.3">
      <c r="BI4509" t="str">
        <v>11/07/2007</v>
      </c>
      <c r="BJ4509">
        <v>52.3</v>
      </c>
      <c r="BK4509">
        <v>19.3</v>
      </c>
    </row>
    <row r="4510" spans="61:63" x14ac:dyDescent="0.3">
      <c r="BI4510" t="str">
        <v>10/07/2007</v>
      </c>
      <c r="BJ4510">
        <v>52.3</v>
      </c>
      <c r="BK4510">
        <v>19.3</v>
      </c>
    </row>
    <row r="4511" spans="61:63" x14ac:dyDescent="0.3">
      <c r="BI4511" t="str">
        <v>09/07/2007</v>
      </c>
      <c r="BJ4511">
        <v>52.3</v>
      </c>
      <c r="BK4511">
        <v>19.3</v>
      </c>
    </row>
    <row r="4512" spans="61:63" x14ac:dyDescent="0.3">
      <c r="BI4512" t="str">
        <v>06/07/2007</v>
      </c>
      <c r="BJ4512">
        <v>49.5</v>
      </c>
      <c r="BK4512">
        <v>21.3</v>
      </c>
    </row>
    <row r="4513" spans="61:63" x14ac:dyDescent="0.3">
      <c r="BI4513" t="str">
        <v>05/07/2007</v>
      </c>
      <c r="BJ4513">
        <v>49.5</v>
      </c>
      <c r="BK4513">
        <v>21.3</v>
      </c>
    </row>
    <row r="4514" spans="61:63" x14ac:dyDescent="0.3">
      <c r="BI4514" t="str">
        <v>04/07/2007</v>
      </c>
      <c r="BJ4514">
        <v>49.5</v>
      </c>
      <c r="BK4514">
        <v>21.3</v>
      </c>
    </row>
    <row r="4515" spans="61:63" x14ac:dyDescent="0.3">
      <c r="BI4515" t="str">
        <v>03/07/2007</v>
      </c>
      <c r="BJ4515">
        <v>49.5</v>
      </c>
      <c r="BK4515">
        <v>21.3</v>
      </c>
    </row>
    <row r="4516" spans="61:63" x14ac:dyDescent="0.3">
      <c r="BI4516" t="str">
        <v>02/07/2007</v>
      </c>
      <c r="BJ4516">
        <v>49.5</v>
      </c>
      <c r="BK4516">
        <v>21.3</v>
      </c>
    </row>
    <row r="4517" spans="61:63" x14ac:dyDescent="0.3">
      <c r="BI4517" t="str">
        <v>29/06/2007</v>
      </c>
      <c r="BJ4517">
        <v>49.4</v>
      </c>
      <c r="BK4517">
        <v>18</v>
      </c>
    </row>
    <row r="4518" spans="61:63" x14ac:dyDescent="0.3">
      <c r="BI4518" t="str">
        <v>28/06/2007</v>
      </c>
      <c r="BJ4518">
        <v>49.4</v>
      </c>
      <c r="BK4518">
        <v>18</v>
      </c>
    </row>
    <row r="4519" spans="61:63" x14ac:dyDescent="0.3">
      <c r="BI4519" t="str">
        <v>27/06/2007</v>
      </c>
      <c r="BJ4519">
        <v>49.4</v>
      </c>
      <c r="BK4519">
        <v>18</v>
      </c>
    </row>
    <row r="4520" spans="61:63" x14ac:dyDescent="0.3">
      <c r="BI4520" t="str">
        <v>26/06/2007</v>
      </c>
      <c r="BJ4520">
        <v>49.4</v>
      </c>
      <c r="BK4520">
        <v>18</v>
      </c>
    </row>
    <row r="4521" spans="61:63" x14ac:dyDescent="0.3">
      <c r="BI4521" t="str">
        <v>25/06/2007</v>
      </c>
      <c r="BJ4521">
        <v>49.4</v>
      </c>
      <c r="BK4521">
        <v>18</v>
      </c>
    </row>
    <row r="4522" spans="61:63" x14ac:dyDescent="0.3">
      <c r="BI4522" t="str">
        <v>22/06/2007</v>
      </c>
      <c r="BJ4522">
        <v>53.8</v>
      </c>
      <c r="BK4522">
        <v>20.399999999999999</v>
      </c>
    </row>
    <row r="4523" spans="61:63" x14ac:dyDescent="0.3">
      <c r="BI4523" t="str">
        <v>21/06/2007</v>
      </c>
      <c r="BJ4523">
        <v>53.8</v>
      </c>
      <c r="BK4523">
        <v>20.399999999999999</v>
      </c>
    </row>
    <row r="4524" spans="61:63" x14ac:dyDescent="0.3">
      <c r="BI4524" t="str">
        <v>20/06/2007</v>
      </c>
      <c r="BJ4524">
        <v>53.8</v>
      </c>
      <c r="BK4524">
        <v>20.399999999999999</v>
      </c>
    </row>
    <row r="4525" spans="61:63" x14ac:dyDescent="0.3">
      <c r="BI4525" t="str">
        <v>19/06/2007</v>
      </c>
      <c r="BJ4525">
        <v>53.8</v>
      </c>
      <c r="BK4525">
        <v>20.399999999999999</v>
      </c>
    </row>
    <row r="4526" spans="61:63" x14ac:dyDescent="0.3">
      <c r="BI4526" t="str">
        <v>18/06/2007</v>
      </c>
      <c r="BJ4526">
        <v>53.8</v>
      </c>
      <c r="BK4526">
        <v>20.399999999999999</v>
      </c>
    </row>
    <row r="4527" spans="61:63" x14ac:dyDescent="0.3">
      <c r="BI4527" t="str">
        <v>15/06/2007</v>
      </c>
      <c r="BJ4527">
        <v>53.3</v>
      </c>
      <c r="BK4527">
        <v>18.899999999999999</v>
      </c>
    </row>
    <row r="4528" spans="61:63" x14ac:dyDescent="0.3">
      <c r="BI4528" t="str">
        <v>14/06/2007</v>
      </c>
      <c r="BJ4528">
        <v>53.3</v>
      </c>
      <c r="BK4528">
        <v>18.899999999999999</v>
      </c>
    </row>
    <row r="4529" spans="61:63" x14ac:dyDescent="0.3">
      <c r="BI4529" t="str">
        <v>13/06/2007</v>
      </c>
      <c r="BJ4529">
        <v>53.3</v>
      </c>
      <c r="BK4529">
        <v>18.899999999999999</v>
      </c>
    </row>
    <row r="4530" spans="61:63" x14ac:dyDescent="0.3">
      <c r="BI4530" t="str">
        <v>12/06/2007</v>
      </c>
      <c r="BJ4530">
        <v>53.3</v>
      </c>
      <c r="BK4530">
        <v>18.899999999999999</v>
      </c>
    </row>
    <row r="4531" spans="61:63" x14ac:dyDescent="0.3">
      <c r="BI4531" t="str">
        <v>11/06/2007</v>
      </c>
      <c r="BJ4531">
        <v>53.3</v>
      </c>
      <c r="BK4531">
        <v>18.899999999999999</v>
      </c>
    </row>
    <row r="4532" spans="61:63" x14ac:dyDescent="0.3">
      <c r="BI4532" t="str">
        <v>08/06/2007</v>
      </c>
      <c r="BJ4532">
        <v>56.7</v>
      </c>
      <c r="BK4532">
        <v>21.1</v>
      </c>
    </row>
    <row r="4533" spans="61:63" x14ac:dyDescent="0.3">
      <c r="BI4533" t="str">
        <v>07/06/2007</v>
      </c>
      <c r="BJ4533">
        <v>56.7</v>
      </c>
      <c r="BK4533">
        <v>21.1</v>
      </c>
    </row>
    <row r="4534" spans="61:63" x14ac:dyDescent="0.3">
      <c r="BI4534" t="str">
        <v>06/06/2007</v>
      </c>
      <c r="BJ4534">
        <v>56.7</v>
      </c>
      <c r="BK4534">
        <v>21.1</v>
      </c>
    </row>
    <row r="4535" spans="61:63" x14ac:dyDescent="0.3">
      <c r="BI4535" t="str">
        <v>05/06/2007</v>
      </c>
      <c r="BJ4535">
        <v>56.7</v>
      </c>
      <c r="BK4535">
        <v>21.1</v>
      </c>
    </row>
    <row r="4536" spans="61:63" x14ac:dyDescent="0.3">
      <c r="BI4536" t="str">
        <v>04/06/2007</v>
      </c>
      <c r="BJ4536">
        <v>56.7</v>
      </c>
      <c r="BK4536">
        <v>21.1</v>
      </c>
    </row>
    <row r="4537" spans="61:63" x14ac:dyDescent="0.3">
      <c r="BI4537" t="str">
        <v>01/06/2007</v>
      </c>
      <c r="BJ4537">
        <v>52.2</v>
      </c>
      <c r="BK4537">
        <v>22.8</v>
      </c>
    </row>
    <row r="4538" spans="61:63" x14ac:dyDescent="0.3">
      <c r="BI4538" t="str">
        <v>31/05/2007</v>
      </c>
      <c r="BJ4538">
        <v>52.2</v>
      </c>
      <c r="BK4538">
        <v>22.8</v>
      </c>
    </row>
    <row r="4539" spans="61:63" x14ac:dyDescent="0.3">
      <c r="BI4539" t="str">
        <v>30/05/2007</v>
      </c>
      <c r="BJ4539">
        <v>52.2</v>
      </c>
      <c r="BK4539">
        <v>22.8</v>
      </c>
    </row>
    <row r="4540" spans="61:63" x14ac:dyDescent="0.3">
      <c r="BI4540" t="str">
        <v>29/05/2007</v>
      </c>
      <c r="BJ4540">
        <v>52.2</v>
      </c>
      <c r="BK4540">
        <v>22.8</v>
      </c>
    </row>
    <row r="4541" spans="61:63" x14ac:dyDescent="0.3">
      <c r="BI4541" t="str">
        <v>28/05/2007</v>
      </c>
      <c r="BJ4541">
        <v>52.2</v>
      </c>
      <c r="BK4541">
        <v>22.8</v>
      </c>
    </row>
    <row r="4542" spans="61:63" x14ac:dyDescent="0.3">
      <c r="BI4542" t="str">
        <v>25/05/2007</v>
      </c>
      <c r="BJ4542">
        <v>53.8</v>
      </c>
      <c r="BK4542">
        <v>21.5</v>
      </c>
    </row>
    <row r="4543" spans="61:63" x14ac:dyDescent="0.3">
      <c r="BI4543" t="str">
        <v>24/05/2007</v>
      </c>
      <c r="BJ4543">
        <v>53.8</v>
      </c>
      <c r="BK4543">
        <v>21.5</v>
      </c>
    </row>
    <row r="4544" spans="61:63" x14ac:dyDescent="0.3">
      <c r="BI4544" t="str">
        <v>23/05/2007</v>
      </c>
      <c r="BJ4544">
        <v>53.8</v>
      </c>
      <c r="BK4544">
        <v>21.5</v>
      </c>
    </row>
    <row r="4545" spans="61:63" x14ac:dyDescent="0.3">
      <c r="BI4545" t="str">
        <v>22/05/2007</v>
      </c>
      <c r="BJ4545">
        <v>53.8</v>
      </c>
      <c r="BK4545">
        <v>21.5</v>
      </c>
    </row>
    <row r="4546" spans="61:63" x14ac:dyDescent="0.3">
      <c r="BI4546" t="str">
        <v>21/05/2007</v>
      </c>
      <c r="BJ4546">
        <v>53.8</v>
      </c>
      <c r="BK4546">
        <v>21.5</v>
      </c>
    </row>
    <row r="4547" spans="61:63" x14ac:dyDescent="0.3">
      <c r="BI4547" t="str">
        <v>18/05/2007</v>
      </c>
      <c r="BJ4547">
        <v>54.3</v>
      </c>
      <c r="BK4547">
        <v>20.7</v>
      </c>
    </row>
    <row r="4548" spans="61:63" x14ac:dyDescent="0.3">
      <c r="BI4548" t="str">
        <v>17/05/2007</v>
      </c>
      <c r="BJ4548">
        <v>54.3</v>
      </c>
      <c r="BK4548">
        <v>20.7</v>
      </c>
    </row>
    <row r="4549" spans="61:63" x14ac:dyDescent="0.3">
      <c r="BI4549" t="str">
        <v>16/05/2007</v>
      </c>
      <c r="BJ4549">
        <v>54.3</v>
      </c>
      <c r="BK4549">
        <v>20.7</v>
      </c>
    </row>
    <row r="4550" spans="61:63" x14ac:dyDescent="0.3">
      <c r="BI4550" t="str">
        <v>15/05/2007</v>
      </c>
      <c r="BJ4550">
        <v>54.3</v>
      </c>
      <c r="BK4550">
        <v>20.7</v>
      </c>
    </row>
    <row r="4551" spans="61:63" x14ac:dyDescent="0.3">
      <c r="BI4551" t="str">
        <v>14/05/2007</v>
      </c>
      <c r="BJ4551">
        <v>54.3</v>
      </c>
      <c r="BK4551">
        <v>20.7</v>
      </c>
    </row>
    <row r="4552" spans="61:63" x14ac:dyDescent="0.3">
      <c r="BI4552" t="str">
        <v>11/05/2007</v>
      </c>
      <c r="BJ4552">
        <v>54.3</v>
      </c>
      <c r="BK4552">
        <v>19.600000000000001</v>
      </c>
    </row>
    <row r="4553" spans="61:63" x14ac:dyDescent="0.3">
      <c r="BI4553" t="str">
        <v>10/05/2007</v>
      </c>
      <c r="BJ4553">
        <v>54.3</v>
      </c>
      <c r="BK4553">
        <v>19.600000000000001</v>
      </c>
    </row>
    <row r="4554" spans="61:63" x14ac:dyDescent="0.3">
      <c r="BI4554" t="str">
        <v>09/05/2007</v>
      </c>
      <c r="BJ4554">
        <v>54.3</v>
      </c>
      <c r="BK4554">
        <v>19.600000000000001</v>
      </c>
    </row>
    <row r="4555" spans="61:63" x14ac:dyDescent="0.3">
      <c r="BI4555" t="str">
        <v>08/05/2007</v>
      </c>
      <c r="BJ4555">
        <v>54.3</v>
      </c>
      <c r="BK4555">
        <v>19.600000000000001</v>
      </c>
    </row>
    <row r="4556" spans="61:63" x14ac:dyDescent="0.3">
      <c r="BI4556" t="str">
        <v>07/05/2007</v>
      </c>
      <c r="BJ4556">
        <v>54.3</v>
      </c>
      <c r="BK4556">
        <v>19.600000000000001</v>
      </c>
    </row>
    <row r="4557" spans="61:63" x14ac:dyDescent="0.3">
      <c r="BI4557" t="str">
        <v>04/05/2007</v>
      </c>
      <c r="BJ4557">
        <v>53.3</v>
      </c>
      <c r="BK4557">
        <v>20</v>
      </c>
    </row>
    <row r="4558" spans="61:63" x14ac:dyDescent="0.3">
      <c r="BI4558" t="str">
        <v>03/05/2007</v>
      </c>
      <c r="BJ4558">
        <v>53.3</v>
      </c>
      <c r="BK4558">
        <v>20</v>
      </c>
    </row>
    <row r="4559" spans="61:63" x14ac:dyDescent="0.3">
      <c r="BI4559" t="str">
        <v>02/05/2007</v>
      </c>
      <c r="BJ4559">
        <v>53.3</v>
      </c>
      <c r="BK4559">
        <v>20</v>
      </c>
    </row>
    <row r="4560" spans="61:63" x14ac:dyDescent="0.3">
      <c r="BI4560" t="str">
        <v>01/05/2007</v>
      </c>
      <c r="BJ4560">
        <v>53.3</v>
      </c>
      <c r="BK4560">
        <v>20</v>
      </c>
    </row>
    <row r="4561" spans="61:63" x14ac:dyDescent="0.3">
      <c r="BI4561" t="str">
        <v>30/04/2007</v>
      </c>
      <c r="BJ4561">
        <v>53.3</v>
      </c>
      <c r="BK4561">
        <v>20</v>
      </c>
    </row>
    <row r="4562" spans="61:63" x14ac:dyDescent="0.3">
      <c r="BI4562" t="str">
        <v>27/04/2007</v>
      </c>
      <c r="BJ4562">
        <v>51.7</v>
      </c>
      <c r="BK4562">
        <v>24.7</v>
      </c>
    </row>
    <row r="4563" spans="61:63" x14ac:dyDescent="0.3">
      <c r="BI4563" t="str">
        <v>26/04/2007</v>
      </c>
      <c r="BJ4563">
        <v>51.7</v>
      </c>
      <c r="BK4563">
        <v>24.7</v>
      </c>
    </row>
    <row r="4564" spans="61:63" x14ac:dyDescent="0.3">
      <c r="BI4564" t="str">
        <v>25/04/2007</v>
      </c>
      <c r="BJ4564">
        <v>51.7</v>
      </c>
      <c r="BK4564">
        <v>24.7</v>
      </c>
    </row>
    <row r="4565" spans="61:63" x14ac:dyDescent="0.3">
      <c r="BI4565" t="str">
        <v>24/04/2007</v>
      </c>
      <c r="BJ4565">
        <v>51.7</v>
      </c>
      <c r="BK4565">
        <v>24.7</v>
      </c>
    </row>
    <row r="4566" spans="61:63" x14ac:dyDescent="0.3">
      <c r="BI4566" t="str">
        <v>23/04/2007</v>
      </c>
      <c r="BJ4566">
        <v>51.7</v>
      </c>
      <c r="BK4566">
        <v>24.7</v>
      </c>
    </row>
    <row r="4567" spans="61:63" x14ac:dyDescent="0.3">
      <c r="BI4567" t="str">
        <v>20/04/2007</v>
      </c>
      <c r="BJ4567">
        <v>51.1</v>
      </c>
      <c r="BK4567">
        <v>26.1</v>
      </c>
    </row>
    <row r="4568" spans="61:63" x14ac:dyDescent="0.3">
      <c r="BI4568" t="str">
        <v>19/04/2007</v>
      </c>
      <c r="BJ4568">
        <v>51.1</v>
      </c>
      <c r="BK4568">
        <v>26.1</v>
      </c>
    </row>
    <row r="4569" spans="61:63" x14ac:dyDescent="0.3">
      <c r="BI4569" t="str">
        <v>18/04/2007</v>
      </c>
      <c r="BJ4569">
        <v>51.1</v>
      </c>
      <c r="BK4569">
        <v>26.1</v>
      </c>
    </row>
    <row r="4570" spans="61:63" x14ac:dyDescent="0.3">
      <c r="BI4570" t="str">
        <v>17/04/2007</v>
      </c>
      <c r="BJ4570">
        <v>51.1</v>
      </c>
      <c r="BK4570">
        <v>26.1</v>
      </c>
    </row>
    <row r="4571" spans="61:63" x14ac:dyDescent="0.3">
      <c r="BI4571" t="str">
        <v>16/04/2007</v>
      </c>
      <c r="BJ4571">
        <v>51.1</v>
      </c>
      <c r="BK4571">
        <v>26.1</v>
      </c>
    </row>
    <row r="4572" spans="61:63" x14ac:dyDescent="0.3">
      <c r="BI4572" t="str">
        <v>13/04/2007</v>
      </c>
      <c r="BJ4572">
        <v>52.7</v>
      </c>
      <c r="BK4572">
        <v>25.3</v>
      </c>
    </row>
    <row r="4573" spans="61:63" x14ac:dyDescent="0.3">
      <c r="BI4573" t="str">
        <v>12/04/2007</v>
      </c>
      <c r="BJ4573">
        <v>52.7</v>
      </c>
      <c r="BK4573">
        <v>25.3</v>
      </c>
    </row>
    <row r="4574" spans="61:63" x14ac:dyDescent="0.3">
      <c r="BI4574" t="str">
        <v>11/04/2007</v>
      </c>
      <c r="BJ4574">
        <v>52.7</v>
      </c>
      <c r="BK4574">
        <v>25.3</v>
      </c>
    </row>
    <row r="4575" spans="61:63" x14ac:dyDescent="0.3">
      <c r="BI4575" t="str">
        <v>10/04/2007</v>
      </c>
      <c r="BJ4575">
        <v>52.7</v>
      </c>
      <c r="BK4575">
        <v>25.3</v>
      </c>
    </row>
    <row r="4576" spans="61:63" x14ac:dyDescent="0.3">
      <c r="BI4576" t="str">
        <v>09/04/2007</v>
      </c>
      <c r="BJ4576">
        <v>52.7</v>
      </c>
      <c r="BK4576">
        <v>25.3</v>
      </c>
    </row>
    <row r="4577" spans="61:63" x14ac:dyDescent="0.3">
      <c r="BI4577" t="str">
        <v>06/04/2007</v>
      </c>
      <c r="BJ4577">
        <v>49.5</v>
      </c>
      <c r="BK4577">
        <v>27.5</v>
      </c>
    </row>
    <row r="4578" spans="61:63" x14ac:dyDescent="0.3">
      <c r="BI4578" t="str">
        <v>05/04/2007</v>
      </c>
      <c r="BJ4578">
        <v>49.5</v>
      </c>
      <c r="BK4578">
        <v>27.5</v>
      </c>
    </row>
    <row r="4579" spans="61:63" x14ac:dyDescent="0.3">
      <c r="BI4579" t="str">
        <v>04/04/2007</v>
      </c>
      <c r="BJ4579">
        <v>49.5</v>
      </c>
      <c r="BK4579">
        <v>27.5</v>
      </c>
    </row>
    <row r="4580" spans="61:63" x14ac:dyDescent="0.3">
      <c r="BI4580" t="str">
        <v>03/04/2007</v>
      </c>
      <c r="BJ4580">
        <v>49.5</v>
      </c>
      <c r="BK4580">
        <v>27.5</v>
      </c>
    </row>
    <row r="4581" spans="61:63" x14ac:dyDescent="0.3">
      <c r="BI4581" t="str">
        <v>02/04/2007</v>
      </c>
      <c r="BJ4581">
        <v>49.5</v>
      </c>
      <c r="BK4581">
        <v>27.5</v>
      </c>
    </row>
    <row r="4582" spans="61:63" x14ac:dyDescent="0.3">
      <c r="BI4582" t="str">
        <v>30/03/2007</v>
      </c>
      <c r="BJ4582">
        <v>50.6</v>
      </c>
      <c r="BK4582">
        <v>25.8</v>
      </c>
    </row>
    <row r="4583" spans="61:63" x14ac:dyDescent="0.3">
      <c r="BI4583" t="str">
        <v>29/03/2007</v>
      </c>
      <c r="BJ4583">
        <v>50.6</v>
      </c>
      <c r="BK4583">
        <v>25.8</v>
      </c>
    </row>
    <row r="4584" spans="61:63" x14ac:dyDescent="0.3">
      <c r="BI4584" t="str">
        <v>28/03/2007</v>
      </c>
      <c r="BJ4584">
        <v>50.6</v>
      </c>
      <c r="BK4584">
        <v>25.8</v>
      </c>
    </row>
    <row r="4585" spans="61:63" x14ac:dyDescent="0.3">
      <c r="BI4585" t="str">
        <v>27/03/2007</v>
      </c>
      <c r="BJ4585">
        <v>50.6</v>
      </c>
      <c r="BK4585">
        <v>25.8</v>
      </c>
    </row>
    <row r="4586" spans="61:63" x14ac:dyDescent="0.3">
      <c r="BI4586" t="str">
        <v>26/03/2007</v>
      </c>
      <c r="BJ4586">
        <v>50.6</v>
      </c>
      <c r="BK4586">
        <v>25.8</v>
      </c>
    </row>
    <row r="4587" spans="61:63" x14ac:dyDescent="0.3">
      <c r="BI4587" t="str">
        <v>23/03/2007</v>
      </c>
      <c r="BJ4587">
        <v>48.4</v>
      </c>
      <c r="BK4587">
        <v>27.5</v>
      </c>
    </row>
    <row r="4588" spans="61:63" x14ac:dyDescent="0.3">
      <c r="BI4588" t="str">
        <v>22/03/2007</v>
      </c>
      <c r="BJ4588">
        <v>48.4</v>
      </c>
      <c r="BK4588">
        <v>27.5</v>
      </c>
    </row>
    <row r="4589" spans="61:63" x14ac:dyDescent="0.3">
      <c r="BI4589" t="str">
        <v>21/03/2007</v>
      </c>
      <c r="BJ4589">
        <v>48.4</v>
      </c>
      <c r="BK4589">
        <v>27.5</v>
      </c>
    </row>
    <row r="4590" spans="61:63" x14ac:dyDescent="0.3">
      <c r="BI4590" t="str">
        <v>20/03/2007</v>
      </c>
      <c r="BJ4590">
        <v>48.4</v>
      </c>
      <c r="BK4590">
        <v>27.5</v>
      </c>
    </row>
    <row r="4591" spans="61:63" x14ac:dyDescent="0.3">
      <c r="BI4591" t="str">
        <v>19/03/2007</v>
      </c>
      <c r="BJ4591">
        <v>48.4</v>
      </c>
      <c r="BK4591">
        <v>27.5</v>
      </c>
    </row>
    <row r="4592" spans="61:63" x14ac:dyDescent="0.3">
      <c r="BI4592" t="str">
        <v>16/03/2007</v>
      </c>
      <c r="BJ4592">
        <v>46.6</v>
      </c>
      <c r="BK4592">
        <v>28.4</v>
      </c>
    </row>
    <row r="4593" spans="61:63" x14ac:dyDescent="0.3">
      <c r="BI4593" t="str">
        <v>15/03/2007</v>
      </c>
      <c r="BJ4593">
        <v>46.6</v>
      </c>
      <c r="BK4593">
        <v>28.4</v>
      </c>
    </row>
    <row r="4594" spans="61:63" x14ac:dyDescent="0.3">
      <c r="BI4594" t="str">
        <v>14/03/2007</v>
      </c>
      <c r="BJ4594">
        <v>46.6</v>
      </c>
      <c r="BK4594">
        <v>28.4</v>
      </c>
    </row>
    <row r="4595" spans="61:63" x14ac:dyDescent="0.3">
      <c r="BI4595" t="str">
        <v>13/03/2007</v>
      </c>
      <c r="BJ4595">
        <v>46.6</v>
      </c>
      <c r="BK4595">
        <v>28.4</v>
      </c>
    </row>
    <row r="4596" spans="61:63" x14ac:dyDescent="0.3">
      <c r="BI4596" t="str">
        <v>12/03/2007</v>
      </c>
      <c r="BJ4596">
        <v>46.6</v>
      </c>
      <c r="BK4596">
        <v>28.4</v>
      </c>
    </row>
    <row r="4597" spans="61:63" x14ac:dyDescent="0.3">
      <c r="BI4597" t="str">
        <v>09/03/2007</v>
      </c>
      <c r="BJ4597">
        <v>45.5</v>
      </c>
      <c r="BK4597">
        <v>28.9</v>
      </c>
    </row>
    <row r="4598" spans="61:63" x14ac:dyDescent="0.3">
      <c r="BI4598" t="str">
        <v>08/03/2007</v>
      </c>
      <c r="BJ4598">
        <v>45.5</v>
      </c>
      <c r="BK4598">
        <v>28.9</v>
      </c>
    </row>
    <row r="4599" spans="61:63" x14ac:dyDescent="0.3">
      <c r="BI4599" t="str">
        <v>07/03/2007</v>
      </c>
      <c r="BJ4599">
        <v>45.5</v>
      </c>
      <c r="BK4599">
        <v>28.9</v>
      </c>
    </row>
    <row r="4600" spans="61:63" x14ac:dyDescent="0.3">
      <c r="BI4600" t="str">
        <v>06/03/2007</v>
      </c>
      <c r="BJ4600">
        <v>45.5</v>
      </c>
      <c r="BK4600">
        <v>28.9</v>
      </c>
    </row>
    <row r="4601" spans="61:63" x14ac:dyDescent="0.3">
      <c r="BI4601" t="str">
        <v>05/03/2007</v>
      </c>
      <c r="BJ4601">
        <v>45.5</v>
      </c>
      <c r="BK4601">
        <v>28.9</v>
      </c>
    </row>
    <row r="4602" spans="61:63" x14ac:dyDescent="0.3">
      <c r="BI4602" t="str">
        <v>02/03/2007</v>
      </c>
      <c r="BJ4602">
        <v>46.2</v>
      </c>
      <c r="BK4602">
        <v>26.9</v>
      </c>
    </row>
    <row r="4603" spans="61:63" x14ac:dyDescent="0.3">
      <c r="BI4603" t="str">
        <v>01/03/2007</v>
      </c>
      <c r="BJ4603">
        <v>46.2</v>
      </c>
      <c r="BK4603">
        <v>26.9</v>
      </c>
    </row>
    <row r="4604" spans="61:63" x14ac:dyDescent="0.3">
      <c r="BI4604" t="str">
        <v>28/02/2007</v>
      </c>
      <c r="BJ4604">
        <v>46.2</v>
      </c>
      <c r="BK4604">
        <v>26.9</v>
      </c>
    </row>
    <row r="4605" spans="61:63" x14ac:dyDescent="0.3">
      <c r="BI4605" t="str">
        <v>27/02/2007</v>
      </c>
      <c r="BJ4605">
        <v>46.2</v>
      </c>
      <c r="BK4605">
        <v>26.9</v>
      </c>
    </row>
    <row r="4606" spans="61:63" x14ac:dyDescent="0.3">
      <c r="BI4606" t="str">
        <v>26/02/2007</v>
      </c>
      <c r="BJ4606">
        <v>46.2</v>
      </c>
      <c r="BK4606">
        <v>26.9</v>
      </c>
    </row>
    <row r="4607" spans="61:63" x14ac:dyDescent="0.3">
      <c r="BI4607" t="str">
        <v>23/02/2007</v>
      </c>
      <c r="BJ4607">
        <v>50.5</v>
      </c>
      <c r="BK4607">
        <v>24.2</v>
      </c>
    </row>
    <row r="4608" spans="61:63" x14ac:dyDescent="0.3">
      <c r="BI4608" t="str">
        <v>22/02/2007</v>
      </c>
      <c r="BJ4608">
        <v>50.5</v>
      </c>
      <c r="BK4608">
        <v>24.2</v>
      </c>
    </row>
    <row r="4609" spans="61:63" x14ac:dyDescent="0.3">
      <c r="BI4609" t="str">
        <v>21/02/2007</v>
      </c>
      <c r="BJ4609">
        <v>50.5</v>
      </c>
      <c r="BK4609">
        <v>24.2</v>
      </c>
    </row>
    <row r="4610" spans="61:63" x14ac:dyDescent="0.3">
      <c r="BI4610" t="str">
        <v>20/02/2007</v>
      </c>
      <c r="BJ4610">
        <v>50.5</v>
      </c>
      <c r="BK4610">
        <v>24.2</v>
      </c>
    </row>
    <row r="4611" spans="61:63" x14ac:dyDescent="0.3">
      <c r="BI4611" t="str">
        <v>19/02/2007</v>
      </c>
      <c r="BJ4611">
        <v>50.5</v>
      </c>
      <c r="BK4611">
        <v>24.2</v>
      </c>
    </row>
    <row r="4612" spans="61:63" x14ac:dyDescent="0.3">
      <c r="BI4612" t="str">
        <v>16/02/2007</v>
      </c>
      <c r="BJ4612">
        <v>50</v>
      </c>
      <c r="BK4612">
        <v>22.2</v>
      </c>
    </row>
    <row r="4613" spans="61:63" x14ac:dyDescent="0.3">
      <c r="BI4613" t="str">
        <v>15/02/2007</v>
      </c>
      <c r="BJ4613">
        <v>50</v>
      </c>
      <c r="BK4613">
        <v>22.2</v>
      </c>
    </row>
    <row r="4614" spans="61:63" x14ac:dyDescent="0.3">
      <c r="BI4614" t="str">
        <v>14/02/2007</v>
      </c>
      <c r="BJ4614">
        <v>50</v>
      </c>
      <c r="BK4614">
        <v>22.2</v>
      </c>
    </row>
    <row r="4615" spans="61:63" x14ac:dyDescent="0.3">
      <c r="BI4615" t="str">
        <v>13/02/2007</v>
      </c>
      <c r="BJ4615">
        <v>50</v>
      </c>
      <c r="BK4615">
        <v>22.2</v>
      </c>
    </row>
    <row r="4616" spans="61:63" x14ac:dyDescent="0.3">
      <c r="BI4616" t="str">
        <v>12/02/2007</v>
      </c>
      <c r="BJ4616">
        <v>50</v>
      </c>
      <c r="BK4616">
        <v>22.2</v>
      </c>
    </row>
    <row r="4617" spans="61:63" x14ac:dyDescent="0.3">
      <c r="BI4617" t="str">
        <v>09/02/2007</v>
      </c>
      <c r="BJ4617">
        <v>51.1</v>
      </c>
      <c r="BK4617">
        <v>21.1</v>
      </c>
    </row>
    <row r="4618" spans="61:63" x14ac:dyDescent="0.3">
      <c r="BI4618" t="str">
        <v>08/02/2007</v>
      </c>
      <c r="BJ4618">
        <v>51.1</v>
      </c>
      <c r="BK4618">
        <v>21.1</v>
      </c>
    </row>
    <row r="4619" spans="61:63" x14ac:dyDescent="0.3">
      <c r="BI4619" t="str">
        <v>07/02/2007</v>
      </c>
      <c r="BJ4619">
        <v>51.1</v>
      </c>
      <c r="BK4619">
        <v>21.1</v>
      </c>
    </row>
    <row r="4620" spans="61:63" x14ac:dyDescent="0.3">
      <c r="BI4620" t="str">
        <v>06/02/2007</v>
      </c>
      <c r="BJ4620">
        <v>51.1</v>
      </c>
      <c r="BK4620">
        <v>21.1</v>
      </c>
    </row>
    <row r="4621" spans="61:63" x14ac:dyDescent="0.3">
      <c r="BI4621" t="str">
        <v>05/02/2007</v>
      </c>
      <c r="BJ4621">
        <v>51.1</v>
      </c>
      <c r="BK4621">
        <v>21.1</v>
      </c>
    </row>
    <row r="4622" spans="61:63" x14ac:dyDescent="0.3">
      <c r="BI4622" t="str">
        <v>02/02/2007</v>
      </c>
      <c r="BJ4622">
        <v>52.2</v>
      </c>
      <c r="BK4622">
        <v>22.2</v>
      </c>
    </row>
    <row r="4623" spans="61:63" x14ac:dyDescent="0.3">
      <c r="BI4623" t="str">
        <v>01/02/2007</v>
      </c>
      <c r="BJ4623">
        <v>52.2</v>
      </c>
      <c r="BK4623">
        <v>22.2</v>
      </c>
    </row>
    <row r="4624" spans="61:63" x14ac:dyDescent="0.3">
      <c r="BI4624" t="str">
        <v>31/01/2007</v>
      </c>
      <c r="BJ4624">
        <v>52.2</v>
      </c>
      <c r="BK4624">
        <v>22.2</v>
      </c>
    </row>
    <row r="4625" spans="61:63" x14ac:dyDescent="0.3">
      <c r="BI4625" t="str">
        <v>30/01/2007</v>
      </c>
      <c r="BJ4625">
        <v>52.2</v>
      </c>
      <c r="BK4625">
        <v>22.2</v>
      </c>
    </row>
    <row r="4626" spans="61:63" x14ac:dyDescent="0.3">
      <c r="BI4626" t="str">
        <v>29/01/2007</v>
      </c>
      <c r="BJ4626">
        <v>52.2</v>
      </c>
      <c r="BK4626">
        <v>22.2</v>
      </c>
    </row>
    <row r="4627" spans="61:63" x14ac:dyDescent="0.3">
      <c r="BI4627" t="str">
        <v>26/01/2007</v>
      </c>
      <c r="BJ4627">
        <v>53.3</v>
      </c>
      <c r="BK4627">
        <v>21.1</v>
      </c>
    </row>
    <row r="4628" spans="61:63" x14ac:dyDescent="0.3">
      <c r="BI4628" t="str">
        <v>25/01/2007</v>
      </c>
      <c r="BJ4628">
        <v>53.3</v>
      </c>
      <c r="BK4628">
        <v>21.1</v>
      </c>
    </row>
    <row r="4629" spans="61:63" x14ac:dyDescent="0.3">
      <c r="BI4629" t="str">
        <v>24/01/2007</v>
      </c>
      <c r="BJ4629">
        <v>53.3</v>
      </c>
      <c r="BK4629">
        <v>21.1</v>
      </c>
    </row>
    <row r="4630" spans="61:63" x14ac:dyDescent="0.3">
      <c r="BI4630" t="str">
        <v>23/01/2007</v>
      </c>
      <c r="BJ4630">
        <v>53.3</v>
      </c>
      <c r="BK4630">
        <v>21.1</v>
      </c>
    </row>
    <row r="4631" spans="61:63" x14ac:dyDescent="0.3">
      <c r="BI4631" t="str">
        <v>22/01/2007</v>
      </c>
      <c r="BJ4631">
        <v>53.3</v>
      </c>
      <c r="BK4631">
        <v>21.1</v>
      </c>
    </row>
    <row r="4632" spans="61:63" x14ac:dyDescent="0.3">
      <c r="BI4632" t="str">
        <v>19/01/2007</v>
      </c>
      <c r="BJ4632">
        <v>52.7</v>
      </c>
      <c r="BK4632">
        <v>20.9</v>
      </c>
    </row>
    <row r="4633" spans="61:63" x14ac:dyDescent="0.3">
      <c r="BI4633" t="str">
        <v>18/01/2007</v>
      </c>
      <c r="BJ4633">
        <v>52.7</v>
      </c>
      <c r="BK4633">
        <v>20.9</v>
      </c>
    </row>
    <row r="4634" spans="61:63" x14ac:dyDescent="0.3">
      <c r="BI4634" t="str">
        <v>17/01/2007</v>
      </c>
      <c r="BJ4634">
        <v>52.7</v>
      </c>
      <c r="BK4634">
        <v>20.9</v>
      </c>
    </row>
    <row r="4635" spans="61:63" x14ac:dyDescent="0.3">
      <c r="BI4635" t="str">
        <v>16/01/2007</v>
      </c>
      <c r="BJ4635">
        <v>52.7</v>
      </c>
      <c r="BK4635">
        <v>20.9</v>
      </c>
    </row>
    <row r="4636" spans="61:63" x14ac:dyDescent="0.3">
      <c r="BI4636" t="str">
        <v>15/01/2007</v>
      </c>
      <c r="BJ4636">
        <v>52.7</v>
      </c>
      <c r="BK4636">
        <v>20.9</v>
      </c>
    </row>
    <row r="4637" spans="61:63" x14ac:dyDescent="0.3">
      <c r="BI4637" t="str">
        <v>12/01/2007</v>
      </c>
      <c r="BJ4637">
        <v>50.5</v>
      </c>
      <c r="BK4637">
        <v>22.1</v>
      </c>
    </row>
    <row r="4638" spans="61:63" x14ac:dyDescent="0.3">
      <c r="BI4638" t="str">
        <v>11/01/2007</v>
      </c>
      <c r="BJ4638">
        <v>50.5</v>
      </c>
      <c r="BK4638">
        <v>22.1</v>
      </c>
    </row>
    <row r="4639" spans="61:63" x14ac:dyDescent="0.3">
      <c r="BI4639" t="str">
        <v>10/01/2007</v>
      </c>
      <c r="BJ4639">
        <v>50.5</v>
      </c>
      <c r="BK4639">
        <v>22.1</v>
      </c>
    </row>
    <row r="4640" spans="61:63" x14ac:dyDescent="0.3">
      <c r="BI4640" t="str">
        <v>09/01/2007</v>
      </c>
      <c r="BJ4640">
        <v>50.5</v>
      </c>
      <c r="BK4640">
        <v>22.1</v>
      </c>
    </row>
    <row r="4641" spans="61:63" x14ac:dyDescent="0.3">
      <c r="BI4641" t="str">
        <v>08/01/2007</v>
      </c>
      <c r="BJ4641">
        <v>50.5</v>
      </c>
      <c r="BK4641">
        <v>22.1</v>
      </c>
    </row>
    <row r="4642" spans="61:63" x14ac:dyDescent="0.3">
      <c r="BI4642" t="str">
        <v>05/01/2007</v>
      </c>
      <c r="BJ4642">
        <v>55.4</v>
      </c>
      <c r="BK4642">
        <v>20.7</v>
      </c>
    </row>
    <row r="4643" spans="61:63" x14ac:dyDescent="0.3">
      <c r="BI4643" t="str">
        <v>04/01/2007</v>
      </c>
      <c r="BJ4643">
        <v>55.4</v>
      </c>
      <c r="BK4643">
        <v>20.7</v>
      </c>
    </row>
    <row r="4644" spans="61:63" x14ac:dyDescent="0.3">
      <c r="BI4644" t="str">
        <v>03/01/2007</v>
      </c>
      <c r="BJ4644">
        <v>55.4</v>
      </c>
      <c r="BK4644">
        <v>20.7</v>
      </c>
    </row>
    <row r="4645" spans="61:63" x14ac:dyDescent="0.3">
      <c r="BI4645" t="str">
        <v>02/01/2007</v>
      </c>
      <c r="BJ4645">
        <v>55.4</v>
      </c>
      <c r="BK4645">
        <v>20.7</v>
      </c>
    </row>
    <row r="4646" spans="61:63" x14ac:dyDescent="0.3">
      <c r="BI4646" t="str">
        <v>01/01/2007</v>
      </c>
      <c r="BJ4646">
        <v>55.4</v>
      </c>
      <c r="BK4646">
        <v>20.7</v>
      </c>
    </row>
    <row r="4647" spans="61:63" x14ac:dyDescent="0.3">
      <c r="BI4647" t="str">
        <v>29/12/2006</v>
      </c>
      <c r="BJ4647">
        <v>55.3</v>
      </c>
      <c r="BK4647">
        <v>21.3</v>
      </c>
    </row>
    <row r="4648" spans="61:63" x14ac:dyDescent="0.3">
      <c r="BI4648" t="str">
        <v>28/12/2006</v>
      </c>
      <c r="BJ4648">
        <v>55.3</v>
      </c>
      <c r="BK4648">
        <v>21.3</v>
      </c>
    </row>
    <row r="4649" spans="61:63" x14ac:dyDescent="0.3">
      <c r="BI4649" t="str">
        <v>27/12/2006</v>
      </c>
      <c r="BJ4649">
        <v>55.3</v>
      </c>
      <c r="BK4649">
        <v>21.3</v>
      </c>
    </row>
    <row r="4650" spans="61:63" x14ac:dyDescent="0.3">
      <c r="BI4650" t="str">
        <v>26/12/2006</v>
      </c>
      <c r="BJ4650">
        <v>55.3</v>
      </c>
      <c r="BK4650">
        <v>21.3</v>
      </c>
    </row>
    <row r="4651" spans="61:63" x14ac:dyDescent="0.3">
      <c r="BI4651" t="str">
        <v>25/12/2006</v>
      </c>
      <c r="BJ4651">
        <v>55.3</v>
      </c>
      <c r="BK4651">
        <v>21.3</v>
      </c>
    </row>
    <row r="4652" spans="61:63" x14ac:dyDescent="0.3">
      <c r="BI4652" t="str">
        <v>22/12/2006</v>
      </c>
      <c r="BJ4652">
        <v>56.5</v>
      </c>
      <c r="BK4652">
        <v>19.600000000000001</v>
      </c>
    </row>
    <row r="4653" spans="61:63" x14ac:dyDescent="0.3">
      <c r="BI4653" t="str">
        <v>21/12/2006</v>
      </c>
      <c r="BJ4653">
        <v>56.5</v>
      </c>
      <c r="BK4653">
        <v>19.600000000000001</v>
      </c>
    </row>
    <row r="4654" spans="61:63" x14ac:dyDescent="0.3">
      <c r="BI4654" t="str">
        <v>20/12/2006</v>
      </c>
      <c r="BJ4654">
        <v>56.5</v>
      </c>
      <c r="BK4654">
        <v>19.600000000000001</v>
      </c>
    </row>
    <row r="4655" spans="61:63" x14ac:dyDescent="0.3">
      <c r="BI4655" t="str">
        <v>19/12/2006</v>
      </c>
      <c r="BJ4655">
        <v>56.5</v>
      </c>
      <c r="BK4655">
        <v>19.600000000000001</v>
      </c>
    </row>
    <row r="4656" spans="61:63" x14ac:dyDescent="0.3">
      <c r="BI4656" t="str">
        <v>18/12/2006</v>
      </c>
      <c r="BJ4656">
        <v>56.5</v>
      </c>
      <c r="BK4656">
        <v>19.600000000000001</v>
      </c>
    </row>
    <row r="4657" spans="61:63" x14ac:dyDescent="0.3">
      <c r="BI4657" t="str">
        <v>15/12/2006</v>
      </c>
      <c r="BJ4657">
        <v>58.8</v>
      </c>
      <c r="BK4657">
        <v>20.6</v>
      </c>
    </row>
    <row r="4658" spans="61:63" x14ac:dyDescent="0.3">
      <c r="BI4658" t="str">
        <v>14/12/2006</v>
      </c>
      <c r="BJ4658">
        <v>58.8</v>
      </c>
      <c r="BK4658">
        <v>20.6</v>
      </c>
    </row>
    <row r="4659" spans="61:63" x14ac:dyDescent="0.3">
      <c r="BI4659" t="str">
        <v>13/12/2006</v>
      </c>
      <c r="BJ4659">
        <v>58.8</v>
      </c>
      <c r="BK4659">
        <v>20.6</v>
      </c>
    </row>
    <row r="4660" spans="61:63" x14ac:dyDescent="0.3">
      <c r="BI4660" t="str">
        <v>12/12/2006</v>
      </c>
      <c r="BJ4660">
        <v>58.8</v>
      </c>
      <c r="BK4660">
        <v>20.6</v>
      </c>
    </row>
    <row r="4661" spans="61:63" x14ac:dyDescent="0.3">
      <c r="BI4661" t="str">
        <v>11/12/2006</v>
      </c>
      <c r="BJ4661">
        <v>58.8</v>
      </c>
      <c r="BK4661">
        <v>20.6</v>
      </c>
    </row>
    <row r="4662" spans="61:63" x14ac:dyDescent="0.3">
      <c r="BI4662" t="str">
        <v>08/12/2006</v>
      </c>
      <c r="BJ4662">
        <v>59.6</v>
      </c>
      <c r="BK4662">
        <v>21.3</v>
      </c>
    </row>
    <row r="4663" spans="61:63" x14ac:dyDescent="0.3">
      <c r="BI4663" t="str">
        <v>07/12/2006</v>
      </c>
      <c r="BJ4663">
        <v>59.6</v>
      </c>
      <c r="BK4663">
        <v>21.3</v>
      </c>
    </row>
    <row r="4664" spans="61:63" x14ac:dyDescent="0.3">
      <c r="BI4664" t="str">
        <v>06/12/2006</v>
      </c>
      <c r="BJ4664">
        <v>59.6</v>
      </c>
      <c r="BK4664">
        <v>21.3</v>
      </c>
    </row>
    <row r="4665" spans="61:63" x14ac:dyDescent="0.3">
      <c r="BI4665" t="str">
        <v>05/12/2006</v>
      </c>
      <c r="BJ4665">
        <v>59.6</v>
      </c>
      <c r="BK4665">
        <v>21.3</v>
      </c>
    </row>
    <row r="4666" spans="61:63" x14ac:dyDescent="0.3">
      <c r="BI4666" t="str">
        <v>04/12/2006</v>
      </c>
      <c r="BJ4666">
        <v>59.6</v>
      </c>
      <c r="BK4666">
        <v>21.3</v>
      </c>
    </row>
    <row r="4667" spans="61:63" x14ac:dyDescent="0.3">
      <c r="BI4667" t="str">
        <v>01/12/2006</v>
      </c>
      <c r="BJ4667">
        <v>59.8</v>
      </c>
      <c r="BK4667">
        <v>23.9</v>
      </c>
    </row>
    <row r="4668" spans="61:63" x14ac:dyDescent="0.3">
      <c r="BI4668" t="str">
        <v>30/11/2006</v>
      </c>
      <c r="BJ4668">
        <v>59.8</v>
      </c>
      <c r="BK4668">
        <v>23.9</v>
      </c>
    </row>
    <row r="4669" spans="61:63" x14ac:dyDescent="0.3">
      <c r="BI4669" t="str">
        <v>29/11/2006</v>
      </c>
      <c r="BJ4669">
        <v>59.8</v>
      </c>
      <c r="BK4669">
        <v>23.9</v>
      </c>
    </row>
    <row r="4670" spans="61:63" x14ac:dyDescent="0.3">
      <c r="BI4670" t="str">
        <v>28/11/2006</v>
      </c>
      <c r="BJ4670">
        <v>59.8</v>
      </c>
      <c r="BK4670">
        <v>23.9</v>
      </c>
    </row>
    <row r="4671" spans="61:63" x14ac:dyDescent="0.3">
      <c r="BI4671" t="str">
        <v>27/11/2006</v>
      </c>
      <c r="BJ4671">
        <v>59.8</v>
      </c>
      <c r="BK4671">
        <v>23.9</v>
      </c>
    </row>
    <row r="4672" spans="61:63" x14ac:dyDescent="0.3">
      <c r="BI4672" t="str">
        <v>24/11/2006</v>
      </c>
      <c r="BJ4672">
        <v>57.5</v>
      </c>
      <c r="BK4672">
        <v>22.3</v>
      </c>
    </row>
    <row r="4673" spans="61:63" x14ac:dyDescent="0.3">
      <c r="BI4673" t="str">
        <v>23/11/2006</v>
      </c>
      <c r="BJ4673">
        <v>57.5</v>
      </c>
      <c r="BK4673">
        <v>22.3</v>
      </c>
    </row>
    <row r="4674" spans="61:63" x14ac:dyDescent="0.3">
      <c r="BI4674" t="str">
        <v>22/11/2006</v>
      </c>
      <c r="BJ4674">
        <v>57.5</v>
      </c>
      <c r="BK4674">
        <v>22.3</v>
      </c>
    </row>
    <row r="4675" spans="61:63" x14ac:dyDescent="0.3">
      <c r="BI4675" t="str">
        <v>21/11/2006</v>
      </c>
      <c r="BJ4675">
        <v>57.5</v>
      </c>
      <c r="BK4675">
        <v>22.3</v>
      </c>
    </row>
    <row r="4676" spans="61:63" x14ac:dyDescent="0.3">
      <c r="BI4676" t="str">
        <v>20/11/2006</v>
      </c>
      <c r="BJ4676">
        <v>57.5</v>
      </c>
      <c r="BK4676">
        <v>22.3</v>
      </c>
    </row>
    <row r="4677" spans="61:63" x14ac:dyDescent="0.3">
      <c r="BI4677" t="str">
        <v>17/11/2006</v>
      </c>
      <c r="BJ4677">
        <v>58.5</v>
      </c>
      <c r="BK4677">
        <v>22.3</v>
      </c>
    </row>
    <row r="4678" spans="61:63" x14ac:dyDescent="0.3">
      <c r="BI4678" t="str">
        <v>16/11/2006</v>
      </c>
      <c r="BJ4678">
        <v>58.5</v>
      </c>
      <c r="BK4678">
        <v>22.3</v>
      </c>
    </row>
    <row r="4679" spans="61:63" x14ac:dyDescent="0.3">
      <c r="BI4679" t="str">
        <v>15/11/2006</v>
      </c>
      <c r="BJ4679">
        <v>58.5</v>
      </c>
      <c r="BK4679">
        <v>22.3</v>
      </c>
    </row>
    <row r="4680" spans="61:63" x14ac:dyDescent="0.3">
      <c r="BI4680" t="str">
        <v>14/11/2006</v>
      </c>
      <c r="BJ4680">
        <v>58.5</v>
      </c>
      <c r="BK4680">
        <v>22.3</v>
      </c>
    </row>
    <row r="4681" spans="61:63" x14ac:dyDescent="0.3">
      <c r="BI4681" t="str">
        <v>13/11/2006</v>
      </c>
      <c r="BJ4681">
        <v>58.5</v>
      </c>
      <c r="BK4681">
        <v>22.3</v>
      </c>
    </row>
    <row r="4682" spans="61:63" x14ac:dyDescent="0.3">
      <c r="BI4682" t="str">
        <v>10/11/2006</v>
      </c>
      <c r="BJ4682">
        <v>56.4</v>
      </c>
      <c r="BK4682">
        <v>22.3</v>
      </c>
    </row>
    <row r="4683" spans="61:63" x14ac:dyDescent="0.3">
      <c r="BI4683" t="str">
        <v>09/11/2006</v>
      </c>
      <c r="BJ4683">
        <v>56.4</v>
      </c>
      <c r="BK4683">
        <v>22.3</v>
      </c>
    </row>
    <row r="4684" spans="61:63" x14ac:dyDescent="0.3">
      <c r="BI4684" t="str">
        <v>08/11/2006</v>
      </c>
      <c r="BJ4684">
        <v>56.4</v>
      </c>
      <c r="BK4684">
        <v>22.3</v>
      </c>
    </row>
    <row r="4685" spans="61:63" x14ac:dyDescent="0.3">
      <c r="BI4685" t="str">
        <v>07/11/2006</v>
      </c>
      <c r="BJ4685">
        <v>56.4</v>
      </c>
      <c r="BK4685">
        <v>22.3</v>
      </c>
    </row>
    <row r="4686" spans="61:63" x14ac:dyDescent="0.3">
      <c r="BI4686" t="str">
        <v>06/11/2006</v>
      </c>
      <c r="BJ4686">
        <v>56.4</v>
      </c>
      <c r="BK4686">
        <v>22.3</v>
      </c>
    </row>
    <row r="4687" spans="61:63" x14ac:dyDescent="0.3">
      <c r="BI4687" t="str">
        <v>03/11/2006</v>
      </c>
      <c r="BJ4687">
        <v>52.1</v>
      </c>
      <c r="BK4687">
        <v>26</v>
      </c>
    </row>
    <row r="4688" spans="61:63" x14ac:dyDescent="0.3">
      <c r="BI4688" t="str">
        <v>02/11/2006</v>
      </c>
      <c r="BJ4688">
        <v>52.1</v>
      </c>
      <c r="BK4688">
        <v>26</v>
      </c>
    </row>
    <row r="4689" spans="61:63" x14ac:dyDescent="0.3">
      <c r="BI4689" t="str">
        <v>01/11/2006</v>
      </c>
      <c r="BJ4689">
        <v>52.1</v>
      </c>
      <c r="BK4689">
        <v>26</v>
      </c>
    </row>
    <row r="4690" spans="61:63" x14ac:dyDescent="0.3">
      <c r="BI4690" t="str">
        <v>31/10/2006</v>
      </c>
      <c r="BJ4690">
        <v>52.1</v>
      </c>
      <c r="BK4690">
        <v>26</v>
      </c>
    </row>
    <row r="4691" spans="61:63" x14ac:dyDescent="0.3">
      <c r="BI4691" t="str">
        <v>30/10/2006</v>
      </c>
      <c r="BJ4691">
        <v>52.1</v>
      </c>
      <c r="BK4691">
        <v>26</v>
      </c>
    </row>
    <row r="4692" spans="61:63" x14ac:dyDescent="0.3">
      <c r="BI4692" t="str">
        <v>27/10/2006</v>
      </c>
      <c r="BJ4692">
        <v>53.7</v>
      </c>
      <c r="BK4692">
        <v>28.4</v>
      </c>
    </row>
    <row r="4693" spans="61:63" x14ac:dyDescent="0.3">
      <c r="BI4693" t="str">
        <v>26/10/2006</v>
      </c>
      <c r="BJ4693">
        <v>53.7</v>
      </c>
      <c r="BK4693">
        <v>28.4</v>
      </c>
    </row>
    <row r="4694" spans="61:63" x14ac:dyDescent="0.3">
      <c r="BI4694" t="str">
        <v>25/10/2006</v>
      </c>
      <c r="BJ4694">
        <v>53.7</v>
      </c>
      <c r="BK4694">
        <v>28.4</v>
      </c>
    </row>
    <row r="4695" spans="61:63" x14ac:dyDescent="0.3">
      <c r="BI4695" t="str">
        <v>24/10/2006</v>
      </c>
      <c r="BJ4695">
        <v>53.7</v>
      </c>
      <c r="BK4695">
        <v>28.4</v>
      </c>
    </row>
    <row r="4696" spans="61:63" x14ac:dyDescent="0.3">
      <c r="BI4696" t="str">
        <v>23/10/2006</v>
      </c>
      <c r="BJ4696">
        <v>53.7</v>
      </c>
      <c r="BK4696">
        <v>28.4</v>
      </c>
    </row>
    <row r="4697" spans="61:63" x14ac:dyDescent="0.3">
      <c r="BI4697" t="str">
        <v>20/10/2006</v>
      </c>
      <c r="BJ4697">
        <v>52.7</v>
      </c>
      <c r="BK4697">
        <v>30.1</v>
      </c>
    </row>
    <row r="4698" spans="61:63" x14ac:dyDescent="0.3">
      <c r="BI4698" t="str">
        <v>19/10/2006</v>
      </c>
      <c r="BJ4698">
        <v>52.7</v>
      </c>
      <c r="BK4698">
        <v>30.1</v>
      </c>
    </row>
    <row r="4699" spans="61:63" x14ac:dyDescent="0.3">
      <c r="BI4699" t="str">
        <v>18/10/2006</v>
      </c>
      <c r="BJ4699">
        <v>52.7</v>
      </c>
      <c r="BK4699">
        <v>30.1</v>
      </c>
    </row>
    <row r="4700" spans="61:63" x14ac:dyDescent="0.3">
      <c r="BI4700" t="str">
        <v>17/10/2006</v>
      </c>
      <c r="BJ4700">
        <v>52.7</v>
      </c>
      <c r="BK4700">
        <v>30.1</v>
      </c>
    </row>
    <row r="4701" spans="61:63" x14ac:dyDescent="0.3">
      <c r="BI4701" t="str">
        <v>16/10/2006</v>
      </c>
      <c r="BJ4701">
        <v>52.7</v>
      </c>
      <c r="BK4701">
        <v>30.1</v>
      </c>
    </row>
    <row r="4702" spans="61:63" x14ac:dyDescent="0.3">
      <c r="BI4702" t="str">
        <v>13/10/2006</v>
      </c>
      <c r="BJ4702">
        <v>52.2</v>
      </c>
      <c r="BK4702">
        <v>30</v>
      </c>
    </row>
    <row r="4703" spans="61:63" x14ac:dyDescent="0.3">
      <c r="BI4703" t="str">
        <v>12/10/2006</v>
      </c>
      <c r="BJ4703">
        <v>52.2</v>
      </c>
      <c r="BK4703">
        <v>30</v>
      </c>
    </row>
    <row r="4704" spans="61:63" x14ac:dyDescent="0.3">
      <c r="BI4704" t="str">
        <v>11/10/2006</v>
      </c>
      <c r="BJ4704">
        <v>52.2</v>
      </c>
      <c r="BK4704">
        <v>30</v>
      </c>
    </row>
    <row r="4705" spans="61:63" x14ac:dyDescent="0.3">
      <c r="BI4705" t="str">
        <v>10/10/2006</v>
      </c>
      <c r="BJ4705">
        <v>52.2</v>
      </c>
      <c r="BK4705">
        <v>30</v>
      </c>
    </row>
    <row r="4706" spans="61:63" x14ac:dyDescent="0.3">
      <c r="BI4706" t="str">
        <v>09/10/2006</v>
      </c>
      <c r="BJ4706">
        <v>52.2</v>
      </c>
      <c r="BK4706">
        <v>30</v>
      </c>
    </row>
    <row r="4707" spans="61:63" x14ac:dyDescent="0.3">
      <c r="BI4707" t="str">
        <v>06/10/2006</v>
      </c>
      <c r="BJ4707">
        <v>52.2</v>
      </c>
      <c r="BK4707">
        <v>30.4</v>
      </c>
    </row>
    <row r="4708" spans="61:63" x14ac:dyDescent="0.3">
      <c r="BI4708" t="str">
        <v>05/10/2006</v>
      </c>
      <c r="BJ4708">
        <v>52.2</v>
      </c>
      <c r="BK4708">
        <v>30.4</v>
      </c>
    </row>
    <row r="4709" spans="61:63" x14ac:dyDescent="0.3">
      <c r="BI4709" t="str">
        <v>04/10/2006</v>
      </c>
      <c r="BJ4709">
        <v>52.2</v>
      </c>
      <c r="BK4709">
        <v>30.4</v>
      </c>
    </row>
    <row r="4710" spans="61:63" x14ac:dyDescent="0.3">
      <c r="BI4710" t="str">
        <v>03/10/2006</v>
      </c>
      <c r="BJ4710">
        <v>52.2</v>
      </c>
      <c r="BK4710">
        <v>30.4</v>
      </c>
    </row>
    <row r="4711" spans="61:63" x14ac:dyDescent="0.3">
      <c r="BI4711" t="str">
        <v>02/10/2006</v>
      </c>
      <c r="BJ4711">
        <v>52.2</v>
      </c>
      <c r="BK4711">
        <v>30.4</v>
      </c>
    </row>
    <row r="4712" spans="61:63" x14ac:dyDescent="0.3">
      <c r="BI4712" t="str">
        <v>29/09/2006</v>
      </c>
      <c r="BJ4712">
        <v>49.5</v>
      </c>
      <c r="BK4712">
        <v>33.299999999999997</v>
      </c>
    </row>
    <row r="4713" spans="61:63" x14ac:dyDescent="0.3">
      <c r="BI4713" t="str">
        <v>28/09/2006</v>
      </c>
      <c r="BJ4713">
        <v>49.5</v>
      </c>
      <c r="BK4713">
        <v>33.299999999999997</v>
      </c>
    </row>
    <row r="4714" spans="61:63" x14ac:dyDescent="0.3">
      <c r="BI4714" t="str">
        <v>27/09/2006</v>
      </c>
      <c r="BJ4714">
        <v>49.5</v>
      </c>
      <c r="BK4714">
        <v>33.299999999999997</v>
      </c>
    </row>
    <row r="4715" spans="61:63" x14ac:dyDescent="0.3">
      <c r="BI4715" t="str">
        <v>26/09/2006</v>
      </c>
      <c r="BJ4715">
        <v>49.5</v>
      </c>
      <c r="BK4715">
        <v>33.299999999999997</v>
      </c>
    </row>
    <row r="4716" spans="61:63" x14ac:dyDescent="0.3">
      <c r="BI4716" t="str">
        <v>25/09/2006</v>
      </c>
      <c r="BJ4716">
        <v>49.5</v>
      </c>
      <c r="BK4716">
        <v>33.299999999999997</v>
      </c>
    </row>
    <row r="4717" spans="61:63" x14ac:dyDescent="0.3">
      <c r="BI4717" t="str">
        <v>22/09/2006</v>
      </c>
      <c r="BJ4717">
        <v>47.4</v>
      </c>
      <c r="BK4717">
        <v>33.700000000000003</v>
      </c>
    </row>
    <row r="4718" spans="61:63" x14ac:dyDescent="0.3">
      <c r="BI4718" t="str">
        <v>21/09/2006</v>
      </c>
      <c r="BJ4718">
        <v>47.4</v>
      </c>
      <c r="BK4718">
        <v>33.700000000000003</v>
      </c>
    </row>
    <row r="4719" spans="61:63" x14ac:dyDescent="0.3">
      <c r="BI4719" t="str">
        <v>20/09/2006</v>
      </c>
      <c r="BJ4719">
        <v>47.4</v>
      </c>
      <c r="BK4719">
        <v>33.700000000000003</v>
      </c>
    </row>
    <row r="4720" spans="61:63" x14ac:dyDescent="0.3">
      <c r="BI4720" t="str">
        <v>19/09/2006</v>
      </c>
      <c r="BJ4720">
        <v>47.4</v>
      </c>
      <c r="BK4720">
        <v>33.700000000000003</v>
      </c>
    </row>
    <row r="4721" spans="61:63" x14ac:dyDescent="0.3">
      <c r="BI4721" t="str">
        <v>18/09/2006</v>
      </c>
      <c r="BJ4721">
        <v>47.4</v>
      </c>
      <c r="BK4721">
        <v>33.700000000000003</v>
      </c>
    </row>
    <row r="4722" spans="61:63" x14ac:dyDescent="0.3">
      <c r="BI4722" t="str">
        <v>15/09/2006</v>
      </c>
      <c r="BJ4722">
        <v>47.4</v>
      </c>
      <c r="BK4722">
        <v>33.700000000000003</v>
      </c>
    </row>
    <row r="4723" spans="61:63" x14ac:dyDescent="0.3">
      <c r="BI4723" t="str">
        <v>14/09/2006</v>
      </c>
      <c r="BJ4723">
        <v>47.4</v>
      </c>
      <c r="BK4723">
        <v>33.700000000000003</v>
      </c>
    </row>
    <row r="4724" spans="61:63" x14ac:dyDescent="0.3">
      <c r="BI4724" t="str">
        <v>13/09/2006</v>
      </c>
      <c r="BJ4724">
        <v>47.4</v>
      </c>
      <c r="BK4724">
        <v>33.700000000000003</v>
      </c>
    </row>
    <row r="4725" spans="61:63" x14ac:dyDescent="0.3">
      <c r="BI4725" t="str">
        <v>12/09/2006</v>
      </c>
      <c r="BJ4725">
        <v>47.4</v>
      </c>
      <c r="BK4725">
        <v>33.700000000000003</v>
      </c>
    </row>
    <row r="4726" spans="61:63" x14ac:dyDescent="0.3">
      <c r="BI4726" t="str">
        <v>11/09/2006</v>
      </c>
      <c r="BJ4726">
        <v>47.4</v>
      </c>
      <c r="BK4726">
        <v>33.700000000000003</v>
      </c>
    </row>
    <row r="4727" spans="61:63" x14ac:dyDescent="0.3">
      <c r="BI4727" t="str">
        <v>08/09/2006</v>
      </c>
      <c r="BJ4727">
        <v>45.8</v>
      </c>
      <c r="BK4727">
        <v>35.4</v>
      </c>
    </row>
    <row r="4728" spans="61:63" x14ac:dyDescent="0.3">
      <c r="BI4728" t="str">
        <v>07/09/2006</v>
      </c>
      <c r="BJ4728">
        <v>45.8</v>
      </c>
      <c r="BK4728">
        <v>35.4</v>
      </c>
    </row>
    <row r="4729" spans="61:63" x14ac:dyDescent="0.3">
      <c r="BI4729" t="str">
        <v>06/09/2006</v>
      </c>
      <c r="BJ4729">
        <v>45.8</v>
      </c>
      <c r="BK4729">
        <v>35.4</v>
      </c>
    </row>
    <row r="4730" spans="61:63" x14ac:dyDescent="0.3">
      <c r="BI4730" t="str">
        <v>05/09/2006</v>
      </c>
      <c r="BJ4730">
        <v>45.8</v>
      </c>
      <c r="BK4730">
        <v>35.4</v>
      </c>
    </row>
    <row r="4731" spans="61:63" x14ac:dyDescent="0.3">
      <c r="BI4731" t="str">
        <v>04/09/2006</v>
      </c>
      <c r="BJ4731">
        <v>45.8</v>
      </c>
      <c r="BK4731">
        <v>35.4</v>
      </c>
    </row>
    <row r="4732" spans="61:63" x14ac:dyDescent="0.3">
      <c r="BI4732" t="str">
        <v>01/09/2006</v>
      </c>
      <c r="BJ4732">
        <v>43.2</v>
      </c>
      <c r="BK4732">
        <v>33.700000000000003</v>
      </c>
    </row>
    <row r="4733" spans="61:63" x14ac:dyDescent="0.3">
      <c r="BI4733" t="str">
        <v>31/08/2006</v>
      </c>
      <c r="BJ4733">
        <v>43.2</v>
      </c>
      <c r="BK4733">
        <v>33.700000000000003</v>
      </c>
    </row>
    <row r="4734" spans="61:63" x14ac:dyDescent="0.3">
      <c r="BI4734" t="str">
        <v>30/08/2006</v>
      </c>
      <c r="BJ4734">
        <v>43.2</v>
      </c>
      <c r="BK4734">
        <v>33.700000000000003</v>
      </c>
    </row>
    <row r="4735" spans="61:63" x14ac:dyDescent="0.3">
      <c r="BI4735" t="str">
        <v>29/08/2006</v>
      </c>
      <c r="BJ4735">
        <v>43.2</v>
      </c>
      <c r="BK4735">
        <v>33.700000000000003</v>
      </c>
    </row>
    <row r="4736" spans="61:63" x14ac:dyDescent="0.3">
      <c r="BI4736" t="str">
        <v>28/08/2006</v>
      </c>
      <c r="BJ4736">
        <v>43.2</v>
      </c>
      <c r="BK4736">
        <v>33.700000000000003</v>
      </c>
    </row>
    <row r="4737" spans="61:63" x14ac:dyDescent="0.3">
      <c r="BI4737" t="str">
        <v>25/08/2006</v>
      </c>
      <c r="BJ4737">
        <v>42.1</v>
      </c>
      <c r="BK4737">
        <v>33.700000000000003</v>
      </c>
    </row>
    <row r="4738" spans="61:63" x14ac:dyDescent="0.3">
      <c r="BI4738" t="str">
        <v>24/08/2006</v>
      </c>
      <c r="BJ4738">
        <v>42.1</v>
      </c>
      <c r="BK4738">
        <v>33.700000000000003</v>
      </c>
    </row>
    <row r="4739" spans="61:63" x14ac:dyDescent="0.3">
      <c r="BI4739" t="str">
        <v>23/08/2006</v>
      </c>
      <c r="BJ4739">
        <v>42.1</v>
      </c>
      <c r="BK4739">
        <v>33.700000000000003</v>
      </c>
    </row>
    <row r="4740" spans="61:63" x14ac:dyDescent="0.3">
      <c r="BI4740" t="str">
        <v>22/08/2006</v>
      </c>
      <c r="BJ4740">
        <v>42.1</v>
      </c>
      <c r="BK4740">
        <v>33.700000000000003</v>
      </c>
    </row>
    <row r="4741" spans="61:63" x14ac:dyDescent="0.3">
      <c r="BI4741" t="str">
        <v>21/08/2006</v>
      </c>
      <c r="BJ4741">
        <v>42.1</v>
      </c>
      <c r="BK4741">
        <v>33.700000000000003</v>
      </c>
    </row>
    <row r="4742" spans="61:63" x14ac:dyDescent="0.3">
      <c r="BI4742" t="str">
        <v>18/08/2006</v>
      </c>
      <c r="BJ4742">
        <v>40</v>
      </c>
      <c r="BK4742">
        <v>34.700000000000003</v>
      </c>
    </row>
    <row r="4743" spans="61:63" x14ac:dyDescent="0.3">
      <c r="BI4743" t="str">
        <v>17/08/2006</v>
      </c>
      <c r="BJ4743">
        <v>40</v>
      </c>
      <c r="BK4743">
        <v>34.700000000000003</v>
      </c>
    </row>
    <row r="4744" spans="61:63" x14ac:dyDescent="0.3">
      <c r="BI4744" t="str">
        <v>16/08/2006</v>
      </c>
      <c r="BJ4744">
        <v>40</v>
      </c>
      <c r="BK4744">
        <v>34.700000000000003</v>
      </c>
    </row>
    <row r="4745" spans="61:63" x14ac:dyDescent="0.3">
      <c r="BI4745" t="str">
        <v>15/08/2006</v>
      </c>
      <c r="BJ4745">
        <v>40</v>
      </c>
      <c r="BK4745">
        <v>34.700000000000003</v>
      </c>
    </row>
    <row r="4746" spans="61:63" x14ac:dyDescent="0.3">
      <c r="BI4746" t="str">
        <v>14/08/2006</v>
      </c>
      <c r="BJ4746">
        <v>40</v>
      </c>
      <c r="BK4746">
        <v>34.700000000000003</v>
      </c>
    </row>
    <row r="4747" spans="61:63" x14ac:dyDescent="0.3">
      <c r="BI4747" t="str">
        <v>11/08/2006</v>
      </c>
      <c r="BJ4747">
        <v>40.9</v>
      </c>
      <c r="BK4747">
        <v>36.6</v>
      </c>
    </row>
    <row r="4748" spans="61:63" x14ac:dyDescent="0.3">
      <c r="BI4748" t="str">
        <v>10/08/2006</v>
      </c>
      <c r="BJ4748">
        <v>40.9</v>
      </c>
      <c r="BK4748">
        <v>36.6</v>
      </c>
    </row>
    <row r="4749" spans="61:63" x14ac:dyDescent="0.3">
      <c r="BI4749" t="str">
        <v>09/08/2006</v>
      </c>
      <c r="BJ4749">
        <v>40.9</v>
      </c>
      <c r="BK4749">
        <v>36.6</v>
      </c>
    </row>
    <row r="4750" spans="61:63" x14ac:dyDescent="0.3">
      <c r="BI4750" t="str">
        <v>08/08/2006</v>
      </c>
      <c r="BJ4750">
        <v>40.9</v>
      </c>
      <c r="BK4750">
        <v>36.6</v>
      </c>
    </row>
    <row r="4751" spans="61:63" x14ac:dyDescent="0.3">
      <c r="BI4751" t="str">
        <v>07/08/2006</v>
      </c>
      <c r="BJ4751">
        <v>40.9</v>
      </c>
      <c r="BK4751">
        <v>36.6</v>
      </c>
    </row>
    <row r="4752" spans="61:63" x14ac:dyDescent="0.3">
      <c r="BI4752" t="str">
        <v>04/08/2006</v>
      </c>
      <c r="BJ4752">
        <v>40.200000000000003</v>
      </c>
      <c r="BK4752">
        <v>37.1</v>
      </c>
    </row>
    <row r="4753" spans="61:63" x14ac:dyDescent="0.3">
      <c r="BI4753" t="str">
        <v>03/08/2006</v>
      </c>
      <c r="BJ4753">
        <v>40.200000000000003</v>
      </c>
      <c r="BK4753">
        <v>37.1</v>
      </c>
    </row>
    <row r="4754" spans="61:63" x14ac:dyDescent="0.3">
      <c r="BI4754" t="str">
        <v>02/08/2006</v>
      </c>
      <c r="BJ4754">
        <v>40.200000000000003</v>
      </c>
      <c r="BK4754">
        <v>37.1</v>
      </c>
    </row>
    <row r="4755" spans="61:63" x14ac:dyDescent="0.3">
      <c r="BI4755" t="str">
        <v>01/08/2006</v>
      </c>
      <c r="BJ4755">
        <v>40.200000000000003</v>
      </c>
      <c r="BK4755">
        <v>37.1</v>
      </c>
    </row>
    <row r="4756" spans="61:63" x14ac:dyDescent="0.3">
      <c r="BI4756" t="str">
        <v>31/07/2006</v>
      </c>
      <c r="BJ4756">
        <v>40.200000000000003</v>
      </c>
      <c r="BK4756">
        <v>37.1</v>
      </c>
    </row>
    <row r="4757" spans="61:63" x14ac:dyDescent="0.3">
      <c r="BI4757" t="str">
        <v>28/07/2006</v>
      </c>
      <c r="BJ4757">
        <v>41.5</v>
      </c>
      <c r="BK4757">
        <v>36.200000000000003</v>
      </c>
    </row>
    <row r="4758" spans="61:63" x14ac:dyDescent="0.3">
      <c r="BI4758" t="str">
        <v>27/07/2006</v>
      </c>
      <c r="BJ4758">
        <v>41.5</v>
      </c>
      <c r="BK4758">
        <v>36.200000000000003</v>
      </c>
    </row>
    <row r="4759" spans="61:63" x14ac:dyDescent="0.3">
      <c r="BI4759" t="str">
        <v>26/07/2006</v>
      </c>
      <c r="BJ4759">
        <v>41.5</v>
      </c>
      <c r="BK4759">
        <v>36.200000000000003</v>
      </c>
    </row>
    <row r="4760" spans="61:63" x14ac:dyDescent="0.3">
      <c r="BI4760" t="str">
        <v>25/07/2006</v>
      </c>
      <c r="BJ4760">
        <v>41.5</v>
      </c>
      <c r="BK4760">
        <v>36.200000000000003</v>
      </c>
    </row>
    <row r="4761" spans="61:63" x14ac:dyDescent="0.3">
      <c r="BI4761" t="str">
        <v>24/07/2006</v>
      </c>
      <c r="BJ4761">
        <v>41.5</v>
      </c>
      <c r="BK4761">
        <v>36.200000000000003</v>
      </c>
    </row>
    <row r="4762" spans="61:63" x14ac:dyDescent="0.3">
      <c r="BI4762" t="str">
        <v>21/07/2006</v>
      </c>
      <c r="BJ4762">
        <v>42.2</v>
      </c>
      <c r="BK4762">
        <v>34.5</v>
      </c>
    </row>
    <row r="4763" spans="61:63" x14ac:dyDescent="0.3">
      <c r="BI4763" t="str">
        <v>20/07/2006</v>
      </c>
      <c r="BJ4763">
        <v>42.2</v>
      </c>
      <c r="BK4763">
        <v>34.5</v>
      </c>
    </row>
    <row r="4764" spans="61:63" x14ac:dyDescent="0.3">
      <c r="BI4764" t="str">
        <v>19/07/2006</v>
      </c>
      <c r="BJ4764">
        <v>42.2</v>
      </c>
      <c r="BK4764">
        <v>34.5</v>
      </c>
    </row>
    <row r="4765" spans="61:63" x14ac:dyDescent="0.3">
      <c r="BI4765" t="str">
        <v>18/07/2006</v>
      </c>
      <c r="BJ4765">
        <v>42.2</v>
      </c>
      <c r="BK4765">
        <v>34.5</v>
      </c>
    </row>
    <row r="4766" spans="61:63" x14ac:dyDescent="0.3">
      <c r="BI4766" t="str">
        <v>17/07/2006</v>
      </c>
      <c r="BJ4766">
        <v>42.2</v>
      </c>
      <c r="BK4766">
        <v>34.5</v>
      </c>
    </row>
    <row r="4767" spans="61:63" x14ac:dyDescent="0.3">
      <c r="BI4767" t="str">
        <v>14/07/2006</v>
      </c>
      <c r="BJ4767">
        <v>42.1</v>
      </c>
      <c r="BK4767">
        <v>33.700000000000003</v>
      </c>
    </row>
    <row r="4768" spans="61:63" x14ac:dyDescent="0.3">
      <c r="BI4768" t="str">
        <v>13/07/2006</v>
      </c>
      <c r="BJ4768">
        <v>42.1</v>
      </c>
      <c r="BK4768">
        <v>33.700000000000003</v>
      </c>
    </row>
    <row r="4769" spans="61:63" x14ac:dyDescent="0.3">
      <c r="BI4769" t="str">
        <v>12/07/2006</v>
      </c>
      <c r="BJ4769">
        <v>42.1</v>
      </c>
      <c r="BK4769">
        <v>33.700000000000003</v>
      </c>
    </row>
    <row r="4770" spans="61:63" x14ac:dyDescent="0.3">
      <c r="BI4770" t="str">
        <v>11/07/2006</v>
      </c>
      <c r="BJ4770">
        <v>42.1</v>
      </c>
      <c r="BK4770">
        <v>33.700000000000003</v>
      </c>
    </row>
    <row r="4771" spans="61:63" x14ac:dyDescent="0.3">
      <c r="BI4771" t="str">
        <v>10/07/2006</v>
      </c>
      <c r="BJ4771">
        <v>42.1</v>
      </c>
      <c r="BK4771">
        <v>33.700000000000003</v>
      </c>
    </row>
    <row r="4772" spans="61:63" x14ac:dyDescent="0.3">
      <c r="BI4772" t="str">
        <v>07/07/2006</v>
      </c>
      <c r="BJ4772">
        <v>42.2</v>
      </c>
      <c r="BK4772">
        <v>33.299999999999997</v>
      </c>
    </row>
    <row r="4773" spans="61:63" x14ac:dyDescent="0.3">
      <c r="BI4773" t="str">
        <v>06/07/2006</v>
      </c>
      <c r="BJ4773">
        <v>42.2</v>
      </c>
      <c r="BK4773">
        <v>33.299999999999997</v>
      </c>
    </row>
    <row r="4774" spans="61:63" x14ac:dyDescent="0.3">
      <c r="BI4774" t="str">
        <v>05/07/2006</v>
      </c>
      <c r="BJ4774">
        <v>42.2</v>
      </c>
      <c r="BK4774">
        <v>33.299999999999997</v>
      </c>
    </row>
    <row r="4775" spans="61:63" x14ac:dyDescent="0.3">
      <c r="BI4775" t="str">
        <v>04/07/2006</v>
      </c>
      <c r="BJ4775">
        <v>42.2</v>
      </c>
      <c r="BK4775">
        <v>33.299999999999997</v>
      </c>
    </row>
    <row r="4776" spans="61:63" x14ac:dyDescent="0.3">
      <c r="BI4776" t="str">
        <v>03/07/2006</v>
      </c>
      <c r="BJ4776">
        <v>42.2</v>
      </c>
      <c r="BK4776">
        <v>33.299999999999997</v>
      </c>
    </row>
    <row r="4777" spans="61:63" x14ac:dyDescent="0.3">
      <c r="BI4777" t="str">
        <v>30/06/2006</v>
      </c>
      <c r="BJ4777">
        <v>38.700000000000003</v>
      </c>
      <c r="BK4777">
        <v>34.4</v>
      </c>
    </row>
    <row r="4778" spans="61:63" x14ac:dyDescent="0.3">
      <c r="BI4778" t="str">
        <v>29/06/2006</v>
      </c>
      <c r="BJ4778">
        <v>38.700000000000003</v>
      </c>
      <c r="BK4778">
        <v>34.4</v>
      </c>
    </row>
    <row r="4779" spans="61:63" x14ac:dyDescent="0.3">
      <c r="BI4779" t="str">
        <v>28/06/2006</v>
      </c>
      <c r="BJ4779">
        <v>38.700000000000003</v>
      </c>
      <c r="BK4779">
        <v>34.4</v>
      </c>
    </row>
    <row r="4780" spans="61:63" x14ac:dyDescent="0.3">
      <c r="BI4780" t="str">
        <v>27/06/2006</v>
      </c>
      <c r="BJ4780">
        <v>38.700000000000003</v>
      </c>
      <c r="BK4780">
        <v>34.4</v>
      </c>
    </row>
    <row r="4781" spans="61:63" x14ac:dyDescent="0.3">
      <c r="BI4781" t="str">
        <v>26/06/2006</v>
      </c>
      <c r="BJ4781">
        <v>38.700000000000003</v>
      </c>
      <c r="BK4781">
        <v>34.4</v>
      </c>
    </row>
    <row r="4782" spans="61:63" x14ac:dyDescent="0.3">
      <c r="BI4782" t="str">
        <v>23/06/2006</v>
      </c>
      <c r="BJ4782">
        <v>37.4</v>
      </c>
      <c r="BK4782">
        <v>36.299999999999997</v>
      </c>
    </row>
    <row r="4783" spans="61:63" x14ac:dyDescent="0.3">
      <c r="BI4783" t="str">
        <v>22/06/2006</v>
      </c>
      <c r="BJ4783">
        <v>37.4</v>
      </c>
      <c r="BK4783">
        <v>36.299999999999997</v>
      </c>
    </row>
    <row r="4784" spans="61:63" x14ac:dyDescent="0.3">
      <c r="BI4784" t="str">
        <v>21/06/2006</v>
      </c>
      <c r="BJ4784">
        <v>37.4</v>
      </c>
      <c r="BK4784">
        <v>36.299999999999997</v>
      </c>
    </row>
    <row r="4785" spans="61:63" x14ac:dyDescent="0.3">
      <c r="BI4785" t="str">
        <v>20/06/2006</v>
      </c>
      <c r="BJ4785">
        <v>37.4</v>
      </c>
      <c r="BK4785">
        <v>36.299999999999997</v>
      </c>
    </row>
    <row r="4786" spans="61:63" x14ac:dyDescent="0.3">
      <c r="BI4786" t="str">
        <v>19/06/2006</v>
      </c>
      <c r="BJ4786">
        <v>37.4</v>
      </c>
      <c r="BK4786">
        <v>36.299999999999997</v>
      </c>
    </row>
    <row r="4787" spans="61:63" x14ac:dyDescent="0.3">
      <c r="BI4787" t="str">
        <v>16/06/2006</v>
      </c>
      <c r="BJ4787">
        <v>35.6</v>
      </c>
      <c r="BK4787">
        <v>35.6</v>
      </c>
    </row>
    <row r="4788" spans="61:63" x14ac:dyDescent="0.3">
      <c r="BI4788" t="str">
        <v>15/06/2006</v>
      </c>
      <c r="BJ4788">
        <v>35.6</v>
      </c>
      <c r="BK4788">
        <v>35.6</v>
      </c>
    </row>
    <row r="4789" spans="61:63" x14ac:dyDescent="0.3">
      <c r="BI4789" t="str">
        <v>14/06/2006</v>
      </c>
      <c r="BJ4789">
        <v>35.6</v>
      </c>
      <c r="BK4789">
        <v>35.6</v>
      </c>
    </row>
    <row r="4790" spans="61:63" x14ac:dyDescent="0.3">
      <c r="BI4790" t="str">
        <v>13/06/2006</v>
      </c>
      <c r="BJ4790">
        <v>35.6</v>
      </c>
      <c r="BK4790">
        <v>35.6</v>
      </c>
    </row>
    <row r="4791" spans="61:63" x14ac:dyDescent="0.3">
      <c r="BI4791" t="str">
        <v>12/06/2006</v>
      </c>
      <c r="BJ4791">
        <v>35.6</v>
      </c>
      <c r="BK4791">
        <v>35.6</v>
      </c>
    </row>
    <row r="4792" spans="61:63" x14ac:dyDescent="0.3">
      <c r="BI4792" t="str">
        <v>09/06/2006</v>
      </c>
      <c r="BJ4792">
        <v>38.700000000000003</v>
      </c>
      <c r="BK4792">
        <v>34.4</v>
      </c>
    </row>
    <row r="4793" spans="61:63" x14ac:dyDescent="0.3">
      <c r="BI4793" t="str">
        <v>08/06/2006</v>
      </c>
      <c r="BJ4793">
        <v>38.700000000000003</v>
      </c>
      <c r="BK4793">
        <v>34.4</v>
      </c>
    </row>
    <row r="4794" spans="61:63" x14ac:dyDescent="0.3">
      <c r="BI4794" t="str">
        <v>07/06/2006</v>
      </c>
      <c r="BJ4794">
        <v>38.700000000000003</v>
      </c>
      <c r="BK4794">
        <v>34.4</v>
      </c>
    </row>
    <row r="4795" spans="61:63" x14ac:dyDescent="0.3">
      <c r="BI4795" t="str">
        <v>06/06/2006</v>
      </c>
      <c r="BJ4795">
        <v>38.700000000000003</v>
      </c>
      <c r="BK4795">
        <v>34.4</v>
      </c>
    </row>
    <row r="4796" spans="61:63" x14ac:dyDescent="0.3">
      <c r="BI4796" t="str">
        <v>05/06/2006</v>
      </c>
      <c r="BJ4796">
        <v>38.700000000000003</v>
      </c>
      <c r="BK4796">
        <v>34.4</v>
      </c>
    </row>
    <row r="4797" spans="61:63" x14ac:dyDescent="0.3">
      <c r="BI4797" t="str">
        <v>02/06/2006</v>
      </c>
      <c r="BJ4797">
        <v>40.200000000000003</v>
      </c>
      <c r="BK4797">
        <v>31.5</v>
      </c>
    </row>
    <row r="4798" spans="61:63" x14ac:dyDescent="0.3">
      <c r="BI4798" t="str">
        <v>01/06/2006</v>
      </c>
      <c r="BJ4798">
        <v>40.200000000000003</v>
      </c>
      <c r="BK4798">
        <v>31.5</v>
      </c>
    </row>
    <row r="4799" spans="61:63" x14ac:dyDescent="0.3">
      <c r="BI4799" t="str">
        <v>31/05/2006</v>
      </c>
      <c r="BJ4799">
        <v>40.200000000000003</v>
      </c>
      <c r="BK4799">
        <v>31.5</v>
      </c>
    </row>
    <row r="4800" spans="61:63" x14ac:dyDescent="0.3">
      <c r="BI4800" t="str">
        <v>30/05/2006</v>
      </c>
      <c r="BJ4800">
        <v>40.200000000000003</v>
      </c>
      <c r="BK4800">
        <v>31.5</v>
      </c>
    </row>
    <row r="4801" spans="61:63" x14ac:dyDescent="0.3">
      <c r="BI4801" t="str">
        <v>29/05/2006</v>
      </c>
      <c r="BJ4801">
        <v>40.200000000000003</v>
      </c>
      <c r="BK4801">
        <v>31.5</v>
      </c>
    </row>
    <row r="4802" spans="61:63" x14ac:dyDescent="0.3">
      <c r="BI4802" t="str">
        <v>26/05/2006</v>
      </c>
      <c r="BJ4802">
        <v>42.6</v>
      </c>
      <c r="BK4802">
        <v>29.8</v>
      </c>
    </row>
    <row r="4803" spans="61:63" x14ac:dyDescent="0.3">
      <c r="BI4803" t="str">
        <v>25/05/2006</v>
      </c>
      <c r="BJ4803">
        <v>42.6</v>
      </c>
      <c r="BK4803">
        <v>29.8</v>
      </c>
    </row>
    <row r="4804" spans="61:63" x14ac:dyDescent="0.3">
      <c r="BI4804" t="str">
        <v>24/05/2006</v>
      </c>
      <c r="BJ4804">
        <v>42.6</v>
      </c>
      <c r="BK4804">
        <v>29.8</v>
      </c>
    </row>
    <row r="4805" spans="61:63" x14ac:dyDescent="0.3">
      <c r="BI4805" t="str">
        <v>23/05/2006</v>
      </c>
      <c r="BJ4805">
        <v>42.6</v>
      </c>
      <c r="BK4805">
        <v>29.8</v>
      </c>
    </row>
    <row r="4806" spans="61:63" x14ac:dyDescent="0.3">
      <c r="BI4806" t="str">
        <v>22/05/2006</v>
      </c>
      <c r="BJ4806">
        <v>42.6</v>
      </c>
      <c r="BK4806">
        <v>29.8</v>
      </c>
    </row>
    <row r="4807" spans="61:63" x14ac:dyDescent="0.3">
      <c r="BI4807" t="str">
        <v>19/05/2006</v>
      </c>
      <c r="BJ4807">
        <v>43.8</v>
      </c>
      <c r="BK4807">
        <v>27.6</v>
      </c>
    </row>
    <row r="4808" spans="61:63" x14ac:dyDescent="0.3">
      <c r="BI4808" t="str">
        <v>18/05/2006</v>
      </c>
      <c r="BJ4808">
        <v>43.8</v>
      </c>
      <c r="BK4808">
        <v>27.6</v>
      </c>
    </row>
    <row r="4809" spans="61:63" x14ac:dyDescent="0.3">
      <c r="BI4809" t="str">
        <v>17/05/2006</v>
      </c>
      <c r="BJ4809">
        <v>43.8</v>
      </c>
      <c r="BK4809">
        <v>27.6</v>
      </c>
    </row>
    <row r="4810" spans="61:63" x14ac:dyDescent="0.3">
      <c r="BI4810" t="str">
        <v>16/05/2006</v>
      </c>
      <c r="BJ4810">
        <v>43.8</v>
      </c>
      <c r="BK4810">
        <v>27.6</v>
      </c>
    </row>
    <row r="4811" spans="61:63" x14ac:dyDescent="0.3">
      <c r="BI4811" t="str">
        <v>15/05/2006</v>
      </c>
      <c r="BJ4811">
        <v>43.8</v>
      </c>
      <c r="BK4811">
        <v>27.6</v>
      </c>
    </row>
    <row r="4812" spans="61:63" x14ac:dyDescent="0.3">
      <c r="BI4812" t="str">
        <v>12/05/2006</v>
      </c>
      <c r="BJ4812">
        <v>46.3</v>
      </c>
      <c r="BK4812">
        <v>25.3</v>
      </c>
    </row>
    <row r="4813" spans="61:63" x14ac:dyDescent="0.3">
      <c r="BI4813" t="str">
        <v>11/05/2006</v>
      </c>
      <c r="BJ4813">
        <v>46.3</v>
      </c>
      <c r="BK4813">
        <v>25.3</v>
      </c>
    </row>
    <row r="4814" spans="61:63" x14ac:dyDescent="0.3">
      <c r="BI4814" t="str">
        <v>10/05/2006</v>
      </c>
      <c r="BJ4814">
        <v>46.3</v>
      </c>
      <c r="BK4814">
        <v>25.3</v>
      </c>
    </row>
    <row r="4815" spans="61:63" x14ac:dyDescent="0.3">
      <c r="BI4815" t="str">
        <v>09/05/2006</v>
      </c>
      <c r="BJ4815">
        <v>46.3</v>
      </c>
      <c r="BK4815">
        <v>25.3</v>
      </c>
    </row>
    <row r="4816" spans="61:63" x14ac:dyDescent="0.3">
      <c r="BI4816" t="str">
        <v>08/05/2006</v>
      </c>
      <c r="BJ4816">
        <v>46.3</v>
      </c>
      <c r="BK4816">
        <v>25.3</v>
      </c>
    </row>
    <row r="4817" spans="61:63" x14ac:dyDescent="0.3">
      <c r="BI4817" t="str">
        <v>05/05/2006</v>
      </c>
      <c r="BJ4817">
        <v>44.3</v>
      </c>
      <c r="BK4817">
        <v>26.8</v>
      </c>
    </row>
    <row r="4818" spans="61:63" x14ac:dyDescent="0.3">
      <c r="BI4818" t="str">
        <v>04/05/2006</v>
      </c>
      <c r="BJ4818">
        <v>44.3</v>
      </c>
      <c r="BK4818">
        <v>26.8</v>
      </c>
    </row>
    <row r="4819" spans="61:63" x14ac:dyDescent="0.3">
      <c r="BI4819" t="str">
        <v>03/05/2006</v>
      </c>
      <c r="BJ4819">
        <v>44.3</v>
      </c>
      <c r="BK4819">
        <v>26.8</v>
      </c>
    </row>
    <row r="4820" spans="61:63" x14ac:dyDescent="0.3">
      <c r="BI4820" t="str">
        <v>02/05/2006</v>
      </c>
      <c r="BJ4820">
        <v>44.3</v>
      </c>
      <c r="BK4820">
        <v>26.8</v>
      </c>
    </row>
    <row r="4821" spans="61:63" x14ac:dyDescent="0.3">
      <c r="BI4821" t="str">
        <v>01/05/2006</v>
      </c>
      <c r="BJ4821">
        <v>44.3</v>
      </c>
      <c r="BK4821">
        <v>26.8</v>
      </c>
    </row>
    <row r="4822" spans="61:63" x14ac:dyDescent="0.3">
      <c r="BI4822" t="str">
        <v>28/04/2006</v>
      </c>
      <c r="BJ4822">
        <v>43.9</v>
      </c>
      <c r="BK4822">
        <v>28.6</v>
      </c>
    </row>
    <row r="4823" spans="61:63" x14ac:dyDescent="0.3">
      <c r="BI4823" t="str">
        <v>27/04/2006</v>
      </c>
      <c r="BJ4823">
        <v>43.9</v>
      </c>
      <c r="BK4823">
        <v>28.6</v>
      </c>
    </row>
    <row r="4824" spans="61:63" x14ac:dyDescent="0.3">
      <c r="BI4824" t="str">
        <v>26/04/2006</v>
      </c>
      <c r="BJ4824">
        <v>43.9</v>
      </c>
      <c r="BK4824">
        <v>28.6</v>
      </c>
    </row>
    <row r="4825" spans="61:63" x14ac:dyDescent="0.3">
      <c r="BI4825" t="str">
        <v>25/04/2006</v>
      </c>
      <c r="BJ4825">
        <v>43.9</v>
      </c>
      <c r="BK4825">
        <v>28.6</v>
      </c>
    </row>
    <row r="4826" spans="61:63" x14ac:dyDescent="0.3">
      <c r="BI4826" t="str">
        <v>24/04/2006</v>
      </c>
      <c r="BJ4826">
        <v>43.9</v>
      </c>
      <c r="BK4826">
        <v>28.6</v>
      </c>
    </row>
    <row r="4827" spans="61:63" x14ac:dyDescent="0.3">
      <c r="BI4827" t="str">
        <v>21/04/2006</v>
      </c>
      <c r="BJ4827">
        <v>45.4</v>
      </c>
      <c r="BK4827">
        <v>25.8</v>
      </c>
    </row>
    <row r="4828" spans="61:63" x14ac:dyDescent="0.3">
      <c r="BI4828" t="str">
        <v>20/04/2006</v>
      </c>
      <c r="BJ4828">
        <v>45.4</v>
      </c>
      <c r="BK4828">
        <v>25.8</v>
      </c>
    </row>
    <row r="4829" spans="61:63" x14ac:dyDescent="0.3">
      <c r="BI4829" t="str">
        <v>19/04/2006</v>
      </c>
      <c r="BJ4829">
        <v>45.4</v>
      </c>
      <c r="BK4829">
        <v>25.8</v>
      </c>
    </row>
    <row r="4830" spans="61:63" x14ac:dyDescent="0.3">
      <c r="BI4830" t="str">
        <v>18/04/2006</v>
      </c>
      <c r="BJ4830">
        <v>45.4</v>
      </c>
      <c r="BK4830">
        <v>25.8</v>
      </c>
    </row>
    <row r="4831" spans="61:63" x14ac:dyDescent="0.3">
      <c r="BI4831" t="str">
        <v>17/04/2006</v>
      </c>
      <c r="BJ4831">
        <v>45.4</v>
      </c>
      <c r="BK4831">
        <v>25.8</v>
      </c>
    </row>
    <row r="4832" spans="61:63" x14ac:dyDescent="0.3">
      <c r="BI4832" t="str">
        <v>14/04/2006</v>
      </c>
      <c r="BJ4832">
        <v>48</v>
      </c>
      <c r="BK4832">
        <v>26</v>
      </c>
    </row>
    <row r="4833" spans="61:63" x14ac:dyDescent="0.3">
      <c r="BI4833" t="str">
        <v>13/04/2006</v>
      </c>
      <c r="BJ4833">
        <v>48</v>
      </c>
      <c r="BK4833">
        <v>26</v>
      </c>
    </row>
    <row r="4834" spans="61:63" x14ac:dyDescent="0.3">
      <c r="BI4834" t="str">
        <v>12/04/2006</v>
      </c>
      <c r="BJ4834">
        <v>48</v>
      </c>
      <c r="BK4834">
        <v>26</v>
      </c>
    </row>
    <row r="4835" spans="61:63" x14ac:dyDescent="0.3">
      <c r="BI4835" t="str">
        <v>11/04/2006</v>
      </c>
      <c r="BJ4835">
        <v>48</v>
      </c>
      <c r="BK4835">
        <v>26</v>
      </c>
    </row>
    <row r="4836" spans="61:63" x14ac:dyDescent="0.3">
      <c r="BI4836" t="str">
        <v>10/04/2006</v>
      </c>
      <c r="BJ4836">
        <v>48</v>
      </c>
      <c r="BK4836">
        <v>26</v>
      </c>
    </row>
    <row r="4837" spans="61:63" x14ac:dyDescent="0.3">
      <c r="BI4837" t="str">
        <v>07/04/2006</v>
      </c>
      <c r="BJ4837">
        <v>53.2</v>
      </c>
      <c r="BK4837">
        <v>24.5</v>
      </c>
    </row>
    <row r="4838" spans="61:63" x14ac:dyDescent="0.3">
      <c r="BI4838" t="str">
        <v>06/04/2006</v>
      </c>
      <c r="BJ4838">
        <v>53.2</v>
      </c>
      <c r="BK4838">
        <v>24.5</v>
      </c>
    </row>
    <row r="4839" spans="61:63" x14ac:dyDescent="0.3">
      <c r="BI4839" t="str">
        <v>05/04/2006</v>
      </c>
      <c r="BJ4839">
        <v>53.2</v>
      </c>
      <c r="BK4839">
        <v>24.5</v>
      </c>
    </row>
    <row r="4840" spans="61:63" x14ac:dyDescent="0.3">
      <c r="BI4840" t="str">
        <v>04/04/2006</v>
      </c>
      <c r="BJ4840">
        <v>53.2</v>
      </c>
      <c r="BK4840">
        <v>24.5</v>
      </c>
    </row>
    <row r="4841" spans="61:63" x14ac:dyDescent="0.3">
      <c r="BI4841" t="str">
        <v>03/04/2006</v>
      </c>
      <c r="BJ4841">
        <v>53.2</v>
      </c>
      <c r="BK4841">
        <v>24.5</v>
      </c>
    </row>
    <row r="4842" spans="61:63" x14ac:dyDescent="0.3">
      <c r="BI4842" t="str">
        <v>31/03/2006</v>
      </c>
      <c r="BJ4842">
        <v>49.5</v>
      </c>
      <c r="BK4842">
        <v>27.8</v>
      </c>
    </row>
    <row r="4843" spans="61:63" x14ac:dyDescent="0.3">
      <c r="BI4843" t="str">
        <v>30/03/2006</v>
      </c>
      <c r="BJ4843">
        <v>49.5</v>
      </c>
      <c r="BK4843">
        <v>27.8</v>
      </c>
    </row>
    <row r="4844" spans="61:63" x14ac:dyDescent="0.3">
      <c r="BI4844" t="str">
        <v>29/03/2006</v>
      </c>
      <c r="BJ4844">
        <v>49.5</v>
      </c>
      <c r="BK4844">
        <v>27.8</v>
      </c>
    </row>
    <row r="4845" spans="61:63" x14ac:dyDescent="0.3">
      <c r="BI4845" t="str">
        <v>28/03/2006</v>
      </c>
      <c r="BJ4845">
        <v>49.5</v>
      </c>
      <c r="BK4845">
        <v>27.8</v>
      </c>
    </row>
    <row r="4846" spans="61:63" x14ac:dyDescent="0.3">
      <c r="BI4846" t="str">
        <v>27/03/2006</v>
      </c>
      <c r="BJ4846">
        <v>49.5</v>
      </c>
      <c r="BK4846">
        <v>27.8</v>
      </c>
    </row>
    <row r="4847" spans="61:63" x14ac:dyDescent="0.3">
      <c r="BI4847" t="str">
        <v>24/03/2006</v>
      </c>
      <c r="BJ4847">
        <v>46.7</v>
      </c>
      <c r="BK4847">
        <v>28.3</v>
      </c>
    </row>
    <row r="4848" spans="61:63" x14ac:dyDescent="0.3">
      <c r="BI4848" t="str">
        <v>23/03/2006</v>
      </c>
      <c r="BJ4848">
        <v>46.7</v>
      </c>
      <c r="BK4848">
        <v>28.3</v>
      </c>
    </row>
    <row r="4849" spans="61:63" x14ac:dyDescent="0.3">
      <c r="BI4849" t="str">
        <v>22/03/2006</v>
      </c>
      <c r="BJ4849">
        <v>46.7</v>
      </c>
      <c r="BK4849">
        <v>28.3</v>
      </c>
    </row>
    <row r="4850" spans="61:63" x14ac:dyDescent="0.3">
      <c r="BI4850" t="str">
        <v>21/03/2006</v>
      </c>
      <c r="BJ4850">
        <v>46.7</v>
      </c>
      <c r="BK4850">
        <v>28.3</v>
      </c>
    </row>
    <row r="4851" spans="61:63" x14ac:dyDescent="0.3">
      <c r="BI4851" t="str">
        <v>20/03/2006</v>
      </c>
      <c r="BJ4851">
        <v>46.7</v>
      </c>
      <c r="BK4851">
        <v>28.3</v>
      </c>
    </row>
    <row r="4852" spans="61:63" x14ac:dyDescent="0.3">
      <c r="BI4852" t="str">
        <v>17/03/2006</v>
      </c>
      <c r="BJ4852">
        <v>46.3</v>
      </c>
      <c r="BK4852">
        <v>30.5</v>
      </c>
    </row>
    <row r="4853" spans="61:63" x14ac:dyDescent="0.3">
      <c r="BI4853" t="str">
        <v>16/03/2006</v>
      </c>
      <c r="BJ4853">
        <v>46.3</v>
      </c>
      <c r="BK4853">
        <v>30.5</v>
      </c>
    </row>
    <row r="4854" spans="61:63" x14ac:dyDescent="0.3">
      <c r="BI4854" t="str">
        <v>15/03/2006</v>
      </c>
      <c r="BJ4854">
        <v>46.3</v>
      </c>
      <c r="BK4854">
        <v>30.5</v>
      </c>
    </row>
    <row r="4855" spans="61:63" x14ac:dyDescent="0.3">
      <c r="BI4855" t="str">
        <v>14/03/2006</v>
      </c>
      <c r="BJ4855">
        <v>46.3</v>
      </c>
      <c r="BK4855">
        <v>30.5</v>
      </c>
    </row>
    <row r="4856" spans="61:63" x14ac:dyDescent="0.3">
      <c r="BI4856" t="str">
        <v>13/03/2006</v>
      </c>
      <c r="BJ4856">
        <v>46.3</v>
      </c>
      <c r="BK4856">
        <v>30.5</v>
      </c>
    </row>
    <row r="4857" spans="61:63" x14ac:dyDescent="0.3">
      <c r="BI4857" t="str">
        <v>10/03/2006</v>
      </c>
      <c r="BJ4857">
        <v>42.3</v>
      </c>
      <c r="BK4857">
        <v>33</v>
      </c>
    </row>
    <row r="4858" spans="61:63" x14ac:dyDescent="0.3">
      <c r="BI4858" t="str">
        <v>09/03/2006</v>
      </c>
      <c r="BJ4858">
        <v>42.3</v>
      </c>
      <c r="BK4858">
        <v>33</v>
      </c>
    </row>
    <row r="4859" spans="61:63" x14ac:dyDescent="0.3">
      <c r="BI4859" t="str">
        <v>08/03/2006</v>
      </c>
      <c r="BJ4859">
        <v>42.3</v>
      </c>
      <c r="BK4859">
        <v>33</v>
      </c>
    </row>
    <row r="4860" spans="61:63" x14ac:dyDescent="0.3">
      <c r="BI4860" t="str">
        <v>07/03/2006</v>
      </c>
      <c r="BJ4860">
        <v>42.3</v>
      </c>
      <c r="BK4860">
        <v>33</v>
      </c>
    </row>
    <row r="4861" spans="61:63" x14ac:dyDescent="0.3">
      <c r="BI4861" t="str">
        <v>06/03/2006</v>
      </c>
      <c r="BJ4861">
        <v>42.3</v>
      </c>
      <c r="BK4861">
        <v>33</v>
      </c>
    </row>
    <row r="4862" spans="61:63" x14ac:dyDescent="0.3">
      <c r="BI4862" t="str">
        <v>03/03/2006</v>
      </c>
      <c r="BJ4862">
        <v>42.7</v>
      </c>
      <c r="BK4862">
        <v>31.3</v>
      </c>
    </row>
    <row r="4863" spans="61:63" x14ac:dyDescent="0.3">
      <c r="BI4863" t="str">
        <v>02/03/2006</v>
      </c>
      <c r="BJ4863">
        <v>42.7</v>
      </c>
      <c r="BK4863">
        <v>31.3</v>
      </c>
    </row>
    <row r="4864" spans="61:63" x14ac:dyDescent="0.3">
      <c r="BI4864" t="str">
        <v>01/03/2006</v>
      </c>
      <c r="BJ4864">
        <v>42.7</v>
      </c>
      <c r="BK4864">
        <v>31.3</v>
      </c>
    </row>
    <row r="4865" spans="61:63" x14ac:dyDescent="0.3">
      <c r="BI4865" t="str">
        <v>28/02/2006</v>
      </c>
      <c r="BJ4865">
        <v>42.7</v>
      </c>
      <c r="BK4865">
        <v>31.3</v>
      </c>
    </row>
    <row r="4866" spans="61:63" x14ac:dyDescent="0.3">
      <c r="BI4866" t="str">
        <v>27/02/2006</v>
      </c>
      <c r="BJ4866">
        <v>42.7</v>
      </c>
      <c r="BK4866">
        <v>31.3</v>
      </c>
    </row>
    <row r="4867" spans="61:63" x14ac:dyDescent="0.3">
      <c r="BI4867" t="str">
        <v>24/02/2006</v>
      </c>
      <c r="BJ4867">
        <v>42.6</v>
      </c>
      <c r="BK4867">
        <v>30.8</v>
      </c>
    </row>
    <row r="4868" spans="61:63" x14ac:dyDescent="0.3">
      <c r="BI4868" t="str">
        <v>23/02/2006</v>
      </c>
      <c r="BJ4868">
        <v>42.6</v>
      </c>
      <c r="BK4868">
        <v>30.8</v>
      </c>
    </row>
    <row r="4869" spans="61:63" x14ac:dyDescent="0.3">
      <c r="BI4869" t="str">
        <v>22/02/2006</v>
      </c>
      <c r="BJ4869">
        <v>42.6</v>
      </c>
      <c r="BK4869">
        <v>30.8</v>
      </c>
    </row>
    <row r="4870" spans="61:63" x14ac:dyDescent="0.3">
      <c r="BI4870" t="str">
        <v>21/02/2006</v>
      </c>
      <c r="BJ4870">
        <v>42.6</v>
      </c>
      <c r="BK4870">
        <v>30.8</v>
      </c>
    </row>
    <row r="4871" spans="61:63" x14ac:dyDescent="0.3">
      <c r="BI4871" t="str">
        <v>20/02/2006</v>
      </c>
      <c r="BJ4871">
        <v>42.6</v>
      </c>
      <c r="BK4871">
        <v>30.8</v>
      </c>
    </row>
    <row r="4872" spans="61:63" x14ac:dyDescent="0.3">
      <c r="BI4872" t="str">
        <v>17/02/2006</v>
      </c>
      <c r="BJ4872">
        <v>45.3</v>
      </c>
      <c r="BK4872">
        <v>29.5</v>
      </c>
    </row>
    <row r="4873" spans="61:63" x14ac:dyDescent="0.3">
      <c r="BI4873" t="str">
        <v>16/02/2006</v>
      </c>
      <c r="BJ4873">
        <v>45.3</v>
      </c>
      <c r="BK4873">
        <v>29.5</v>
      </c>
    </row>
    <row r="4874" spans="61:63" x14ac:dyDescent="0.3">
      <c r="BI4874" t="str">
        <v>15/02/2006</v>
      </c>
      <c r="BJ4874">
        <v>45.3</v>
      </c>
      <c r="BK4874">
        <v>29.5</v>
      </c>
    </row>
    <row r="4875" spans="61:63" x14ac:dyDescent="0.3">
      <c r="BI4875" t="str">
        <v>14/02/2006</v>
      </c>
      <c r="BJ4875">
        <v>45.3</v>
      </c>
      <c r="BK4875">
        <v>29.5</v>
      </c>
    </row>
    <row r="4876" spans="61:63" x14ac:dyDescent="0.3">
      <c r="BI4876" t="str">
        <v>13/02/2006</v>
      </c>
      <c r="BJ4876">
        <v>45.3</v>
      </c>
      <c r="BK4876">
        <v>29.5</v>
      </c>
    </row>
    <row r="4877" spans="61:63" x14ac:dyDescent="0.3">
      <c r="BI4877" t="str">
        <v>10/02/2006</v>
      </c>
      <c r="BJ4877">
        <v>48.9</v>
      </c>
      <c r="BK4877">
        <v>27.7</v>
      </c>
    </row>
    <row r="4878" spans="61:63" x14ac:dyDescent="0.3">
      <c r="BI4878" t="str">
        <v>09/02/2006</v>
      </c>
      <c r="BJ4878">
        <v>48.9</v>
      </c>
      <c r="BK4878">
        <v>27.7</v>
      </c>
    </row>
    <row r="4879" spans="61:63" x14ac:dyDescent="0.3">
      <c r="BI4879" t="str">
        <v>08/02/2006</v>
      </c>
      <c r="BJ4879">
        <v>48.9</v>
      </c>
      <c r="BK4879">
        <v>27.7</v>
      </c>
    </row>
    <row r="4880" spans="61:63" x14ac:dyDescent="0.3">
      <c r="BI4880" t="str">
        <v>07/02/2006</v>
      </c>
      <c r="BJ4880">
        <v>48.9</v>
      </c>
      <c r="BK4880">
        <v>27.7</v>
      </c>
    </row>
    <row r="4881" spans="61:63" x14ac:dyDescent="0.3">
      <c r="BI4881" t="str">
        <v>06/02/2006</v>
      </c>
      <c r="BJ4881">
        <v>48.9</v>
      </c>
      <c r="BK4881">
        <v>27.7</v>
      </c>
    </row>
    <row r="4882" spans="61:63" x14ac:dyDescent="0.3">
      <c r="BI4882" t="str">
        <v>03/02/2006</v>
      </c>
      <c r="BJ4882">
        <v>51.6</v>
      </c>
      <c r="BK4882">
        <v>25.3</v>
      </c>
    </row>
    <row r="4883" spans="61:63" x14ac:dyDescent="0.3">
      <c r="BI4883" t="str">
        <v>02/02/2006</v>
      </c>
      <c r="BJ4883">
        <v>51.6</v>
      </c>
      <c r="BK4883">
        <v>25.3</v>
      </c>
    </row>
    <row r="4884" spans="61:63" x14ac:dyDescent="0.3">
      <c r="BI4884" t="str">
        <v>01/02/2006</v>
      </c>
      <c r="BJ4884">
        <v>51.6</v>
      </c>
      <c r="BK4884">
        <v>25.3</v>
      </c>
    </row>
    <row r="4885" spans="61:63" x14ac:dyDescent="0.3">
      <c r="BI4885" t="str">
        <v>31/01/2006</v>
      </c>
      <c r="BJ4885">
        <v>51.6</v>
      </c>
      <c r="BK4885">
        <v>25.3</v>
      </c>
    </row>
    <row r="4886" spans="61:63" x14ac:dyDescent="0.3">
      <c r="BI4886" t="str">
        <v>30/01/2006</v>
      </c>
      <c r="BJ4886">
        <v>51.6</v>
      </c>
      <c r="BK4886">
        <v>25.3</v>
      </c>
    </row>
    <row r="4887" spans="61:63" x14ac:dyDescent="0.3">
      <c r="BI4887" t="str">
        <v>27/01/2006</v>
      </c>
      <c r="BJ4887">
        <v>52.6</v>
      </c>
      <c r="BK4887">
        <v>25.8</v>
      </c>
    </row>
    <row r="4888" spans="61:63" x14ac:dyDescent="0.3">
      <c r="BI4888" t="str">
        <v>26/01/2006</v>
      </c>
      <c r="BJ4888">
        <v>52.6</v>
      </c>
      <c r="BK4888">
        <v>25.8</v>
      </c>
    </row>
    <row r="4889" spans="61:63" x14ac:dyDescent="0.3">
      <c r="BI4889" t="str">
        <v>25/01/2006</v>
      </c>
      <c r="BJ4889">
        <v>52.6</v>
      </c>
      <c r="BK4889">
        <v>25.8</v>
      </c>
    </row>
    <row r="4890" spans="61:63" x14ac:dyDescent="0.3">
      <c r="BI4890" t="str">
        <v>24/01/2006</v>
      </c>
      <c r="BJ4890">
        <v>52.6</v>
      </c>
      <c r="BK4890">
        <v>25.8</v>
      </c>
    </row>
    <row r="4891" spans="61:63" x14ac:dyDescent="0.3">
      <c r="BI4891" t="str">
        <v>23/01/2006</v>
      </c>
      <c r="BJ4891">
        <v>52.6</v>
      </c>
      <c r="BK4891">
        <v>25.8</v>
      </c>
    </row>
    <row r="4892" spans="61:63" x14ac:dyDescent="0.3">
      <c r="BI4892" t="str">
        <v>20/01/2006</v>
      </c>
      <c r="BJ4892">
        <v>53.7</v>
      </c>
      <c r="BK4892">
        <v>25.3</v>
      </c>
    </row>
    <row r="4893" spans="61:63" x14ac:dyDescent="0.3">
      <c r="BI4893" t="str">
        <v>19/01/2006</v>
      </c>
      <c r="BJ4893">
        <v>53.7</v>
      </c>
      <c r="BK4893">
        <v>25.3</v>
      </c>
    </row>
    <row r="4894" spans="61:63" x14ac:dyDescent="0.3">
      <c r="BI4894" t="str">
        <v>18/01/2006</v>
      </c>
      <c r="BJ4894">
        <v>53.7</v>
      </c>
      <c r="BK4894">
        <v>25.3</v>
      </c>
    </row>
    <row r="4895" spans="61:63" x14ac:dyDescent="0.3">
      <c r="BI4895" t="str">
        <v>17/01/2006</v>
      </c>
      <c r="BJ4895">
        <v>53.7</v>
      </c>
      <c r="BK4895">
        <v>25.3</v>
      </c>
    </row>
    <row r="4896" spans="61:63" x14ac:dyDescent="0.3">
      <c r="BI4896" t="str">
        <v>16/01/2006</v>
      </c>
      <c r="BJ4896">
        <v>53.7</v>
      </c>
      <c r="BK4896">
        <v>25.3</v>
      </c>
    </row>
    <row r="4897" spans="61:63" x14ac:dyDescent="0.3">
      <c r="BI4897" t="str">
        <v>13/01/2006</v>
      </c>
      <c r="BJ4897">
        <v>57.3</v>
      </c>
      <c r="BK4897">
        <v>22.9</v>
      </c>
    </row>
    <row r="4898" spans="61:63" x14ac:dyDescent="0.3">
      <c r="BI4898" t="str">
        <v>12/01/2006</v>
      </c>
      <c r="BJ4898">
        <v>57.3</v>
      </c>
      <c r="BK4898">
        <v>22.9</v>
      </c>
    </row>
    <row r="4899" spans="61:63" x14ac:dyDescent="0.3">
      <c r="BI4899" t="str">
        <v>11/01/2006</v>
      </c>
      <c r="BJ4899">
        <v>57.3</v>
      </c>
      <c r="BK4899">
        <v>22.9</v>
      </c>
    </row>
    <row r="4900" spans="61:63" x14ac:dyDescent="0.3">
      <c r="BI4900" t="str">
        <v>10/01/2006</v>
      </c>
      <c r="BJ4900">
        <v>57.3</v>
      </c>
      <c r="BK4900">
        <v>22.9</v>
      </c>
    </row>
    <row r="4901" spans="61:63" x14ac:dyDescent="0.3">
      <c r="BI4901" t="str">
        <v>09/01/2006</v>
      </c>
      <c r="BJ4901">
        <v>57.3</v>
      </c>
      <c r="BK4901">
        <v>22.9</v>
      </c>
    </row>
    <row r="4902" spans="61:63" x14ac:dyDescent="0.3">
      <c r="BI4902" t="str">
        <v>06/01/2006</v>
      </c>
      <c r="BJ4902">
        <v>56.8</v>
      </c>
      <c r="BK4902">
        <v>22.1</v>
      </c>
    </row>
    <row r="4903" spans="61:63" x14ac:dyDescent="0.3">
      <c r="BI4903" t="str">
        <v>05/01/2006</v>
      </c>
      <c r="BJ4903">
        <v>56.8</v>
      </c>
      <c r="BK4903">
        <v>22.1</v>
      </c>
    </row>
    <row r="4904" spans="61:63" x14ac:dyDescent="0.3">
      <c r="BI4904" t="str">
        <v>04/01/2006</v>
      </c>
      <c r="BJ4904">
        <v>56.8</v>
      </c>
      <c r="BK4904">
        <v>22.1</v>
      </c>
    </row>
    <row r="4905" spans="61:63" x14ac:dyDescent="0.3">
      <c r="BI4905" t="str">
        <v>03/01/2006</v>
      </c>
      <c r="BJ4905">
        <v>56.8</v>
      </c>
      <c r="BK4905">
        <v>22.1</v>
      </c>
    </row>
    <row r="4906" spans="61:63" x14ac:dyDescent="0.3">
      <c r="BI4906" t="str">
        <v>02/01/2006</v>
      </c>
      <c r="BJ4906">
        <v>56.8</v>
      </c>
      <c r="BK4906">
        <v>22.1</v>
      </c>
    </row>
    <row r="4907" spans="61:63" x14ac:dyDescent="0.3">
      <c r="BI4907" t="str">
        <v>30/12/2005</v>
      </c>
      <c r="BJ4907">
        <v>55.7</v>
      </c>
      <c r="BK4907">
        <v>23.7</v>
      </c>
    </row>
    <row r="4908" spans="61:63" x14ac:dyDescent="0.3">
      <c r="BI4908" t="str">
        <v>29/12/2005</v>
      </c>
      <c r="BJ4908">
        <v>55.7</v>
      </c>
      <c r="BK4908">
        <v>23.7</v>
      </c>
    </row>
    <row r="4909" spans="61:63" x14ac:dyDescent="0.3">
      <c r="BI4909" t="str">
        <v>28/12/2005</v>
      </c>
      <c r="BJ4909">
        <v>55.7</v>
      </c>
      <c r="BK4909">
        <v>23.7</v>
      </c>
    </row>
    <row r="4910" spans="61:63" x14ac:dyDescent="0.3">
      <c r="BI4910" t="str">
        <v>27/12/2005</v>
      </c>
      <c r="BJ4910">
        <v>55.7</v>
      </c>
      <c r="BK4910">
        <v>23.7</v>
      </c>
    </row>
    <row r="4911" spans="61:63" x14ac:dyDescent="0.3">
      <c r="BI4911" t="str">
        <v>26/12/2005</v>
      </c>
      <c r="BJ4911">
        <v>55.7</v>
      </c>
      <c r="BK4911">
        <v>23.7</v>
      </c>
    </row>
    <row r="4912" spans="61:63" x14ac:dyDescent="0.3">
      <c r="BI4912" t="str">
        <v>23/12/2005</v>
      </c>
      <c r="BJ4912">
        <v>60.4</v>
      </c>
      <c r="BK4912">
        <v>20.8</v>
      </c>
    </row>
    <row r="4913" spans="61:63" x14ac:dyDescent="0.3">
      <c r="BI4913" t="str">
        <v>22/12/2005</v>
      </c>
      <c r="BJ4913">
        <v>60.4</v>
      </c>
      <c r="BK4913">
        <v>20.8</v>
      </c>
    </row>
    <row r="4914" spans="61:63" x14ac:dyDescent="0.3">
      <c r="BI4914" t="str">
        <v>21/12/2005</v>
      </c>
      <c r="BJ4914">
        <v>60.4</v>
      </c>
      <c r="BK4914">
        <v>20.8</v>
      </c>
    </row>
    <row r="4915" spans="61:63" x14ac:dyDescent="0.3">
      <c r="BI4915" t="str">
        <v>20/12/2005</v>
      </c>
      <c r="BJ4915">
        <v>60.4</v>
      </c>
      <c r="BK4915">
        <v>20.8</v>
      </c>
    </row>
    <row r="4916" spans="61:63" x14ac:dyDescent="0.3">
      <c r="BI4916" t="str">
        <v>19/12/2005</v>
      </c>
      <c r="BJ4916">
        <v>60.4</v>
      </c>
      <c r="BK4916">
        <v>20.8</v>
      </c>
    </row>
    <row r="4917" spans="61:63" x14ac:dyDescent="0.3">
      <c r="BI4917" t="str">
        <v>16/12/2005</v>
      </c>
      <c r="BJ4917">
        <v>55</v>
      </c>
      <c r="BK4917">
        <v>21</v>
      </c>
    </row>
    <row r="4918" spans="61:63" x14ac:dyDescent="0.3">
      <c r="BI4918" t="str">
        <v>15/12/2005</v>
      </c>
      <c r="BJ4918">
        <v>55</v>
      </c>
      <c r="BK4918">
        <v>21</v>
      </c>
    </row>
    <row r="4919" spans="61:63" x14ac:dyDescent="0.3">
      <c r="BI4919" t="str">
        <v>14/12/2005</v>
      </c>
      <c r="BJ4919">
        <v>55</v>
      </c>
      <c r="BK4919">
        <v>21</v>
      </c>
    </row>
    <row r="4920" spans="61:63" x14ac:dyDescent="0.3">
      <c r="BI4920" t="str">
        <v>13/12/2005</v>
      </c>
      <c r="BJ4920">
        <v>55</v>
      </c>
      <c r="BK4920">
        <v>21</v>
      </c>
    </row>
    <row r="4921" spans="61:63" x14ac:dyDescent="0.3">
      <c r="BI4921" t="str">
        <v>12/12/2005</v>
      </c>
      <c r="BJ4921">
        <v>55</v>
      </c>
      <c r="BK4921">
        <v>21</v>
      </c>
    </row>
    <row r="4922" spans="61:63" x14ac:dyDescent="0.3">
      <c r="BI4922" t="str">
        <v>09/12/2005</v>
      </c>
      <c r="BJ4922">
        <v>58.8</v>
      </c>
      <c r="BK4922">
        <v>21.6</v>
      </c>
    </row>
    <row r="4923" spans="61:63" x14ac:dyDescent="0.3">
      <c r="BI4923" t="str">
        <v>08/12/2005</v>
      </c>
      <c r="BJ4923">
        <v>58.8</v>
      </c>
      <c r="BK4923">
        <v>21.6</v>
      </c>
    </row>
    <row r="4924" spans="61:63" x14ac:dyDescent="0.3">
      <c r="BI4924" t="str">
        <v>07/12/2005</v>
      </c>
      <c r="BJ4924">
        <v>58.8</v>
      </c>
      <c r="BK4924">
        <v>21.6</v>
      </c>
    </row>
    <row r="4925" spans="61:63" x14ac:dyDescent="0.3">
      <c r="BI4925" t="str">
        <v>06/12/2005</v>
      </c>
      <c r="BJ4925">
        <v>58.8</v>
      </c>
      <c r="BK4925">
        <v>21.6</v>
      </c>
    </row>
    <row r="4926" spans="61:63" x14ac:dyDescent="0.3">
      <c r="BI4926" t="str">
        <v>05/12/2005</v>
      </c>
      <c r="BJ4926">
        <v>58.8</v>
      </c>
      <c r="BK4926">
        <v>21.6</v>
      </c>
    </row>
    <row r="4927" spans="61:63" x14ac:dyDescent="0.3">
      <c r="BI4927" t="str">
        <v>02/12/2005</v>
      </c>
      <c r="BJ4927">
        <v>56.2</v>
      </c>
      <c r="BK4927">
        <v>21.9</v>
      </c>
    </row>
    <row r="4928" spans="61:63" x14ac:dyDescent="0.3">
      <c r="BI4928" t="str">
        <v>01/12/2005</v>
      </c>
      <c r="BJ4928">
        <v>56.2</v>
      </c>
      <c r="BK4928">
        <v>21.9</v>
      </c>
    </row>
    <row r="4929" spans="61:63" x14ac:dyDescent="0.3">
      <c r="BI4929" t="str">
        <v>30/11/2005</v>
      </c>
      <c r="BJ4929">
        <v>56.2</v>
      </c>
      <c r="BK4929">
        <v>21.9</v>
      </c>
    </row>
    <row r="4930" spans="61:63" x14ac:dyDescent="0.3">
      <c r="BI4930" t="str">
        <v>29/11/2005</v>
      </c>
      <c r="BJ4930">
        <v>56.2</v>
      </c>
      <c r="BK4930">
        <v>21.9</v>
      </c>
    </row>
    <row r="4931" spans="61:63" x14ac:dyDescent="0.3">
      <c r="BI4931" t="str">
        <v>28/11/2005</v>
      </c>
      <c r="BJ4931">
        <v>56.2</v>
      </c>
      <c r="BK4931">
        <v>21.9</v>
      </c>
    </row>
    <row r="4932" spans="61:63" x14ac:dyDescent="0.3">
      <c r="BI4932" t="str">
        <v>25/11/2005</v>
      </c>
      <c r="BJ4932">
        <v>55.8</v>
      </c>
      <c r="BK4932">
        <v>21.1</v>
      </c>
    </row>
    <row r="4933" spans="61:63" x14ac:dyDescent="0.3">
      <c r="BI4933" t="str">
        <v>24/11/2005</v>
      </c>
      <c r="BJ4933">
        <v>55.8</v>
      </c>
      <c r="BK4933">
        <v>21.1</v>
      </c>
    </row>
    <row r="4934" spans="61:63" x14ac:dyDescent="0.3">
      <c r="BI4934" t="str">
        <v>23/11/2005</v>
      </c>
      <c r="BJ4934">
        <v>55.8</v>
      </c>
      <c r="BK4934">
        <v>21.1</v>
      </c>
    </row>
    <row r="4935" spans="61:63" x14ac:dyDescent="0.3">
      <c r="BI4935" t="str">
        <v>22/11/2005</v>
      </c>
      <c r="BJ4935">
        <v>55.8</v>
      </c>
      <c r="BK4935">
        <v>21.1</v>
      </c>
    </row>
    <row r="4936" spans="61:63" x14ac:dyDescent="0.3">
      <c r="BI4936" t="str">
        <v>21/11/2005</v>
      </c>
      <c r="BJ4936">
        <v>55.8</v>
      </c>
      <c r="BK4936">
        <v>21.1</v>
      </c>
    </row>
    <row r="4937" spans="61:63" x14ac:dyDescent="0.3">
      <c r="BI4937" t="str">
        <v>18/11/2005</v>
      </c>
      <c r="BJ4937">
        <v>53.6</v>
      </c>
      <c r="BK4937">
        <v>23.2</v>
      </c>
    </row>
    <row r="4938" spans="61:63" x14ac:dyDescent="0.3">
      <c r="BI4938" t="str">
        <v>17/11/2005</v>
      </c>
      <c r="BJ4938">
        <v>53.6</v>
      </c>
      <c r="BK4938">
        <v>23.2</v>
      </c>
    </row>
    <row r="4939" spans="61:63" x14ac:dyDescent="0.3">
      <c r="BI4939" t="str">
        <v>16/11/2005</v>
      </c>
      <c r="BJ4939">
        <v>53.6</v>
      </c>
      <c r="BK4939">
        <v>23.2</v>
      </c>
    </row>
    <row r="4940" spans="61:63" x14ac:dyDescent="0.3">
      <c r="BI4940" t="str">
        <v>15/11/2005</v>
      </c>
      <c r="BJ4940">
        <v>53.6</v>
      </c>
      <c r="BK4940">
        <v>23.2</v>
      </c>
    </row>
    <row r="4941" spans="61:63" x14ac:dyDescent="0.3">
      <c r="BI4941" t="str">
        <v>14/11/2005</v>
      </c>
      <c r="BJ4941">
        <v>53.6</v>
      </c>
      <c r="BK4941">
        <v>23.2</v>
      </c>
    </row>
    <row r="4942" spans="61:63" x14ac:dyDescent="0.3">
      <c r="BI4942" t="str">
        <v>11/11/2005</v>
      </c>
      <c r="BJ4942">
        <v>53.1</v>
      </c>
      <c r="BK4942">
        <v>22.9</v>
      </c>
    </row>
    <row r="4943" spans="61:63" x14ac:dyDescent="0.3">
      <c r="BI4943" t="str">
        <v>10/11/2005</v>
      </c>
      <c r="BJ4943">
        <v>53.1</v>
      </c>
      <c r="BK4943">
        <v>22.9</v>
      </c>
    </row>
    <row r="4944" spans="61:63" x14ac:dyDescent="0.3">
      <c r="BI4944" t="str">
        <v>09/11/2005</v>
      </c>
      <c r="BJ4944">
        <v>53.1</v>
      </c>
      <c r="BK4944">
        <v>22.9</v>
      </c>
    </row>
    <row r="4945" spans="61:63" x14ac:dyDescent="0.3">
      <c r="BI4945" t="str">
        <v>08/11/2005</v>
      </c>
      <c r="BJ4945">
        <v>53.1</v>
      </c>
      <c r="BK4945">
        <v>22.9</v>
      </c>
    </row>
    <row r="4946" spans="61:63" x14ac:dyDescent="0.3">
      <c r="BI4946" t="str">
        <v>07/11/2005</v>
      </c>
      <c r="BJ4946">
        <v>53.1</v>
      </c>
      <c r="BK4946">
        <v>22.9</v>
      </c>
    </row>
    <row r="4947" spans="61:63" x14ac:dyDescent="0.3">
      <c r="BI4947" t="str">
        <v>04/11/2005</v>
      </c>
      <c r="BJ4947">
        <v>50.6</v>
      </c>
      <c r="BK4947">
        <v>24.7</v>
      </c>
    </row>
    <row r="4948" spans="61:63" x14ac:dyDescent="0.3">
      <c r="BI4948" t="str">
        <v>03/11/2005</v>
      </c>
      <c r="BJ4948">
        <v>50.6</v>
      </c>
      <c r="BK4948">
        <v>24.7</v>
      </c>
    </row>
    <row r="4949" spans="61:63" x14ac:dyDescent="0.3">
      <c r="BI4949" t="str">
        <v>02/11/2005</v>
      </c>
      <c r="BJ4949">
        <v>50.6</v>
      </c>
      <c r="BK4949">
        <v>24.7</v>
      </c>
    </row>
    <row r="4950" spans="61:63" x14ac:dyDescent="0.3">
      <c r="BI4950" t="str">
        <v>01/11/2005</v>
      </c>
      <c r="BJ4950">
        <v>50.6</v>
      </c>
      <c r="BK4950">
        <v>24.7</v>
      </c>
    </row>
    <row r="4951" spans="61:63" x14ac:dyDescent="0.3">
      <c r="BI4951" t="str">
        <v>31/10/2005</v>
      </c>
      <c r="BJ4951">
        <v>50.6</v>
      </c>
      <c r="BK4951">
        <v>24.7</v>
      </c>
    </row>
    <row r="4952" spans="61:63" x14ac:dyDescent="0.3">
      <c r="BI4952" t="str">
        <v>28/10/2005</v>
      </c>
      <c r="BJ4952">
        <v>46.4</v>
      </c>
      <c r="BK4952">
        <v>26.8</v>
      </c>
    </row>
    <row r="4953" spans="61:63" x14ac:dyDescent="0.3">
      <c r="BI4953" t="str">
        <v>27/10/2005</v>
      </c>
      <c r="BJ4953">
        <v>46.4</v>
      </c>
      <c r="BK4953">
        <v>26.8</v>
      </c>
    </row>
    <row r="4954" spans="61:63" x14ac:dyDescent="0.3">
      <c r="BI4954" t="str">
        <v>26/10/2005</v>
      </c>
      <c r="BJ4954">
        <v>46.4</v>
      </c>
      <c r="BK4954">
        <v>26.8</v>
      </c>
    </row>
    <row r="4955" spans="61:63" x14ac:dyDescent="0.3">
      <c r="BI4955" t="str">
        <v>25/10/2005</v>
      </c>
      <c r="BJ4955">
        <v>46.4</v>
      </c>
      <c r="BK4955">
        <v>26.8</v>
      </c>
    </row>
    <row r="4956" spans="61:63" x14ac:dyDescent="0.3">
      <c r="BI4956" t="str">
        <v>24/10/2005</v>
      </c>
      <c r="BJ4956">
        <v>46.4</v>
      </c>
      <c r="BK4956">
        <v>26.8</v>
      </c>
    </row>
    <row r="4957" spans="61:63" x14ac:dyDescent="0.3">
      <c r="BI4957" t="str">
        <v>21/10/2005</v>
      </c>
      <c r="BJ4957">
        <v>44.8</v>
      </c>
      <c r="BK4957">
        <v>29.2</v>
      </c>
    </row>
    <row r="4958" spans="61:63" x14ac:dyDescent="0.3">
      <c r="BI4958" t="str">
        <v>20/10/2005</v>
      </c>
      <c r="BJ4958">
        <v>44.8</v>
      </c>
      <c r="BK4958">
        <v>29.2</v>
      </c>
    </row>
    <row r="4959" spans="61:63" x14ac:dyDescent="0.3">
      <c r="BI4959" t="str">
        <v>19/10/2005</v>
      </c>
      <c r="BJ4959">
        <v>44.8</v>
      </c>
      <c r="BK4959">
        <v>29.2</v>
      </c>
    </row>
    <row r="4960" spans="61:63" x14ac:dyDescent="0.3">
      <c r="BI4960" t="str">
        <v>18/10/2005</v>
      </c>
      <c r="BJ4960">
        <v>44.8</v>
      </c>
      <c r="BK4960">
        <v>29.2</v>
      </c>
    </row>
    <row r="4961" spans="61:63" x14ac:dyDescent="0.3">
      <c r="BI4961" t="str">
        <v>17/10/2005</v>
      </c>
      <c r="BJ4961">
        <v>44.8</v>
      </c>
      <c r="BK4961">
        <v>29.2</v>
      </c>
    </row>
    <row r="4962" spans="61:63" x14ac:dyDescent="0.3">
      <c r="BI4962" t="str">
        <v>14/10/2005</v>
      </c>
      <c r="BJ4962">
        <v>45.3</v>
      </c>
      <c r="BK4962">
        <v>29.5</v>
      </c>
    </row>
    <row r="4963" spans="61:63" x14ac:dyDescent="0.3">
      <c r="BI4963" t="str">
        <v>13/10/2005</v>
      </c>
      <c r="BJ4963">
        <v>45.3</v>
      </c>
      <c r="BK4963">
        <v>29.5</v>
      </c>
    </row>
    <row r="4964" spans="61:63" x14ac:dyDescent="0.3">
      <c r="BI4964" t="str">
        <v>12/10/2005</v>
      </c>
      <c r="BJ4964">
        <v>45.3</v>
      </c>
      <c r="BK4964">
        <v>29.5</v>
      </c>
    </row>
    <row r="4965" spans="61:63" x14ac:dyDescent="0.3">
      <c r="BI4965" t="str">
        <v>11/10/2005</v>
      </c>
      <c r="BJ4965">
        <v>45.3</v>
      </c>
      <c r="BK4965">
        <v>29.5</v>
      </c>
    </row>
    <row r="4966" spans="61:63" x14ac:dyDescent="0.3">
      <c r="BI4966" t="str">
        <v>10/10/2005</v>
      </c>
      <c r="BJ4966">
        <v>45.3</v>
      </c>
      <c r="BK4966">
        <v>29.5</v>
      </c>
    </row>
    <row r="4967" spans="61:63" x14ac:dyDescent="0.3">
      <c r="BI4967" t="str">
        <v>07/10/2005</v>
      </c>
      <c r="BJ4967">
        <v>45.8</v>
      </c>
      <c r="BK4967">
        <v>29.2</v>
      </c>
    </row>
    <row r="4968" spans="61:63" x14ac:dyDescent="0.3">
      <c r="BI4968" t="str">
        <v>06/10/2005</v>
      </c>
      <c r="BJ4968">
        <v>45.8</v>
      </c>
      <c r="BK4968">
        <v>29.2</v>
      </c>
    </row>
    <row r="4969" spans="61:63" x14ac:dyDescent="0.3">
      <c r="BI4969" t="str">
        <v>05/10/2005</v>
      </c>
      <c r="BJ4969">
        <v>45.8</v>
      </c>
      <c r="BK4969">
        <v>29.2</v>
      </c>
    </row>
    <row r="4970" spans="61:63" x14ac:dyDescent="0.3">
      <c r="BI4970" t="str">
        <v>04/10/2005</v>
      </c>
      <c r="BJ4970">
        <v>45.8</v>
      </c>
      <c r="BK4970">
        <v>29.2</v>
      </c>
    </row>
    <row r="4971" spans="61:63" x14ac:dyDescent="0.3">
      <c r="BI4971" t="str">
        <v>03/10/2005</v>
      </c>
      <c r="BJ4971">
        <v>45.8</v>
      </c>
      <c r="BK4971">
        <v>29.2</v>
      </c>
    </row>
    <row r="4972" spans="61:63" x14ac:dyDescent="0.3">
      <c r="BI4972" t="str">
        <v>30/09/2005</v>
      </c>
      <c r="BJ4972">
        <v>49.5</v>
      </c>
      <c r="BK4972">
        <v>27.8</v>
      </c>
    </row>
    <row r="4973" spans="61:63" x14ac:dyDescent="0.3">
      <c r="BI4973" t="str">
        <v>29/09/2005</v>
      </c>
      <c r="BJ4973">
        <v>49.5</v>
      </c>
      <c r="BK4973">
        <v>27.8</v>
      </c>
    </row>
    <row r="4974" spans="61:63" x14ac:dyDescent="0.3">
      <c r="BI4974" t="str">
        <v>28/09/2005</v>
      </c>
      <c r="BJ4974">
        <v>49.5</v>
      </c>
      <c r="BK4974">
        <v>27.8</v>
      </c>
    </row>
    <row r="4975" spans="61:63" x14ac:dyDescent="0.3">
      <c r="BI4975" t="str">
        <v>27/09/2005</v>
      </c>
      <c r="BJ4975">
        <v>49.5</v>
      </c>
      <c r="BK4975">
        <v>27.8</v>
      </c>
    </row>
    <row r="4976" spans="61:63" x14ac:dyDescent="0.3">
      <c r="BI4976" t="str">
        <v>26/09/2005</v>
      </c>
      <c r="BJ4976">
        <v>49.5</v>
      </c>
      <c r="BK4976">
        <v>27.8</v>
      </c>
    </row>
    <row r="4977" spans="61:63" x14ac:dyDescent="0.3">
      <c r="BI4977" t="str">
        <v>23/09/2005</v>
      </c>
      <c r="BJ4977">
        <v>53.2</v>
      </c>
      <c r="BK4977">
        <v>26.6</v>
      </c>
    </row>
    <row r="4978" spans="61:63" x14ac:dyDescent="0.3">
      <c r="BI4978" t="str">
        <v>22/09/2005</v>
      </c>
      <c r="BJ4978">
        <v>53.2</v>
      </c>
      <c r="BK4978">
        <v>26.6</v>
      </c>
    </row>
    <row r="4979" spans="61:63" x14ac:dyDescent="0.3">
      <c r="BI4979" t="str">
        <v>21/09/2005</v>
      </c>
      <c r="BJ4979">
        <v>53.2</v>
      </c>
      <c r="BK4979">
        <v>26.6</v>
      </c>
    </row>
    <row r="4980" spans="61:63" x14ac:dyDescent="0.3">
      <c r="BI4980" t="str">
        <v>20/09/2005</v>
      </c>
      <c r="BJ4980">
        <v>53.2</v>
      </c>
      <c r="BK4980">
        <v>26.6</v>
      </c>
    </row>
    <row r="4981" spans="61:63" x14ac:dyDescent="0.3">
      <c r="BI4981" t="str">
        <v>19/09/2005</v>
      </c>
      <c r="BJ4981">
        <v>53.2</v>
      </c>
      <c r="BK4981">
        <v>26.6</v>
      </c>
    </row>
    <row r="4982" spans="61:63" x14ac:dyDescent="0.3">
      <c r="BI4982" t="str">
        <v>16/09/2005</v>
      </c>
      <c r="BJ4982">
        <v>54.3</v>
      </c>
      <c r="BK4982">
        <v>25.5</v>
      </c>
    </row>
    <row r="4983" spans="61:63" x14ac:dyDescent="0.3">
      <c r="BI4983" t="str">
        <v>15/09/2005</v>
      </c>
      <c r="BJ4983">
        <v>54.3</v>
      </c>
      <c r="BK4983">
        <v>25.5</v>
      </c>
    </row>
    <row r="4984" spans="61:63" x14ac:dyDescent="0.3">
      <c r="BI4984" t="str">
        <v>14/09/2005</v>
      </c>
      <c r="BJ4984">
        <v>54.3</v>
      </c>
      <c r="BK4984">
        <v>25.5</v>
      </c>
    </row>
    <row r="4985" spans="61:63" x14ac:dyDescent="0.3">
      <c r="BI4985" t="str">
        <v>13/09/2005</v>
      </c>
      <c r="BJ4985">
        <v>54.3</v>
      </c>
      <c r="BK4985">
        <v>25.5</v>
      </c>
    </row>
    <row r="4986" spans="61:63" x14ac:dyDescent="0.3">
      <c r="BI4986" t="str">
        <v>12/09/2005</v>
      </c>
      <c r="BJ4986">
        <v>54.3</v>
      </c>
      <c r="BK4986">
        <v>25.5</v>
      </c>
    </row>
    <row r="4987" spans="61:63" x14ac:dyDescent="0.3">
      <c r="BI4987" t="str">
        <v>09/09/2005</v>
      </c>
      <c r="BJ4987">
        <v>53.2</v>
      </c>
      <c r="BK4987">
        <v>26.6</v>
      </c>
    </row>
    <row r="4988" spans="61:63" x14ac:dyDescent="0.3">
      <c r="BI4988" t="str">
        <v>08/09/2005</v>
      </c>
      <c r="BJ4988">
        <v>53.2</v>
      </c>
      <c r="BK4988">
        <v>26.6</v>
      </c>
    </row>
    <row r="4989" spans="61:63" x14ac:dyDescent="0.3">
      <c r="BI4989" t="str">
        <v>07/09/2005</v>
      </c>
      <c r="BJ4989">
        <v>53.2</v>
      </c>
      <c r="BK4989">
        <v>26.6</v>
      </c>
    </row>
    <row r="4990" spans="61:63" x14ac:dyDescent="0.3">
      <c r="BI4990" t="str">
        <v>06/09/2005</v>
      </c>
      <c r="BJ4990">
        <v>53.2</v>
      </c>
      <c r="BK4990">
        <v>26.6</v>
      </c>
    </row>
    <row r="4991" spans="61:63" x14ac:dyDescent="0.3">
      <c r="BI4991" t="str">
        <v>05/09/2005</v>
      </c>
      <c r="BJ4991">
        <v>53.2</v>
      </c>
      <c r="BK4991">
        <v>26.6</v>
      </c>
    </row>
    <row r="4992" spans="61:63" x14ac:dyDescent="0.3">
      <c r="BI4992" t="str">
        <v>02/09/2005</v>
      </c>
      <c r="BJ4992">
        <v>52.1</v>
      </c>
      <c r="BK4992">
        <v>28.1</v>
      </c>
    </row>
    <row r="4993" spans="61:63" x14ac:dyDescent="0.3">
      <c r="BI4993" t="str">
        <v>01/09/2005</v>
      </c>
      <c r="BJ4993">
        <v>52.1</v>
      </c>
      <c r="BK4993">
        <v>28.1</v>
      </c>
    </row>
    <row r="4994" spans="61:63" x14ac:dyDescent="0.3">
      <c r="BI4994" t="str">
        <v>31/08/2005</v>
      </c>
      <c r="BJ4994">
        <v>52.1</v>
      </c>
      <c r="BK4994">
        <v>28.1</v>
      </c>
    </row>
    <row r="4995" spans="61:63" x14ac:dyDescent="0.3">
      <c r="BI4995" t="str">
        <v>30/08/2005</v>
      </c>
      <c r="BJ4995">
        <v>52.1</v>
      </c>
      <c r="BK4995">
        <v>28.1</v>
      </c>
    </row>
    <row r="4996" spans="61:63" x14ac:dyDescent="0.3">
      <c r="BI4996" t="str">
        <v>29/08/2005</v>
      </c>
      <c r="BJ4996">
        <v>52.1</v>
      </c>
      <c r="BK4996">
        <v>28.1</v>
      </c>
    </row>
    <row r="4997" spans="61:63" x14ac:dyDescent="0.3">
      <c r="BI4997" t="str">
        <v>26/08/2005</v>
      </c>
      <c r="BJ4997">
        <v>51.1</v>
      </c>
      <c r="BK4997">
        <v>27.3</v>
      </c>
    </row>
    <row r="4998" spans="61:63" x14ac:dyDescent="0.3">
      <c r="BI4998" t="str">
        <v>25/08/2005</v>
      </c>
      <c r="BJ4998">
        <v>51.1</v>
      </c>
      <c r="BK4998">
        <v>27.3</v>
      </c>
    </row>
    <row r="4999" spans="61:63" x14ac:dyDescent="0.3">
      <c r="BI4999" t="str">
        <v>24/08/2005</v>
      </c>
      <c r="BJ4999">
        <v>51.1</v>
      </c>
      <c r="BK4999">
        <v>27.3</v>
      </c>
    </row>
    <row r="5000" spans="61:63" x14ac:dyDescent="0.3">
      <c r="BI5000" t="str">
        <v>23/08/2005</v>
      </c>
      <c r="BJ5000">
        <v>51.1</v>
      </c>
      <c r="BK5000">
        <v>27.3</v>
      </c>
    </row>
    <row r="5001" spans="61:63" x14ac:dyDescent="0.3">
      <c r="BI5001" t="str">
        <v>22/08/2005</v>
      </c>
      <c r="BJ5001">
        <v>51.1</v>
      </c>
      <c r="BK5001">
        <v>27.3</v>
      </c>
    </row>
    <row r="5002" spans="61:63" x14ac:dyDescent="0.3">
      <c r="BI5002" t="str">
        <v>19/08/2005</v>
      </c>
      <c r="BJ5002">
        <v>56.8</v>
      </c>
      <c r="BK5002">
        <v>25</v>
      </c>
    </row>
    <row r="5003" spans="61:63" x14ac:dyDescent="0.3">
      <c r="BI5003" t="str">
        <v>18/08/2005</v>
      </c>
      <c r="BJ5003">
        <v>56.8</v>
      </c>
      <c r="BK5003">
        <v>25</v>
      </c>
    </row>
    <row r="5004" spans="61:63" x14ac:dyDescent="0.3">
      <c r="BI5004" t="str">
        <v>17/08/2005</v>
      </c>
      <c r="BJ5004">
        <v>56.8</v>
      </c>
      <c r="BK5004">
        <v>25</v>
      </c>
    </row>
    <row r="5005" spans="61:63" x14ac:dyDescent="0.3">
      <c r="BI5005" t="str">
        <v>16/08/2005</v>
      </c>
      <c r="BJ5005">
        <v>56.8</v>
      </c>
      <c r="BK5005">
        <v>25</v>
      </c>
    </row>
    <row r="5006" spans="61:63" x14ac:dyDescent="0.3">
      <c r="BI5006" t="str">
        <v>15/08/2005</v>
      </c>
      <c r="BJ5006">
        <v>56.8</v>
      </c>
      <c r="BK5006">
        <v>25</v>
      </c>
    </row>
    <row r="5007" spans="61:63" x14ac:dyDescent="0.3">
      <c r="BI5007" t="str">
        <v>12/08/2005</v>
      </c>
      <c r="BJ5007">
        <v>57.3</v>
      </c>
      <c r="BK5007">
        <v>22.5</v>
      </c>
    </row>
    <row r="5008" spans="61:63" x14ac:dyDescent="0.3">
      <c r="BI5008" t="str">
        <v>11/08/2005</v>
      </c>
      <c r="BJ5008">
        <v>57.3</v>
      </c>
      <c r="BK5008">
        <v>22.5</v>
      </c>
    </row>
    <row r="5009" spans="61:63" x14ac:dyDescent="0.3">
      <c r="BI5009" t="str">
        <v>10/08/2005</v>
      </c>
      <c r="BJ5009">
        <v>57.3</v>
      </c>
      <c r="BK5009">
        <v>22.5</v>
      </c>
    </row>
    <row r="5010" spans="61:63" x14ac:dyDescent="0.3">
      <c r="BI5010" t="str">
        <v>09/08/2005</v>
      </c>
      <c r="BJ5010">
        <v>57.3</v>
      </c>
      <c r="BK5010">
        <v>22.5</v>
      </c>
    </row>
    <row r="5011" spans="61:63" x14ac:dyDescent="0.3">
      <c r="BI5011" t="str">
        <v>08/08/2005</v>
      </c>
      <c r="BJ5011">
        <v>57.3</v>
      </c>
      <c r="BK5011">
        <v>22.5</v>
      </c>
    </row>
    <row r="5012" spans="61:63" x14ac:dyDescent="0.3">
      <c r="BI5012" t="str">
        <v>05/08/2005</v>
      </c>
      <c r="BJ5012">
        <v>59.1</v>
      </c>
      <c r="BK5012">
        <v>19.3</v>
      </c>
    </row>
    <row r="5013" spans="61:63" x14ac:dyDescent="0.3">
      <c r="BI5013" t="str">
        <v>04/08/2005</v>
      </c>
      <c r="BJ5013">
        <v>59.1</v>
      </c>
      <c r="BK5013">
        <v>19.3</v>
      </c>
    </row>
    <row r="5014" spans="61:63" x14ac:dyDescent="0.3">
      <c r="BI5014" t="str">
        <v>03/08/2005</v>
      </c>
      <c r="BJ5014">
        <v>59.1</v>
      </c>
      <c r="BK5014">
        <v>19.3</v>
      </c>
    </row>
    <row r="5015" spans="61:63" x14ac:dyDescent="0.3">
      <c r="BI5015" t="str">
        <v>02/08/2005</v>
      </c>
      <c r="BJ5015">
        <v>59.1</v>
      </c>
      <c r="BK5015">
        <v>19.3</v>
      </c>
    </row>
    <row r="5016" spans="61:63" x14ac:dyDescent="0.3">
      <c r="BI5016" t="str">
        <v>01/08/2005</v>
      </c>
      <c r="BJ5016">
        <v>59.1</v>
      </c>
      <c r="BK5016">
        <v>19.3</v>
      </c>
    </row>
    <row r="5017" spans="61:63" x14ac:dyDescent="0.3">
      <c r="BI5017" t="str">
        <v>29/07/2005</v>
      </c>
      <c r="BJ5017">
        <v>57.3</v>
      </c>
      <c r="BK5017">
        <v>22.5</v>
      </c>
    </row>
    <row r="5018" spans="61:63" x14ac:dyDescent="0.3">
      <c r="BI5018" t="str">
        <v>28/07/2005</v>
      </c>
      <c r="BJ5018">
        <v>57.3</v>
      </c>
      <c r="BK5018">
        <v>22.5</v>
      </c>
    </row>
    <row r="5019" spans="61:63" x14ac:dyDescent="0.3">
      <c r="BI5019" t="str">
        <v>27/07/2005</v>
      </c>
      <c r="BJ5019">
        <v>57.3</v>
      </c>
      <c r="BK5019">
        <v>22.5</v>
      </c>
    </row>
    <row r="5020" spans="61:63" x14ac:dyDescent="0.3">
      <c r="BI5020" t="str">
        <v>26/07/2005</v>
      </c>
      <c r="BJ5020">
        <v>57.3</v>
      </c>
      <c r="BK5020">
        <v>22.5</v>
      </c>
    </row>
    <row r="5021" spans="61:63" x14ac:dyDescent="0.3">
      <c r="BI5021" t="str">
        <v>25/07/2005</v>
      </c>
      <c r="BJ5021">
        <v>57.3</v>
      </c>
      <c r="BK5021">
        <v>22.5</v>
      </c>
    </row>
    <row r="5022" spans="61:63" x14ac:dyDescent="0.3">
      <c r="BI5022" t="str">
        <v>22/07/2005</v>
      </c>
      <c r="BJ5022">
        <v>55.9</v>
      </c>
      <c r="BK5022">
        <v>22.6</v>
      </c>
    </row>
    <row r="5023" spans="61:63" x14ac:dyDescent="0.3">
      <c r="BI5023" t="str">
        <v>21/07/2005</v>
      </c>
      <c r="BJ5023">
        <v>55.9</v>
      </c>
      <c r="BK5023">
        <v>22.6</v>
      </c>
    </row>
    <row r="5024" spans="61:63" x14ac:dyDescent="0.3">
      <c r="BI5024" t="str">
        <v>20/07/2005</v>
      </c>
      <c r="BJ5024">
        <v>55.9</v>
      </c>
      <c r="BK5024">
        <v>22.6</v>
      </c>
    </row>
    <row r="5025" spans="61:63" x14ac:dyDescent="0.3">
      <c r="BI5025" t="str">
        <v>19/07/2005</v>
      </c>
      <c r="BJ5025">
        <v>55.9</v>
      </c>
      <c r="BK5025">
        <v>22.6</v>
      </c>
    </row>
    <row r="5026" spans="61:63" x14ac:dyDescent="0.3">
      <c r="BI5026" t="str">
        <v>18/07/2005</v>
      </c>
      <c r="BJ5026">
        <v>55.9</v>
      </c>
      <c r="BK5026">
        <v>22.6</v>
      </c>
    </row>
    <row r="5027" spans="61:63" x14ac:dyDescent="0.3">
      <c r="BI5027" t="str">
        <v>15/07/2005</v>
      </c>
      <c r="BJ5027">
        <v>52.7</v>
      </c>
      <c r="BK5027">
        <v>23.1</v>
      </c>
    </row>
    <row r="5028" spans="61:63" x14ac:dyDescent="0.3">
      <c r="BI5028" t="str">
        <v>14/07/2005</v>
      </c>
      <c r="BJ5028">
        <v>52.7</v>
      </c>
      <c r="BK5028">
        <v>23.1</v>
      </c>
    </row>
    <row r="5029" spans="61:63" x14ac:dyDescent="0.3">
      <c r="BI5029" t="str">
        <v>13/07/2005</v>
      </c>
      <c r="BJ5029">
        <v>52.7</v>
      </c>
      <c r="BK5029">
        <v>23.1</v>
      </c>
    </row>
    <row r="5030" spans="61:63" x14ac:dyDescent="0.3">
      <c r="BI5030" t="str">
        <v>12/07/2005</v>
      </c>
      <c r="BJ5030">
        <v>52.7</v>
      </c>
      <c r="BK5030">
        <v>23.1</v>
      </c>
    </row>
    <row r="5031" spans="61:63" x14ac:dyDescent="0.3">
      <c r="BI5031" t="str">
        <v>11/07/2005</v>
      </c>
      <c r="BJ5031">
        <v>52.7</v>
      </c>
      <c r="BK5031">
        <v>23.1</v>
      </c>
    </row>
    <row r="5032" spans="61:63" x14ac:dyDescent="0.3">
      <c r="BI5032" t="str">
        <v>08/07/2005</v>
      </c>
      <c r="BJ5032">
        <v>54.5</v>
      </c>
      <c r="BK5032">
        <v>22.2</v>
      </c>
    </row>
    <row r="5033" spans="61:63" x14ac:dyDescent="0.3">
      <c r="BI5033" t="str">
        <v>07/07/2005</v>
      </c>
      <c r="BJ5033">
        <v>54.5</v>
      </c>
      <c r="BK5033">
        <v>22.2</v>
      </c>
    </row>
    <row r="5034" spans="61:63" x14ac:dyDescent="0.3">
      <c r="BI5034" t="str">
        <v>06/07/2005</v>
      </c>
      <c r="BJ5034">
        <v>54.5</v>
      </c>
      <c r="BK5034">
        <v>22.2</v>
      </c>
    </row>
    <row r="5035" spans="61:63" x14ac:dyDescent="0.3">
      <c r="BI5035" t="str">
        <v>05/07/2005</v>
      </c>
      <c r="BJ5035">
        <v>54.5</v>
      </c>
      <c r="BK5035">
        <v>22.2</v>
      </c>
    </row>
    <row r="5036" spans="61:63" x14ac:dyDescent="0.3">
      <c r="BI5036" t="str">
        <v>04/07/2005</v>
      </c>
      <c r="BJ5036">
        <v>54.5</v>
      </c>
      <c r="BK5036">
        <v>22.2</v>
      </c>
    </row>
    <row r="5037" spans="61:63" x14ac:dyDescent="0.3">
      <c r="BI5037" t="str">
        <v>01/07/2005</v>
      </c>
      <c r="BJ5037">
        <v>53.9</v>
      </c>
      <c r="BK5037">
        <v>21.4</v>
      </c>
    </row>
    <row r="5038" spans="61:63" x14ac:dyDescent="0.3">
      <c r="BI5038" t="str">
        <v>30/06/2005</v>
      </c>
      <c r="BJ5038">
        <v>53.9</v>
      </c>
      <c r="BK5038">
        <v>21.4</v>
      </c>
    </row>
    <row r="5039" spans="61:63" x14ac:dyDescent="0.3">
      <c r="BI5039" t="str">
        <v>29/06/2005</v>
      </c>
      <c r="BJ5039">
        <v>53.9</v>
      </c>
      <c r="BK5039">
        <v>21.4</v>
      </c>
    </row>
    <row r="5040" spans="61:63" x14ac:dyDescent="0.3">
      <c r="BI5040" t="str">
        <v>28/06/2005</v>
      </c>
      <c r="BJ5040">
        <v>53.9</v>
      </c>
      <c r="BK5040">
        <v>21.4</v>
      </c>
    </row>
    <row r="5041" spans="61:63" x14ac:dyDescent="0.3">
      <c r="BI5041" t="str">
        <v>27/06/2005</v>
      </c>
      <c r="BJ5041">
        <v>53.9</v>
      </c>
      <c r="BK5041">
        <v>21.4</v>
      </c>
    </row>
    <row r="5042" spans="61:63" x14ac:dyDescent="0.3">
      <c r="BI5042" t="str">
        <v>24/06/2005</v>
      </c>
      <c r="BJ5042">
        <v>55.1</v>
      </c>
      <c r="BK5042">
        <v>19.100000000000001</v>
      </c>
    </row>
    <row r="5043" spans="61:63" x14ac:dyDescent="0.3">
      <c r="BI5043" t="str">
        <v>23/06/2005</v>
      </c>
      <c r="BJ5043">
        <v>55.1</v>
      </c>
      <c r="BK5043">
        <v>19.100000000000001</v>
      </c>
    </row>
    <row r="5044" spans="61:63" x14ac:dyDescent="0.3">
      <c r="BI5044" t="str">
        <v>22/06/2005</v>
      </c>
      <c r="BJ5044">
        <v>55.1</v>
      </c>
      <c r="BK5044">
        <v>19.100000000000001</v>
      </c>
    </row>
    <row r="5045" spans="61:63" x14ac:dyDescent="0.3">
      <c r="BI5045" t="str">
        <v>21/06/2005</v>
      </c>
      <c r="BJ5045">
        <v>55.1</v>
      </c>
      <c r="BK5045">
        <v>19.100000000000001</v>
      </c>
    </row>
    <row r="5046" spans="61:63" x14ac:dyDescent="0.3">
      <c r="BI5046" t="str">
        <v>20/06/2005</v>
      </c>
      <c r="BJ5046">
        <v>55.1</v>
      </c>
      <c r="BK5046">
        <v>19.100000000000001</v>
      </c>
    </row>
    <row r="5047" spans="61:63" x14ac:dyDescent="0.3">
      <c r="BI5047" t="str">
        <v>17/06/2005</v>
      </c>
      <c r="BJ5047">
        <v>53.9</v>
      </c>
      <c r="BK5047">
        <v>20.2</v>
      </c>
    </row>
    <row r="5048" spans="61:63" x14ac:dyDescent="0.3">
      <c r="BI5048" t="str">
        <v>16/06/2005</v>
      </c>
      <c r="BJ5048">
        <v>53.9</v>
      </c>
      <c r="BK5048">
        <v>20.2</v>
      </c>
    </row>
    <row r="5049" spans="61:63" x14ac:dyDescent="0.3">
      <c r="BI5049" t="str">
        <v>15/06/2005</v>
      </c>
      <c r="BJ5049">
        <v>53.9</v>
      </c>
      <c r="BK5049">
        <v>20.2</v>
      </c>
    </row>
    <row r="5050" spans="61:63" x14ac:dyDescent="0.3">
      <c r="BI5050" t="str">
        <v>14/06/2005</v>
      </c>
      <c r="BJ5050">
        <v>53.9</v>
      </c>
      <c r="BK5050">
        <v>20.2</v>
      </c>
    </row>
    <row r="5051" spans="61:63" x14ac:dyDescent="0.3">
      <c r="BI5051" t="str">
        <v>13/06/2005</v>
      </c>
      <c r="BJ5051">
        <v>53.9</v>
      </c>
      <c r="BK5051">
        <v>20.2</v>
      </c>
    </row>
    <row r="5052" spans="61:63" x14ac:dyDescent="0.3">
      <c r="BI5052" t="str">
        <v>10/06/2005</v>
      </c>
      <c r="BJ5052">
        <v>52.7</v>
      </c>
      <c r="BK5052">
        <v>20.399999999999999</v>
      </c>
    </row>
    <row r="5053" spans="61:63" x14ac:dyDescent="0.3">
      <c r="BI5053" t="str">
        <v>09/06/2005</v>
      </c>
      <c r="BJ5053">
        <v>52.7</v>
      </c>
      <c r="BK5053">
        <v>20.399999999999999</v>
      </c>
    </row>
    <row r="5054" spans="61:63" x14ac:dyDescent="0.3">
      <c r="BI5054" t="str">
        <v>08/06/2005</v>
      </c>
      <c r="BJ5054">
        <v>52.7</v>
      </c>
      <c r="BK5054">
        <v>20.399999999999999</v>
      </c>
    </row>
    <row r="5055" spans="61:63" x14ac:dyDescent="0.3">
      <c r="BI5055" t="str">
        <v>07/06/2005</v>
      </c>
      <c r="BJ5055">
        <v>52.7</v>
      </c>
      <c r="BK5055">
        <v>20.399999999999999</v>
      </c>
    </row>
    <row r="5056" spans="61:63" x14ac:dyDescent="0.3">
      <c r="BI5056" t="str">
        <v>06/06/2005</v>
      </c>
      <c r="BJ5056">
        <v>52.7</v>
      </c>
      <c r="BK5056">
        <v>20.399999999999999</v>
      </c>
    </row>
    <row r="5057" spans="61:63" x14ac:dyDescent="0.3">
      <c r="BI5057" t="str">
        <v>03/06/2005</v>
      </c>
      <c r="BJ5057">
        <v>50.6</v>
      </c>
      <c r="BK5057">
        <v>20.9</v>
      </c>
    </row>
    <row r="5058" spans="61:63" x14ac:dyDescent="0.3">
      <c r="BI5058" t="str">
        <v>02/06/2005</v>
      </c>
      <c r="BJ5058">
        <v>50.6</v>
      </c>
      <c r="BK5058">
        <v>20.9</v>
      </c>
    </row>
    <row r="5059" spans="61:63" x14ac:dyDescent="0.3">
      <c r="BI5059" t="str">
        <v>01/06/2005</v>
      </c>
      <c r="BJ5059">
        <v>50.6</v>
      </c>
      <c r="BK5059">
        <v>20.9</v>
      </c>
    </row>
    <row r="5060" spans="61:63" x14ac:dyDescent="0.3">
      <c r="BI5060" t="str">
        <v>31/05/2005</v>
      </c>
      <c r="BJ5060">
        <v>50.6</v>
      </c>
      <c r="BK5060">
        <v>20.9</v>
      </c>
    </row>
    <row r="5061" spans="61:63" x14ac:dyDescent="0.3">
      <c r="BI5061" t="str">
        <v>30/05/2005</v>
      </c>
      <c r="BJ5061">
        <v>50.6</v>
      </c>
      <c r="BK5061">
        <v>20.9</v>
      </c>
    </row>
    <row r="5062" spans="61:63" x14ac:dyDescent="0.3">
      <c r="BI5062" t="str">
        <v>27/05/2005</v>
      </c>
      <c r="BJ5062">
        <v>47.8</v>
      </c>
      <c r="BK5062">
        <v>25</v>
      </c>
    </row>
    <row r="5063" spans="61:63" x14ac:dyDescent="0.3">
      <c r="BI5063" t="str">
        <v>26/05/2005</v>
      </c>
      <c r="BJ5063">
        <v>47.8</v>
      </c>
      <c r="BK5063">
        <v>25</v>
      </c>
    </row>
    <row r="5064" spans="61:63" x14ac:dyDescent="0.3">
      <c r="BI5064" t="str">
        <v>25/05/2005</v>
      </c>
      <c r="BJ5064">
        <v>47.8</v>
      </c>
      <c r="BK5064">
        <v>25</v>
      </c>
    </row>
    <row r="5065" spans="61:63" x14ac:dyDescent="0.3">
      <c r="BI5065" t="str">
        <v>24/05/2005</v>
      </c>
      <c r="BJ5065">
        <v>47.8</v>
      </c>
      <c r="BK5065">
        <v>25</v>
      </c>
    </row>
    <row r="5066" spans="61:63" x14ac:dyDescent="0.3">
      <c r="BI5066" t="str">
        <v>23/05/2005</v>
      </c>
      <c r="BJ5066">
        <v>47.8</v>
      </c>
      <c r="BK5066">
        <v>25</v>
      </c>
    </row>
    <row r="5067" spans="61:63" x14ac:dyDescent="0.3">
      <c r="BI5067" t="str">
        <v>20/05/2005</v>
      </c>
      <c r="BJ5067">
        <v>46.7</v>
      </c>
      <c r="BK5067">
        <v>26.1</v>
      </c>
    </row>
    <row r="5068" spans="61:63" x14ac:dyDescent="0.3">
      <c r="BI5068" t="str">
        <v>19/05/2005</v>
      </c>
      <c r="BJ5068">
        <v>46.7</v>
      </c>
      <c r="BK5068">
        <v>26.1</v>
      </c>
    </row>
    <row r="5069" spans="61:63" x14ac:dyDescent="0.3">
      <c r="BI5069" t="str">
        <v>18/05/2005</v>
      </c>
      <c r="BJ5069">
        <v>46.7</v>
      </c>
      <c r="BK5069">
        <v>26.1</v>
      </c>
    </row>
    <row r="5070" spans="61:63" x14ac:dyDescent="0.3">
      <c r="BI5070" t="str">
        <v>17/05/2005</v>
      </c>
      <c r="BJ5070">
        <v>46.7</v>
      </c>
      <c r="BK5070">
        <v>26.1</v>
      </c>
    </row>
    <row r="5071" spans="61:63" x14ac:dyDescent="0.3">
      <c r="BI5071" t="str">
        <v>16/05/2005</v>
      </c>
      <c r="BJ5071">
        <v>46.7</v>
      </c>
      <c r="BK5071">
        <v>26.1</v>
      </c>
    </row>
    <row r="5072" spans="61:63" x14ac:dyDescent="0.3">
      <c r="BI5072" t="str">
        <v>13/05/2005</v>
      </c>
      <c r="BJ5072">
        <v>46.2</v>
      </c>
      <c r="BK5072">
        <v>28.6</v>
      </c>
    </row>
    <row r="5073" spans="61:63" x14ac:dyDescent="0.3">
      <c r="BI5073" t="str">
        <v>12/05/2005</v>
      </c>
      <c r="BJ5073">
        <v>46.2</v>
      </c>
      <c r="BK5073">
        <v>28.6</v>
      </c>
    </row>
    <row r="5074" spans="61:63" x14ac:dyDescent="0.3">
      <c r="BI5074" t="str">
        <v>11/05/2005</v>
      </c>
      <c r="BJ5074">
        <v>46.2</v>
      </c>
      <c r="BK5074">
        <v>28.6</v>
      </c>
    </row>
    <row r="5075" spans="61:63" x14ac:dyDescent="0.3">
      <c r="BI5075" t="str">
        <v>10/05/2005</v>
      </c>
      <c r="BJ5075">
        <v>46.2</v>
      </c>
      <c r="BK5075">
        <v>28.6</v>
      </c>
    </row>
    <row r="5076" spans="61:63" x14ac:dyDescent="0.3">
      <c r="BI5076" t="str">
        <v>09/05/2005</v>
      </c>
      <c r="BJ5076">
        <v>46.2</v>
      </c>
      <c r="BK5076">
        <v>28.6</v>
      </c>
    </row>
    <row r="5077" spans="61:63" x14ac:dyDescent="0.3">
      <c r="BI5077" t="str">
        <v>06/05/2005</v>
      </c>
      <c r="BJ5077">
        <v>46.2</v>
      </c>
      <c r="BK5077">
        <v>28</v>
      </c>
    </row>
    <row r="5078" spans="61:63" x14ac:dyDescent="0.3">
      <c r="BI5078" t="str">
        <v>05/05/2005</v>
      </c>
      <c r="BJ5078">
        <v>46.2</v>
      </c>
      <c r="BK5078">
        <v>28</v>
      </c>
    </row>
    <row r="5079" spans="61:63" x14ac:dyDescent="0.3">
      <c r="BI5079" t="str">
        <v>04/05/2005</v>
      </c>
      <c r="BJ5079">
        <v>46.2</v>
      </c>
      <c r="BK5079">
        <v>28</v>
      </c>
    </row>
    <row r="5080" spans="61:63" x14ac:dyDescent="0.3">
      <c r="BI5080" t="str">
        <v>03/05/2005</v>
      </c>
      <c r="BJ5080">
        <v>46.2</v>
      </c>
      <c r="BK5080">
        <v>28</v>
      </c>
    </row>
    <row r="5081" spans="61:63" x14ac:dyDescent="0.3">
      <c r="BI5081" t="str">
        <v>02/05/2005</v>
      </c>
      <c r="BJ5081">
        <v>46.2</v>
      </c>
      <c r="BK5081">
        <v>28</v>
      </c>
    </row>
    <row r="5082" spans="61:63" x14ac:dyDescent="0.3">
      <c r="BI5082" t="str">
        <v>29/04/2005</v>
      </c>
      <c r="BJ5082">
        <v>43.5</v>
      </c>
      <c r="BK5082">
        <v>30.4</v>
      </c>
    </row>
    <row r="5083" spans="61:63" x14ac:dyDescent="0.3">
      <c r="BI5083" t="str">
        <v>28/04/2005</v>
      </c>
      <c r="BJ5083">
        <v>43.5</v>
      </c>
      <c r="BK5083">
        <v>30.4</v>
      </c>
    </row>
    <row r="5084" spans="61:63" x14ac:dyDescent="0.3">
      <c r="BI5084" t="str">
        <v>27/04/2005</v>
      </c>
      <c r="BJ5084">
        <v>43.5</v>
      </c>
      <c r="BK5084">
        <v>30.4</v>
      </c>
    </row>
    <row r="5085" spans="61:63" x14ac:dyDescent="0.3">
      <c r="BI5085" t="str">
        <v>26/04/2005</v>
      </c>
      <c r="BJ5085">
        <v>43.5</v>
      </c>
      <c r="BK5085">
        <v>30.4</v>
      </c>
    </row>
    <row r="5086" spans="61:63" x14ac:dyDescent="0.3">
      <c r="BI5086" t="str">
        <v>25/04/2005</v>
      </c>
      <c r="BJ5086">
        <v>43.5</v>
      </c>
      <c r="BK5086">
        <v>30.4</v>
      </c>
    </row>
    <row r="5087" spans="61:63" x14ac:dyDescent="0.3">
      <c r="BI5087" t="str">
        <v>22/04/2005</v>
      </c>
      <c r="BJ5087">
        <v>44</v>
      </c>
      <c r="BK5087">
        <v>29.7</v>
      </c>
    </row>
    <row r="5088" spans="61:63" x14ac:dyDescent="0.3">
      <c r="BI5088" t="str">
        <v>21/04/2005</v>
      </c>
      <c r="BJ5088">
        <v>44</v>
      </c>
      <c r="BK5088">
        <v>29.7</v>
      </c>
    </row>
    <row r="5089" spans="61:63" x14ac:dyDescent="0.3">
      <c r="BI5089" t="str">
        <v>20/04/2005</v>
      </c>
      <c r="BJ5089">
        <v>44</v>
      </c>
      <c r="BK5089">
        <v>29.7</v>
      </c>
    </row>
    <row r="5090" spans="61:63" x14ac:dyDescent="0.3">
      <c r="BI5090" t="str">
        <v>19/04/2005</v>
      </c>
      <c r="BJ5090">
        <v>44</v>
      </c>
      <c r="BK5090">
        <v>29.7</v>
      </c>
    </row>
    <row r="5091" spans="61:63" x14ac:dyDescent="0.3">
      <c r="BI5091" t="str">
        <v>18/04/2005</v>
      </c>
      <c r="BJ5091">
        <v>44</v>
      </c>
      <c r="BK5091">
        <v>29.7</v>
      </c>
    </row>
    <row r="5092" spans="61:63" x14ac:dyDescent="0.3">
      <c r="BI5092" t="str">
        <v>15/04/2005</v>
      </c>
      <c r="BJ5092">
        <v>48.4</v>
      </c>
      <c r="BK5092">
        <v>26.9</v>
      </c>
    </row>
    <row r="5093" spans="61:63" x14ac:dyDescent="0.3">
      <c r="BI5093" t="str">
        <v>14/04/2005</v>
      </c>
      <c r="BJ5093">
        <v>48.4</v>
      </c>
      <c r="BK5093">
        <v>26.9</v>
      </c>
    </row>
    <row r="5094" spans="61:63" x14ac:dyDescent="0.3">
      <c r="BI5094" t="str">
        <v>13/04/2005</v>
      </c>
      <c r="BJ5094">
        <v>48.4</v>
      </c>
      <c r="BK5094">
        <v>26.9</v>
      </c>
    </row>
    <row r="5095" spans="61:63" x14ac:dyDescent="0.3">
      <c r="BI5095" t="str">
        <v>12/04/2005</v>
      </c>
      <c r="BJ5095">
        <v>48.4</v>
      </c>
      <c r="BK5095">
        <v>26.9</v>
      </c>
    </row>
    <row r="5096" spans="61:63" x14ac:dyDescent="0.3">
      <c r="BI5096" t="str">
        <v>11/04/2005</v>
      </c>
      <c r="BJ5096">
        <v>48.4</v>
      </c>
      <c r="BK5096">
        <v>26.9</v>
      </c>
    </row>
    <row r="5097" spans="61:63" x14ac:dyDescent="0.3">
      <c r="BI5097" t="str">
        <v>08/04/2005</v>
      </c>
      <c r="BJ5097">
        <v>46.2</v>
      </c>
      <c r="BK5097">
        <v>29</v>
      </c>
    </row>
    <row r="5098" spans="61:63" x14ac:dyDescent="0.3">
      <c r="BI5098" t="str">
        <v>07/04/2005</v>
      </c>
      <c r="BJ5098">
        <v>46.2</v>
      </c>
      <c r="BK5098">
        <v>29</v>
      </c>
    </row>
    <row r="5099" spans="61:63" x14ac:dyDescent="0.3">
      <c r="BI5099" t="str">
        <v>06/04/2005</v>
      </c>
      <c r="BJ5099">
        <v>46.2</v>
      </c>
      <c r="BK5099">
        <v>29</v>
      </c>
    </row>
    <row r="5100" spans="61:63" x14ac:dyDescent="0.3">
      <c r="BI5100" t="str">
        <v>05/04/2005</v>
      </c>
      <c r="BJ5100">
        <v>46.2</v>
      </c>
      <c r="BK5100">
        <v>29</v>
      </c>
    </row>
    <row r="5101" spans="61:63" x14ac:dyDescent="0.3">
      <c r="BI5101" t="str">
        <v>04/04/2005</v>
      </c>
      <c r="BJ5101">
        <v>46.2</v>
      </c>
      <c r="BK5101">
        <v>29</v>
      </c>
    </row>
    <row r="5102" spans="61:63" x14ac:dyDescent="0.3">
      <c r="BI5102" t="str">
        <v>01/04/2005</v>
      </c>
      <c r="BJ5102">
        <v>47.9</v>
      </c>
      <c r="BK5102">
        <v>29.2</v>
      </c>
    </row>
    <row r="5103" spans="61:63" x14ac:dyDescent="0.3">
      <c r="BI5103" t="str">
        <v>31/03/2005</v>
      </c>
      <c r="BJ5103">
        <v>47.9</v>
      </c>
      <c r="BK5103">
        <v>29.2</v>
      </c>
    </row>
    <row r="5104" spans="61:63" x14ac:dyDescent="0.3">
      <c r="BI5104" t="str">
        <v>30/03/2005</v>
      </c>
      <c r="BJ5104">
        <v>47.9</v>
      </c>
      <c r="BK5104">
        <v>29.2</v>
      </c>
    </row>
    <row r="5105" spans="61:63" x14ac:dyDescent="0.3">
      <c r="BI5105" t="str">
        <v>29/03/2005</v>
      </c>
      <c r="BJ5105">
        <v>47.9</v>
      </c>
      <c r="BK5105">
        <v>29.2</v>
      </c>
    </row>
    <row r="5106" spans="61:63" x14ac:dyDescent="0.3">
      <c r="BI5106" t="str">
        <v>28/03/2005</v>
      </c>
      <c r="BJ5106">
        <v>47.9</v>
      </c>
      <c r="BK5106">
        <v>29.2</v>
      </c>
    </row>
    <row r="5107" spans="61:63" x14ac:dyDescent="0.3">
      <c r="BI5107" t="str">
        <v>25/03/2005</v>
      </c>
      <c r="BJ5107">
        <v>51.6</v>
      </c>
      <c r="BK5107">
        <v>28</v>
      </c>
    </row>
    <row r="5108" spans="61:63" x14ac:dyDescent="0.3">
      <c r="BI5108" t="str">
        <v>24/03/2005</v>
      </c>
      <c r="BJ5108">
        <v>51.6</v>
      </c>
      <c r="BK5108">
        <v>28</v>
      </c>
    </row>
    <row r="5109" spans="61:63" x14ac:dyDescent="0.3">
      <c r="BI5109" t="str">
        <v>23/03/2005</v>
      </c>
      <c r="BJ5109">
        <v>51.6</v>
      </c>
      <c r="BK5109">
        <v>28</v>
      </c>
    </row>
    <row r="5110" spans="61:63" x14ac:dyDescent="0.3">
      <c r="BI5110" t="str">
        <v>22/03/2005</v>
      </c>
      <c r="BJ5110">
        <v>51.6</v>
      </c>
      <c r="BK5110">
        <v>28</v>
      </c>
    </row>
    <row r="5111" spans="61:63" x14ac:dyDescent="0.3">
      <c r="BI5111" t="str">
        <v>21/03/2005</v>
      </c>
      <c r="BJ5111">
        <v>51.6</v>
      </c>
      <c r="BK5111">
        <v>28</v>
      </c>
    </row>
    <row r="5112" spans="61:63" x14ac:dyDescent="0.3">
      <c r="BI5112" t="str">
        <v>18/03/2005</v>
      </c>
      <c r="BJ5112">
        <v>53.6</v>
      </c>
      <c r="BK5112">
        <v>27.8</v>
      </c>
    </row>
    <row r="5113" spans="61:63" x14ac:dyDescent="0.3">
      <c r="BI5113" t="str">
        <v>17/03/2005</v>
      </c>
      <c r="BJ5113">
        <v>53.6</v>
      </c>
      <c r="BK5113">
        <v>27.8</v>
      </c>
    </row>
    <row r="5114" spans="61:63" x14ac:dyDescent="0.3">
      <c r="BI5114" t="str">
        <v>16/03/2005</v>
      </c>
      <c r="BJ5114">
        <v>53.6</v>
      </c>
      <c r="BK5114">
        <v>27.8</v>
      </c>
    </row>
    <row r="5115" spans="61:63" x14ac:dyDescent="0.3">
      <c r="BI5115" t="str">
        <v>15/03/2005</v>
      </c>
      <c r="BJ5115">
        <v>53.6</v>
      </c>
      <c r="BK5115">
        <v>27.8</v>
      </c>
    </row>
    <row r="5116" spans="61:63" x14ac:dyDescent="0.3">
      <c r="BI5116" t="str">
        <v>14/03/2005</v>
      </c>
      <c r="BJ5116">
        <v>53.6</v>
      </c>
      <c r="BK5116">
        <v>27.8</v>
      </c>
    </row>
    <row r="5117" spans="61:63" x14ac:dyDescent="0.3">
      <c r="BI5117" t="str">
        <v>11/03/2005</v>
      </c>
      <c r="BJ5117">
        <v>54.5</v>
      </c>
      <c r="BK5117">
        <v>24.3</v>
      </c>
    </row>
    <row r="5118" spans="61:63" x14ac:dyDescent="0.3">
      <c r="BI5118" t="str">
        <v>10/03/2005</v>
      </c>
      <c r="BJ5118">
        <v>54.5</v>
      </c>
      <c r="BK5118">
        <v>24.3</v>
      </c>
    </row>
    <row r="5119" spans="61:63" x14ac:dyDescent="0.3">
      <c r="BI5119" t="str">
        <v>09/03/2005</v>
      </c>
      <c r="BJ5119">
        <v>54.5</v>
      </c>
      <c r="BK5119">
        <v>24.3</v>
      </c>
    </row>
    <row r="5120" spans="61:63" x14ac:dyDescent="0.3">
      <c r="BI5120" t="str">
        <v>08/03/2005</v>
      </c>
      <c r="BJ5120">
        <v>54.5</v>
      </c>
      <c r="BK5120">
        <v>24.3</v>
      </c>
    </row>
    <row r="5121" spans="61:63" x14ac:dyDescent="0.3">
      <c r="BI5121" t="str">
        <v>07/03/2005</v>
      </c>
      <c r="BJ5121">
        <v>54.5</v>
      </c>
      <c r="BK5121">
        <v>24.3</v>
      </c>
    </row>
    <row r="5122" spans="61:63" x14ac:dyDescent="0.3">
      <c r="BI5122" t="str">
        <v>04/03/2005</v>
      </c>
      <c r="BJ5122">
        <v>55.7</v>
      </c>
      <c r="BK5122">
        <v>21.6</v>
      </c>
    </row>
    <row r="5123" spans="61:63" x14ac:dyDescent="0.3">
      <c r="BI5123" t="str">
        <v>03/03/2005</v>
      </c>
      <c r="BJ5123">
        <v>55.7</v>
      </c>
      <c r="BK5123">
        <v>21.6</v>
      </c>
    </row>
    <row r="5124" spans="61:63" x14ac:dyDescent="0.3">
      <c r="BI5124" t="str">
        <v>02/03/2005</v>
      </c>
      <c r="BJ5124">
        <v>55.7</v>
      </c>
      <c r="BK5124">
        <v>21.6</v>
      </c>
    </row>
    <row r="5125" spans="61:63" x14ac:dyDescent="0.3">
      <c r="BI5125" t="str">
        <v>01/03/2005</v>
      </c>
      <c r="BJ5125">
        <v>55.7</v>
      </c>
      <c r="BK5125">
        <v>21.6</v>
      </c>
    </row>
    <row r="5126" spans="61:63" x14ac:dyDescent="0.3">
      <c r="BI5126" t="str">
        <v>28/02/2005</v>
      </c>
      <c r="BJ5126">
        <v>55.7</v>
      </c>
      <c r="BK5126">
        <v>21.6</v>
      </c>
    </row>
    <row r="5127" spans="61:63" x14ac:dyDescent="0.3">
      <c r="BI5127" t="str">
        <v>25/02/2005</v>
      </c>
      <c r="BJ5127">
        <v>54.7</v>
      </c>
      <c r="BK5127">
        <v>22.1</v>
      </c>
    </row>
    <row r="5128" spans="61:63" x14ac:dyDescent="0.3">
      <c r="BI5128" t="str">
        <v>24/02/2005</v>
      </c>
      <c r="BJ5128">
        <v>54.7</v>
      </c>
      <c r="BK5128">
        <v>22.1</v>
      </c>
    </row>
    <row r="5129" spans="61:63" x14ac:dyDescent="0.3">
      <c r="BI5129" t="str">
        <v>23/02/2005</v>
      </c>
      <c r="BJ5129">
        <v>54.7</v>
      </c>
      <c r="BK5129">
        <v>22.1</v>
      </c>
    </row>
    <row r="5130" spans="61:63" x14ac:dyDescent="0.3">
      <c r="BI5130" t="str">
        <v>22/02/2005</v>
      </c>
      <c r="BJ5130">
        <v>54.7</v>
      </c>
      <c r="BK5130">
        <v>22.1</v>
      </c>
    </row>
    <row r="5131" spans="61:63" x14ac:dyDescent="0.3">
      <c r="BI5131" t="str">
        <v>21/02/2005</v>
      </c>
      <c r="BJ5131">
        <v>54.7</v>
      </c>
      <c r="BK5131">
        <v>22.1</v>
      </c>
    </row>
    <row r="5132" spans="61:63" x14ac:dyDescent="0.3">
      <c r="BI5132" t="str">
        <v>18/02/2005</v>
      </c>
      <c r="BJ5132">
        <v>54.1</v>
      </c>
      <c r="BK5132">
        <v>21.4</v>
      </c>
    </row>
    <row r="5133" spans="61:63" x14ac:dyDescent="0.3">
      <c r="BI5133" t="str">
        <v>17/02/2005</v>
      </c>
      <c r="BJ5133">
        <v>54.1</v>
      </c>
      <c r="BK5133">
        <v>21.4</v>
      </c>
    </row>
    <row r="5134" spans="61:63" x14ac:dyDescent="0.3">
      <c r="BI5134" t="str">
        <v>16/02/2005</v>
      </c>
      <c r="BJ5134">
        <v>54.1</v>
      </c>
      <c r="BK5134">
        <v>21.4</v>
      </c>
    </row>
    <row r="5135" spans="61:63" x14ac:dyDescent="0.3">
      <c r="BI5135" t="str">
        <v>15/02/2005</v>
      </c>
      <c r="BJ5135">
        <v>54.1</v>
      </c>
      <c r="BK5135">
        <v>21.4</v>
      </c>
    </row>
    <row r="5136" spans="61:63" x14ac:dyDescent="0.3">
      <c r="BI5136" t="str">
        <v>14/02/2005</v>
      </c>
      <c r="BJ5136">
        <v>54.1</v>
      </c>
      <c r="BK5136">
        <v>21.4</v>
      </c>
    </row>
    <row r="5137" spans="61:63" x14ac:dyDescent="0.3">
      <c r="BI5137" t="str">
        <v>11/02/2005</v>
      </c>
      <c r="BJ5137">
        <v>56.6</v>
      </c>
      <c r="BK5137">
        <v>21.2</v>
      </c>
    </row>
    <row r="5138" spans="61:63" x14ac:dyDescent="0.3">
      <c r="BI5138" t="str">
        <v>10/02/2005</v>
      </c>
      <c r="BJ5138">
        <v>56.6</v>
      </c>
      <c r="BK5138">
        <v>21.2</v>
      </c>
    </row>
    <row r="5139" spans="61:63" x14ac:dyDescent="0.3">
      <c r="BI5139" t="str">
        <v>09/02/2005</v>
      </c>
      <c r="BJ5139">
        <v>56.6</v>
      </c>
      <c r="BK5139">
        <v>21.2</v>
      </c>
    </row>
    <row r="5140" spans="61:63" x14ac:dyDescent="0.3">
      <c r="BI5140" t="str">
        <v>08/02/2005</v>
      </c>
      <c r="BJ5140">
        <v>56.6</v>
      </c>
      <c r="BK5140">
        <v>21.2</v>
      </c>
    </row>
    <row r="5141" spans="61:63" x14ac:dyDescent="0.3">
      <c r="BI5141" t="str">
        <v>07/02/2005</v>
      </c>
      <c r="BJ5141">
        <v>56.6</v>
      </c>
      <c r="BK5141">
        <v>21.2</v>
      </c>
    </row>
    <row r="5142" spans="61:63" x14ac:dyDescent="0.3">
      <c r="BI5142" t="str">
        <v>04/02/2005</v>
      </c>
      <c r="BJ5142">
        <v>54.6</v>
      </c>
      <c r="BK5142">
        <v>23.2</v>
      </c>
    </row>
    <row r="5143" spans="61:63" x14ac:dyDescent="0.3">
      <c r="BI5143" t="str">
        <v>03/02/2005</v>
      </c>
      <c r="BJ5143">
        <v>54.6</v>
      </c>
      <c r="BK5143">
        <v>23.2</v>
      </c>
    </row>
    <row r="5144" spans="61:63" x14ac:dyDescent="0.3">
      <c r="BI5144" t="str">
        <v>02/02/2005</v>
      </c>
      <c r="BJ5144">
        <v>54.6</v>
      </c>
      <c r="BK5144">
        <v>23.2</v>
      </c>
    </row>
    <row r="5145" spans="61:63" x14ac:dyDescent="0.3">
      <c r="BI5145" t="str">
        <v>01/02/2005</v>
      </c>
      <c r="BJ5145">
        <v>54.6</v>
      </c>
      <c r="BK5145">
        <v>23.2</v>
      </c>
    </row>
    <row r="5146" spans="61:63" x14ac:dyDescent="0.3">
      <c r="BI5146" t="str">
        <v>31/01/2005</v>
      </c>
      <c r="BJ5146">
        <v>54.6</v>
      </c>
      <c r="BK5146">
        <v>23.2</v>
      </c>
    </row>
    <row r="5147" spans="61:63" x14ac:dyDescent="0.3">
      <c r="BI5147" t="str">
        <v>28/01/2005</v>
      </c>
      <c r="BJ5147">
        <v>54.5</v>
      </c>
      <c r="BK5147">
        <v>25.3</v>
      </c>
    </row>
    <row r="5148" spans="61:63" x14ac:dyDescent="0.3">
      <c r="BI5148" t="str">
        <v>27/01/2005</v>
      </c>
      <c r="BJ5148">
        <v>54.5</v>
      </c>
      <c r="BK5148">
        <v>25.3</v>
      </c>
    </row>
    <row r="5149" spans="61:63" x14ac:dyDescent="0.3">
      <c r="BI5149" t="str">
        <v>26/01/2005</v>
      </c>
      <c r="BJ5149">
        <v>54.5</v>
      </c>
      <c r="BK5149">
        <v>25.3</v>
      </c>
    </row>
    <row r="5150" spans="61:63" x14ac:dyDescent="0.3">
      <c r="BI5150" t="str">
        <v>25/01/2005</v>
      </c>
      <c r="BJ5150">
        <v>54.5</v>
      </c>
      <c r="BK5150">
        <v>25.3</v>
      </c>
    </row>
    <row r="5151" spans="61:63" x14ac:dyDescent="0.3">
      <c r="BI5151" t="str">
        <v>24/01/2005</v>
      </c>
      <c r="BJ5151">
        <v>54.5</v>
      </c>
      <c r="BK5151">
        <v>25.3</v>
      </c>
    </row>
    <row r="5152" spans="61:63" x14ac:dyDescent="0.3">
      <c r="BI5152" t="str">
        <v>21/01/2005</v>
      </c>
      <c r="BJ5152">
        <v>56</v>
      </c>
      <c r="BK5152">
        <v>24</v>
      </c>
    </row>
    <row r="5153" spans="61:63" x14ac:dyDescent="0.3">
      <c r="BI5153" t="str">
        <v>20/01/2005</v>
      </c>
      <c r="BJ5153">
        <v>56</v>
      </c>
      <c r="BK5153">
        <v>24</v>
      </c>
    </row>
    <row r="5154" spans="61:63" x14ac:dyDescent="0.3">
      <c r="BI5154" t="str">
        <v>19/01/2005</v>
      </c>
      <c r="BJ5154">
        <v>56</v>
      </c>
      <c r="BK5154">
        <v>24</v>
      </c>
    </row>
    <row r="5155" spans="61:63" x14ac:dyDescent="0.3">
      <c r="BI5155" t="str">
        <v>18/01/2005</v>
      </c>
      <c r="BJ5155">
        <v>56</v>
      </c>
      <c r="BK5155">
        <v>24</v>
      </c>
    </row>
    <row r="5156" spans="61:63" x14ac:dyDescent="0.3">
      <c r="BI5156" t="str">
        <v>17/01/2005</v>
      </c>
      <c r="BJ5156">
        <v>56</v>
      </c>
      <c r="BK5156">
        <v>24</v>
      </c>
    </row>
    <row r="5157" spans="61:63" x14ac:dyDescent="0.3">
      <c r="BI5157" t="str">
        <v>14/01/2005</v>
      </c>
      <c r="BJ5157">
        <v>55.9</v>
      </c>
      <c r="BK5157">
        <v>24.7</v>
      </c>
    </row>
    <row r="5158" spans="61:63" x14ac:dyDescent="0.3">
      <c r="BI5158" t="str">
        <v>13/01/2005</v>
      </c>
      <c r="BJ5158">
        <v>55.9</v>
      </c>
      <c r="BK5158">
        <v>24.7</v>
      </c>
    </row>
    <row r="5159" spans="61:63" x14ac:dyDescent="0.3">
      <c r="BI5159" t="str">
        <v>12/01/2005</v>
      </c>
      <c r="BJ5159">
        <v>55.9</v>
      </c>
      <c r="BK5159">
        <v>24.7</v>
      </c>
    </row>
    <row r="5160" spans="61:63" x14ac:dyDescent="0.3">
      <c r="BI5160" t="str">
        <v>11/01/2005</v>
      </c>
      <c r="BJ5160">
        <v>55.9</v>
      </c>
      <c r="BK5160">
        <v>24.7</v>
      </c>
    </row>
    <row r="5161" spans="61:63" x14ac:dyDescent="0.3">
      <c r="BI5161" t="str">
        <v>10/01/2005</v>
      </c>
      <c r="BJ5161">
        <v>55.9</v>
      </c>
      <c r="BK5161">
        <v>24.7</v>
      </c>
    </row>
    <row r="5162" spans="61:63" x14ac:dyDescent="0.3">
      <c r="BI5162" t="str">
        <v>07/01/2005</v>
      </c>
      <c r="BJ5162">
        <v>59.4</v>
      </c>
      <c r="BK5162">
        <v>22.9</v>
      </c>
    </row>
    <row r="5163" spans="61:63" x14ac:dyDescent="0.3">
      <c r="BI5163" t="str">
        <v>06/01/2005</v>
      </c>
      <c r="BJ5163">
        <v>59.4</v>
      </c>
      <c r="BK5163">
        <v>22.9</v>
      </c>
    </row>
    <row r="5164" spans="61:63" x14ac:dyDescent="0.3">
      <c r="BI5164" t="str">
        <v>05/01/2005</v>
      </c>
      <c r="BJ5164">
        <v>59.4</v>
      </c>
      <c r="BK5164">
        <v>22.9</v>
      </c>
    </row>
    <row r="5165" spans="61:63" x14ac:dyDescent="0.3">
      <c r="BI5165" t="str">
        <v>04/01/2005</v>
      </c>
      <c r="BJ5165">
        <v>59.4</v>
      </c>
      <c r="BK5165">
        <v>22.9</v>
      </c>
    </row>
    <row r="5166" spans="61:63" x14ac:dyDescent="0.3">
      <c r="BI5166" t="str">
        <v>03/01/2005</v>
      </c>
      <c r="BJ5166">
        <v>59.4</v>
      </c>
      <c r="BK5166">
        <v>22.9</v>
      </c>
    </row>
    <row r="5167" spans="61:63" x14ac:dyDescent="0.3">
      <c r="BI5167" t="str">
        <v>31/12/2004</v>
      </c>
      <c r="BJ5167">
        <v>62.9</v>
      </c>
      <c r="BK5167">
        <v>20.6</v>
      </c>
    </row>
    <row r="5168" spans="61:63" x14ac:dyDescent="0.3">
      <c r="BI5168" t="str">
        <v>30/12/2004</v>
      </c>
      <c r="BJ5168">
        <v>62.9</v>
      </c>
      <c r="BK5168">
        <v>20.6</v>
      </c>
    </row>
    <row r="5169" spans="61:63" x14ac:dyDescent="0.3">
      <c r="BI5169" t="str">
        <v>29/12/2004</v>
      </c>
      <c r="BJ5169">
        <v>62.9</v>
      </c>
      <c r="BK5169">
        <v>20.6</v>
      </c>
    </row>
    <row r="5170" spans="61:63" x14ac:dyDescent="0.3">
      <c r="BI5170" t="str">
        <v>28/12/2004</v>
      </c>
      <c r="BJ5170">
        <v>62.9</v>
      </c>
      <c r="BK5170">
        <v>20.6</v>
      </c>
    </row>
    <row r="5171" spans="61:63" x14ac:dyDescent="0.3">
      <c r="BI5171" t="str">
        <v>27/12/2004</v>
      </c>
      <c r="BJ5171">
        <v>62.9</v>
      </c>
      <c r="BK5171">
        <v>20.6</v>
      </c>
    </row>
    <row r="5172" spans="61:63" x14ac:dyDescent="0.3">
      <c r="BI5172" t="str">
        <v>24/12/2004</v>
      </c>
      <c r="BJ5172">
        <v>62.9</v>
      </c>
      <c r="BK5172">
        <v>19.600000000000001</v>
      </c>
    </row>
    <row r="5173" spans="61:63" x14ac:dyDescent="0.3">
      <c r="BI5173" t="str">
        <v>23/12/2004</v>
      </c>
      <c r="BJ5173">
        <v>62.9</v>
      </c>
      <c r="BK5173">
        <v>19.600000000000001</v>
      </c>
    </row>
    <row r="5174" spans="61:63" x14ac:dyDescent="0.3">
      <c r="BI5174" t="str">
        <v>22/12/2004</v>
      </c>
      <c r="BJ5174">
        <v>62.9</v>
      </c>
      <c r="BK5174">
        <v>19.600000000000001</v>
      </c>
    </row>
    <row r="5175" spans="61:63" x14ac:dyDescent="0.3">
      <c r="BI5175" t="str">
        <v>21/12/2004</v>
      </c>
      <c r="BJ5175">
        <v>62.9</v>
      </c>
      <c r="BK5175">
        <v>19.600000000000001</v>
      </c>
    </row>
    <row r="5176" spans="61:63" x14ac:dyDescent="0.3">
      <c r="BI5176" t="str">
        <v>20/12/2004</v>
      </c>
      <c r="BJ5176">
        <v>62.9</v>
      </c>
      <c r="BK5176">
        <v>19.600000000000001</v>
      </c>
    </row>
    <row r="5177" spans="61:63" x14ac:dyDescent="0.3">
      <c r="BI5177" t="str">
        <v>17/12/2004</v>
      </c>
      <c r="BJ5177">
        <v>61.2</v>
      </c>
      <c r="BK5177">
        <v>20.399999999999999</v>
      </c>
    </row>
    <row r="5178" spans="61:63" x14ac:dyDescent="0.3">
      <c r="BI5178" t="str">
        <v>16/12/2004</v>
      </c>
      <c r="BJ5178">
        <v>61.2</v>
      </c>
      <c r="BK5178">
        <v>20.399999999999999</v>
      </c>
    </row>
    <row r="5179" spans="61:63" x14ac:dyDescent="0.3">
      <c r="BI5179" t="str">
        <v>15/12/2004</v>
      </c>
      <c r="BJ5179">
        <v>61.2</v>
      </c>
      <c r="BK5179">
        <v>20.399999999999999</v>
      </c>
    </row>
    <row r="5180" spans="61:63" x14ac:dyDescent="0.3">
      <c r="BI5180" t="str">
        <v>14/12/2004</v>
      </c>
      <c r="BJ5180">
        <v>61.2</v>
      </c>
      <c r="BK5180">
        <v>20.399999999999999</v>
      </c>
    </row>
    <row r="5181" spans="61:63" x14ac:dyDescent="0.3">
      <c r="BI5181" t="str">
        <v>13/12/2004</v>
      </c>
      <c r="BJ5181">
        <v>61.2</v>
      </c>
      <c r="BK5181">
        <v>20.399999999999999</v>
      </c>
    </row>
    <row r="5182" spans="61:63" x14ac:dyDescent="0.3">
      <c r="BI5182" t="str">
        <v>10/12/2004</v>
      </c>
      <c r="BJ5182">
        <v>62.1</v>
      </c>
      <c r="BK5182">
        <v>21.1</v>
      </c>
    </row>
    <row r="5183" spans="61:63" x14ac:dyDescent="0.3">
      <c r="BI5183" t="str">
        <v>09/12/2004</v>
      </c>
      <c r="BJ5183">
        <v>62.1</v>
      </c>
      <c r="BK5183">
        <v>21.1</v>
      </c>
    </row>
    <row r="5184" spans="61:63" x14ac:dyDescent="0.3">
      <c r="BI5184" t="str">
        <v>08/12/2004</v>
      </c>
      <c r="BJ5184">
        <v>62.1</v>
      </c>
      <c r="BK5184">
        <v>21.1</v>
      </c>
    </row>
    <row r="5185" spans="61:63" x14ac:dyDescent="0.3">
      <c r="BI5185" t="str">
        <v>07/12/2004</v>
      </c>
      <c r="BJ5185">
        <v>62.1</v>
      </c>
      <c r="BK5185">
        <v>21.1</v>
      </c>
    </row>
    <row r="5186" spans="61:63" x14ac:dyDescent="0.3">
      <c r="BI5186" t="str">
        <v>06/12/2004</v>
      </c>
      <c r="BJ5186">
        <v>62.1</v>
      </c>
      <c r="BK5186">
        <v>21.1</v>
      </c>
    </row>
    <row r="5187" spans="61:63" x14ac:dyDescent="0.3">
      <c r="BI5187" t="str">
        <v>03/12/2004</v>
      </c>
      <c r="BJ5187">
        <v>60.8</v>
      </c>
      <c r="BK5187">
        <v>21.7</v>
      </c>
    </row>
    <row r="5188" spans="61:63" x14ac:dyDescent="0.3">
      <c r="BI5188" t="str">
        <v>02/12/2004</v>
      </c>
      <c r="BJ5188">
        <v>60.8</v>
      </c>
      <c r="BK5188">
        <v>21.7</v>
      </c>
    </row>
    <row r="5189" spans="61:63" x14ac:dyDescent="0.3">
      <c r="BI5189" t="str">
        <v>01/12/2004</v>
      </c>
      <c r="BJ5189">
        <v>60.8</v>
      </c>
      <c r="BK5189">
        <v>21.7</v>
      </c>
    </row>
    <row r="5190" spans="61:63" x14ac:dyDescent="0.3">
      <c r="BI5190" t="str">
        <v>30/11/2004</v>
      </c>
      <c r="BJ5190">
        <v>60.8</v>
      </c>
      <c r="BK5190">
        <v>21.7</v>
      </c>
    </row>
    <row r="5191" spans="61:63" x14ac:dyDescent="0.3">
      <c r="BI5191" t="str">
        <v>29/11/2004</v>
      </c>
      <c r="BJ5191">
        <v>60.8</v>
      </c>
      <c r="BK5191">
        <v>21.7</v>
      </c>
    </row>
    <row r="5192" spans="61:63" x14ac:dyDescent="0.3">
      <c r="BI5192" t="str">
        <v>26/11/2004</v>
      </c>
      <c r="BJ5192">
        <v>57.3</v>
      </c>
      <c r="BK5192">
        <v>22.9</v>
      </c>
    </row>
    <row r="5193" spans="61:63" x14ac:dyDescent="0.3">
      <c r="BI5193" t="str">
        <v>25/11/2004</v>
      </c>
      <c r="BJ5193">
        <v>57.3</v>
      </c>
      <c r="BK5193">
        <v>22.9</v>
      </c>
    </row>
    <row r="5194" spans="61:63" x14ac:dyDescent="0.3">
      <c r="BI5194" t="str">
        <v>24/11/2004</v>
      </c>
      <c r="BJ5194">
        <v>57.3</v>
      </c>
      <c r="BK5194">
        <v>22.9</v>
      </c>
    </row>
    <row r="5195" spans="61:63" x14ac:dyDescent="0.3">
      <c r="BI5195" t="str">
        <v>23/11/2004</v>
      </c>
      <c r="BJ5195">
        <v>57.3</v>
      </c>
      <c r="BK5195">
        <v>22.9</v>
      </c>
    </row>
    <row r="5196" spans="61:63" x14ac:dyDescent="0.3">
      <c r="BI5196" t="str">
        <v>22/11/2004</v>
      </c>
      <c r="BJ5196">
        <v>57.3</v>
      </c>
      <c r="BK5196">
        <v>22.9</v>
      </c>
    </row>
    <row r="5197" spans="61:63" x14ac:dyDescent="0.3">
      <c r="BI5197" t="str">
        <v>19/11/2004</v>
      </c>
      <c r="BJ5197">
        <v>57.1</v>
      </c>
      <c r="BK5197">
        <v>23.5</v>
      </c>
    </row>
    <row r="5198" spans="61:63" x14ac:dyDescent="0.3">
      <c r="BI5198" t="str">
        <v>18/11/2004</v>
      </c>
      <c r="BJ5198">
        <v>57.1</v>
      </c>
      <c r="BK5198">
        <v>23.5</v>
      </c>
    </row>
    <row r="5199" spans="61:63" x14ac:dyDescent="0.3">
      <c r="BI5199" t="str">
        <v>17/11/2004</v>
      </c>
      <c r="BJ5199">
        <v>57.1</v>
      </c>
      <c r="BK5199">
        <v>23.5</v>
      </c>
    </row>
    <row r="5200" spans="61:63" x14ac:dyDescent="0.3">
      <c r="BI5200" t="str">
        <v>16/11/2004</v>
      </c>
      <c r="BJ5200">
        <v>57.1</v>
      </c>
      <c r="BK5200">
        <v>23.5</v>
      </c>
    </row>
    <row r="5201" spans="61:63" x14ac:dyDescent="0.3">
      <c r="BI5201" t="str">
        <v>15/11/2004</v>
      </c>
      <c r="BJ5201">
        <v>57.1</v>
      </c>
      <c r="BK5201">
        <v>23.5</v>
      </c>
    </row>
    <row r="5202" spans="61:63" x14ac:dyDescent="0.3">
      <c r="BI5202" t="str">
        <v>12/11/2004</v>
      </c>
      <c r="BJ5202">
        <v>58.2</v>
      </c>
      <c r="BK5202">
        <v>22.4</v>
      </c>
    </row>
    <row r="5203" spans="61:63" x14ac:dyDescent="0.3">
      <c r="BI5203" t="str">
        <v>11/11/2004</v>
      </c>
      <c r="BJ5203">
        <v>58.2</v>
      </c>
      <c r="BK5203">
        <v>22.4</v>
      </c>
    </row>
    <row r="5204" spans="61:63" x14ac:dyDescent="0.3">
      <c r="BI5204" t="str">
        <v>10/11/2004</v>
      </c>
      <c r="BJ5204">
        <v>58.2</v>
      </c>
      <c r="BK5204">
        <v>22.4</v>
      </c>
    </row>
    <row r="5205" spans="61:63" x14ac:dyDescent="0.3">
      <c r="BI5205" t="str">
        <v>09/11/2004</v>
      </c>
      <c r="BJ5205">
        <v>58.2</v>
      </c>
      <c r="BK5205">
        <v>22.4</v>
      </c>
    </row>
    <row r="5206" spans="61:63" x14ac:dyDescent="0.3">
      <c r="BI5206" t="str">
        <v>08/11/2004</v>
      </c>
      <c r="BJ5206">
        <v>58.2</v>
      </c>
      <c r="BK5206">
        <v>22.4</v>
      </c>
    </row>
    <row r="5207" spans="61:63" x14ac:dyDescent="0.3">
      <c r="BI5207" t="str">
        <v>05/11/2004</v>
      </c>
      <c r="BJ5207">
        <v>58.1</v>
      </c>
      <c r="BK5207">
        <v>22.6</v>
      </c>
    </row>
    <row r="5208" spans="61:63" x14ac:dyDescent="0.3">
      <c r="BI5208" t="str">
        <v>04/11/2004</v>
      </c>
      <c r="BJ5208">
        <v>58.1</v>
      </c>
      <c r="BK5208">
        <v>22.6</v>
      </c>
    </row>
    <row r="5209" spans="61:63" x14ac:dyDescent="0.3">
      <c r="BI5209" t="str">
        <v>03/11/2004</v>
      </c>
      <c r="BJ5209">
        <v>58.1</v>
      </c>
      <c r="BK5209">
        <v>22.6</v>
      </c>
    </row>
    <row r="5210" spans="61:63" x14ac:dyDescent="0.3">
      <c r="BI5210" t="str">
        <v>02/11/2004</v>
      </c>
      <c r="BJ5210">
        <v>58.1</v>
      </c>
      <c r="BK5210">
        <v>22.6</v>
      </c>
    </row>
    <row r="5211" spans="61:63" x14ac:dyDescent="0.3">
      <c r="BI5211" t="str">
        <v>01/11/2004</v>
      </c>
      <c r="BJ5211">
        <v>58.1</v>
      </c>
      <c r="BK5211">
        <v>22.6</v>
      </c>
    </row>
    <row r="5212" spans="61:63" x14ac:dyDescent="0.3">
      <c r="BI5212" t="str">
        <v>29/10/2004</v>
      </c>
      <c r="BJ5212">
        <v>57</v>
      </c>
      <c r="BK5212">
        <v>23.7</v>
      </c>
    </row>
    <row r="5213" spans="61:63" x14ac:dyDescent="0.3">
      <c r="BI5213" t="str">
        <v>28/10/2004</v>
      </c>
      <c r="BJ5213">
        <v>57</v>
      </c>
      <c r="BK5213">
        <v>23.7</v>
      </c>
    </row>
    <row r="5214" spans="61:63" x14ac:dyDescent="0.3">
      <c r="BI5214" t="str">
        <v>27/10/2004</v>
      </c>
      <c r="BJ5214">
        <v>57</v>
      </c>
      <c r="BK5214">
        <v>23.7</v>
      </c>
    </row>
    <row r="5215" spans="61:63" x14ac:dyDescent="0.3">
      <c r="BI5215" t="str">
        <v>26/10/2004</v>
      </c>
      <c r="BJ5215">
        <v>57</v>
      </c>
      <c r="BK5215">
        <v>23.7</v>
      </c>
    </row>
    <row r="5216" spans="61:63" x14ac:dyDescent="0.3">
      <c r="BI5216" t="str">
        <v>25/10/2004</v>
      </c>
      <c r="BJ5216">
        <v>57</v>
      </c>
      <c r="BK5216">
        <v>23.7</v>
      </c>
    </row>
    <row r="5217" spans="61:63" x14ac:dyDescent="0.3">
      <c r="BI5217" t="str">
        <v>22/10/2004</v>
      </c>
      <c r="BJ5217">
        <v>56.4</v>
      </c>
      <c r="BK5217">
        <v>25.5</v>
      </c>
    </row>
    <row r="5218" spans="61:63" x14ac:dyDescent="0.3">
      <c r="BI5218" t="str">
        <v>21/10/2004</v>
      </c>
      <c r="BJ5218">
        <v>56.4</v>
      </c>
      <c r="BK5218">
        <v>25.5</v>
      </c>
    </row>
    <row r="5219" spans="61:63" x14ac:dyDescent="0.3">
      <c r="BI5219" t="str">
        <v>20/10/2004</v>
      </c>
      <c r="BJ5219">
        <v>56.4</v>
      </c>
      <c r="BK5219">
        <v>25.5</v>
      </c>
    </row>
    <row r="5220" spans="61:63" x14ac:dyDescent="0.3">
      <c r="BI5220" t="str">
        <v>19/10/2004</v>
      </c>
      <c r="BJ5220">
        <v>56.4</v>
      </c>
      <c r="BK5220">
        <v>25.5</v>
      </c>
    </row>
    <row r="5221" spans="61:63" x14ac:dyDescent="0.3">
      <c r="BI5221" t="str">
        <v>18/10/2004</v>
      </c>
      <c r="BJ5221">
        <v>56.4</v>
      </c>
      <c r="BK5221">
        <v>25.5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9332759"><![CDATA[{"SP50^FMA_EPS(NTMA,NOW,-10AY,M,,\"PORTAGG\",\"MEANR\")":[266.676042898732,265.347801577287,262.129041182351,259.426175049101,257.046626105614,252.81442874391,249.69646089992,246.858729075146,243.296247299403,242.533109700791,241.597590329346,239.74302958312,238.294460220507,236.371404505351,232.049379037421,230.007780192305,229.071903741578,227.019531881337,224.910417749668,224.032013675169,224.147092962857,227.821252881681,228.090253135659,228.283796524104,233.262082771437,233.262208162296,232.981862784214,236.279708957401,234.836900380287,232.140661851907,229.398490142055,225.664855623314,223.435125039452,220.255058899297,216.796348158955,213.955893351023,211.14712100569,209.823753341132,206.330373082611,198.988619487803,196.290147019313,191.05965023391,180.631899242452,176.145390985672,171.429944517218,164.335132604597,161.029416668643,158.01193674057,153.296934363117,149.982919911545,147.439237679565,141.77024961009,138.986891761104,141.42137989866,162.428900423036,173.915203478808,174.684052101211,174.570153850438,173.274722149495,172.060766348218,172.624571320513,171.398517463972,171.098938934788,171.403673414283,171.070259243902,171.04833515637,169.77218555199,168.662161239919,168.668702900012,170.785799009897,172.145427668568,172.029275761413,171.005248159018,169.375532659795,168.115038369585,165.982322807577,164.096775766335,161.902280332141,158.852375303596,157.218196196838,153.272240161524,144.477298595344,142.021748324398,140.585183539726,139.856620375486,138.729749406485,137.949380570359,137.139514885603,135.671013340232,134.969172051766,133.461795113825,132.140177748004,131.962490867403,131.71998716824,130.503346323708,129.465497549299,128.653698867901,127.49729493719,126.261185728229,125.646524960177,124.838415883018,124.071362487346,123.858184453213,123.425559026201,123.847275898909,126.475193518059,126.645887970361,126.906433257653,127.021129046878,127.323267724848,126.994707869612,127.400543423072,126.661838721718,125.493682450006,124.848907668999,124.536768685222,124.101063341091,128.630552056871,129.902793833856,129.853011868572],"^FDS_ECON_UNITS('ISMPMI@M')":"Diffusion Index","^CONVERT_DATE(FDS_ECON_STARTDATE('ISMPRI@M', M),'YYYYMMDD')":"19480130","^FDS_ECON_DATA('USSU2929307',0,-20AY,W,STEP,AVERAGENP,1)":[null,22.0,22.6,21.3,22.9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],"^PSETCAL('FIVEDAY');ECON_DATE(0, -20AY, D, 'DD/MM/YYYY')":["18/10/2024","17/10/2024","16/10/2024","15/10/2024","14/10/2024","11/10/2024","10/10/2024","09/10/2024","08/10/2024","07/10/2024","04/10/2024","03/10/2024","02/10/2024","01/10/2024","30/09/2024","27/09/2024","26/09/2024","25/09/2024","24/09/2024",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],"^CONVERT_DATE(SPEC_ID_ENDDATE('CC_US:FDS_ECON_RINDPRD_M', M),'YYYYMMDD')":"20240930","^FDS_ECON_DATA('ISMPMI@M',0,0/0/-10,M,STEP,AVERAGE,1)":[47.2,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],"^ECON_EXPR_DATA('RETURNS(FDS_COM[USCM1020424,DIST=STEP,CONV=AVERAGENP], -1AY)',0,0/0/-10,M)":[-1.40261233066771,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],"^CONVERT_DATE(FDS_ECON_STARTDATE('ISMBUS@NM', M),'YYYYMMDD')":"19970731","^CONVERT_DATE(FDS_ECON_ENDDATE('ISMPRI@M', M),'YYYYMMDD')":"20240930","^FDS_ECON_DATA('USSU2929307',0,-20AY,D,STEP,AVERAGENP,1)":[null,null,null,null,null,22.0,22.0,22.0,22.0,22.0,22.6,22.6,22.6,22.6,22.6,21.3,21.3,21.3,21.3,21.3,22.9,22.9,22.9,22.9,22.9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],"^FDS_ECON_DATA('ISMPRD@M',0,0/0/-10,M,STEP,AVERAGE,1)":[49.8,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],"^ECON_EXPR_SOURCE('RETURNS(FDS_COM[USCM1020424,DIST=STEP,CONV=AVERAGENP], -1AY)')":"CRB - Commodity Research Bureau","^CONVERT_DATE(FDS_ECON_STARTDATE('ISMPMI@M', M),'YYYYMMDD')":"19480130","^SPEC_ID_SOURCE('CC_US:FDS_ECON_RINDPRD_M')":null,"^CONVERT_DATE(FDS_ECON_STARTDATE('ISMPRD@M', M),'YYYYMMDD')":"19480130","^FDS_ECON_UNITS('ISMBUS@NM')":"Diffusion Index","^FDS_ECON_DATA('USSU2929306',0,-20AY,D,STEP,AVERAGENP,1)":[null,null,null,null,null,57.6,57.6,57.6,57.6,57.6,53.2,53.2,53.2,53.2,53.2,55.7,55.7,55.7,55.7,55.7,52.5,52.5,52.5,52.5,52.5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],"^CONVERT_DATE(FDS_ECON_ENDDATE('ISMPMI@M', M),'YYYYMMDD')":"20240930","^CONVERT_DATE(FDS_ECON_ENDDATE('USSU2929307', W),'YYYYMMDD')":"20241011","SP50^FMA_COS_UP(\"EPS\",\"1M\",+1,NOW,-10AY,M,\"PORTAGG\",\"MEANR\")/(FMA_COS_DOWN(\"EPS\",\"1M\",+1,NOW,-10AY,M,\"PORTAGG\",\"MEANR\")+FMA_COS_UP(\"EPS\",\"1M\",+1,NOW,-10AY,M,\"PORTAGG\",\"MEANR\"))":[0.482084690553746,0.595854922279793,0.510688836104513,0.480243161094225,0.591145833333333,0.521531100478469,0.485714285714286,0.724550898203593,0.616541353383459,0.508532423208191,0.587179487179487,0.5,0.480712166172107,0.584615384615385,0.529002320185615,0.482857142857143,0.580645161290323,0.5,0.457971014492754,0.680851063829787,0.50383631713555,0.472027972027972,0.498637602179836,0.378190255220418,0.38871473354232,0.582051282051282,0.378684807256236,0.423188405797101,0.565,0.529002320185615,0.436314363143631,0.746223564954683,0.631284916201117,0.616236162361624,0.708994708994709,0.631707317073171,0.578274760383387,0.793733681462141,0.811904761904762,0.753753753753754,0.80306905370844,0.771971496437055,0.637640449438202,0.792771084337349,0.723860589812332,0.729452054794521,0.805013927576602,0.80184331797235,0.683229813664596,0.721485411140584,0.707207207207207,0.535326086956522,0.273364485981308,0.090146750524109,0.0957683741648107,0.675191815856777,0.621700879765396,0.527777777777778,0.56986301369863,0.498777506112469,0.413919413919414,0.553191489361702,0.477272727272727,0.402941176470588,0.575520833333333,0.547297297297297,0.443768996960486,0.670212765957447,0.469101123595506,0.409638554216867,0.61280487804878,0.573232323232323,0.529824561403509,0.675438596491228,0.60545905707196,0.534810126582278,0.669312169312169,0.600515463917526,0.569277108433735,0.754098360655738,0.693181818181818,0.62882096069869,0.657534246575342,0.630490956072351,0.489285714285714,0.569321533923304,0.649214659685864,0.510714285714286,0.605333333333333,0.605985037406484,0.506622516556291,0.699658703071672,0.544871794871795,0.540540540540541,0.539432176656151,0.538461538461538,0.509090909090909,0.524390243902439,0.484924623115578,0.402640264026403,0.549132947976879,0.600515463917526,0.469594594594595,0.660583941605839,0.4858934169279,0.419213973799127,0.546712802768166,0.506493506493506,0.405594405594406,0.522875816993464,0.5546875,0.453900709219858,0.576086956521739,0.472868217054264,0.373770491803279,0.63905325443787,0.526315789473684,0.476851851851852,0.619883040935672,0.513368983957219],"^CONVERT_DATE(FDS_ECON_ENDDATE('ISMPRD@M', M),'YYYYMMDD')":"20240930","^CONVERT_DATE(FDS_ECON_ENDDATE('USSU2929306', W),'YYYYMMDD')":"20241011","^CONVERT_DATE(FDS_ECON_STARTDATE('USSU2929307', W),'YYYYMMDD')":"19690620","^CONVERT_DATE(ECON_EXPR_ENDDATE('RETURNS(FDS_COM[USCM1020424,DIST=STEP,CONV=AVERAGENP], -1AY)', M),'YYYYMMDD')":"20241031","^SPEC_ID_DATA('CC_US:FDS_ECON_RINDPRD_M',0,0/0/-10,M,NONE,AVERAGENP,2)":[-0.6449639,-0.15733047,-0.47141713,0.8252516,0.087589055,-0.84021074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],"^CONVERT_DATE(SPEC_ID_STARTDATE('CC_US:FDS_ECON_RINDPRD_M', M),'YYYYMMDD')":"19200130","^ECON_EXPR_DATA('RETURNS(FDS_ECON[US.LMCLAIMS,DIST=STEP,CONV=AVERAGE], -1AY)',0,0/0/-10,M)":[1.88327584288417,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],"^FDS_ECON_SOURCE('ISMBUS@NM')":"ISM - Institute for Supply Management","^FDS_ECON_DESCRIPTION('ISMBUS@NM')":"ISM Services PMI, Business Activity - United States","^PSETCAL('FIVEDAY');ECON_DATE(0, -20AY, W, 'YYYYMMDD')":["20241018","20241011","20241004","20240927",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],"^ECON_EXPR_SOURCE('RETURNS(FDS_ECON[US.LMCLAIMS,DIST=STEP,CONV=AVERAGE], -1AY)')":"BLS - US Bureau of Labor Statistics","^ECON_EXPR_DESCRIPTION('RETURNS(FDS_ECON[US.LMCLAIMS,DIST=STEP,CONV=AVERAGE], -1AY)')":"(% 1YR) Unemployment Insurance Continued Claims, SA - United States","ACWX-US^FMA_PE(NTMA,NOW,-10AY,W,\"PORTAGG\",\"MEANR\")":[13.6556062284002,13.7305391912645,13.7061662455589,13.7898044928538,13.3297273804876,13.1686747372002,13.0111937451296,13.3974248193421,13.3420620517836,13.2333988707851,12.8321316292143,12.8996466726126,13.2910241924319,13.476025158551,13.8072041480702,13.6257036845814,13.4454369612519,13.4372751619277,13.4125143051071,13.6236164017378,13.5030381595292,13.6632388991016,13.8233195574894,13.7074645030984,13.514586128738,13.4720900079145,13.1995076650633,13.5612052622627,13.6096642805333,13.7194306958435,13.7507636903522,13.5515434855554,13.6195966774634,13.5188958569221,13.4445239611181,13.3105387452355,13.110369081327,13.0273722055623,12.9777317174136,12.7302882871109,12.8780060845557,12.8025663085852,12.8953390540239,12.7469218186025,12.7290911962407,12.5344992095482,12.5502954062096,12.5195729495076,12.4708756360045,12.1704356617127,12.2109061413531,11.8264365103841,11.9428682158195,12.288620441667,12.1685265729643,12.3661480797149,12.513909497543,12.7996155272424,12.6280991244609,12.742876767005,12.4792581000883,12.4391151064499,12.8127556520252,12.8654144908014,13.1547266135332,12.9831426867837,12.9506911672561,12.5936318429911,12.8730704048257,12.6746737056558,13.0410847501023,12.7888937320166,12.7074042085959,12.6192180370875,12.8108893640041,12.7106259801697,12.77351624024,12.8258033592548,12.8838229221696,12.8779476236583,12.6702136679537,12.678484711026,12.2758405466593,12.1481844523886,12.4868348071717,12.801622315183,12.598939414197,12.8502473976514,12.8172967693597,12.9212976347705,12.9120276546075,12.7489909469204,12.6252259655631,12.3108196444195,11.9171468726154,11.946463781378,11.9533684187859,12.2114793587355,12.2319920773021,12.0983610894173,11.9657508888395,11.9088383712357,11.4078244932505,11.1688993444851,10.9876625234368,10.8707924474943,11.0030892586766,10.7586507657814,10.9425034458841,11.3681839222484,11.6239712741786,11.5126934307746,11.7963561475621,11.9189268830544,11.9904752493044,11.8414442352365,11.8860613466576,11.7836630386628,11.4228631085095,11.6230458556618,11.4512867194513,11.6260266421055,11.4179998040652,12.0181864632337,12.3098433762699,12.2665151389216,12.0673856494864,12.0240409971235,12.1529973992928,12.5721167420911,12.6806050982666,12.9020549867672,13.0092385648217,13.1628205656358,13.1504425528936,13.1672940314385,12.6247076438913,12.7801544255441,13.0633693455533,13.4023609575966,13.6784259943611,13.5516363334924,13.4249642359249,13.8383815610984,14.1407115485396,14.191692854497,14.2620355671819,14.1724974304671,14.0348286501092,14.1948579942989,13.9620395554235,13.9765464854761,14.4923351979919,14.6075588025795,14.5527499968839,14.4454020315529,14.5619912724096,14.564336225062,14.2807252606617,14.1904114825594,14.5302332779215,14.5812092563489,14.7757116214868,14.8678675380607,15.984112374477,14.4119978837819,14.8617720294093,14.8282140100899,14.7615800472498,15.0364731819015,15.1339493256229,15.2157921130646,15.4650879831894,15.6716964419879,15.5927791931519,15.759552585975,15.7719599954931,15.7096621597628,15.4858079813854,15.4157008766387,15.770293592892,15.7319333826777,16.0634449895123,16.2735323640725,16.1848398822914,16.1881816287458,16.1504934260035,16.3048919124577,16.4197358968452,16.1851598805632,16.144847401364,16.8874301945703,17.010063075082,16.8267392243153,16.2993210931912,16.9668270657772,16.8789735826373,17.0607093905733,16.5389691706848,16.4069950327887,16.5833421068916,16.546240493719,16.7604559627282,16.7279295334874,16.5775217657159,16.500755119042,16.1242004490378,15.3215449755939,16.1250265188042,16.2414636011708,16.4718335660944,16.175799568849,16.1193379527994,16.6682307811988,16.7271129572866,16.707250162989,16.9876590444679,16.8471518910782,17.0099249893912,16.8913431666271,16.6559002283859,16.9461795436659,17.1240007583146,16.9961533261305,16.8731128442202,16.5646194326014,16.7729539357547,16.3704420654371,16.951443564424,15.7760152323432,15.1944469760793,14.7838995632386,14.9240635436562,14.6153066425966,13.9627132452873,13.8780994163822,13.3084108302535,12.1638934752088,12.0263371509302,10.913001061599,11.1869170313934,12.869029966877,12.9441035178755,14.2400234823315,14.3092525204439,14.2106038263511,13.8049901698457,14.2423289809354,14.3874444920177,14.2384587897591,14.1944950782857,14.23235229693,14.1699650616306,14.0171548030419,13.7997892177809,13.7608866673412,13.6998786420555,13.7434867892045,13.7880517565778,13.5899434206236,13.4826329916258,13.3107390037148,13.3722163824928,13.1330332278821,13.2282391389853,13.3386412007707,13.3504103635681,13.1389355780839,12.8912987507128,12.6649550162354,12.5848979577127,12.7126463552121,12.9070976087539,13.2827990127375,13.235647072902,13.205853587395,13.3131849200274,13.1539119170407,13.1557976399837,12.8911570162571,12.8305149083818,12.5832182884413,12.6511705281974,12.8027706641816,12.8098032056243,13.2616284106,13.2508508349316,13.2586571319737,13.2019473124386,13.2266291284672,12.9437444334331,12.9388489691681,12.9803821911245,12.6887632990826,12.8973999364814,12.798499648739,12.6217150396577,12.3682507094187,12.4089826804097,12.2682911223406,12.1700851792313,11.8571017210135,11.4456919228489,11.3498618635466,11.3298134544379,11.7134995236123,11.7058809657037,11.9231093120479,11.7412238334714,11.8656928318104,11.9778380786669,11.9913238692215,11.5721390331997,11.948418896018,11.9650544807556,12.4768911752933,12.7879162762822,12.8351674050313,12.5520196067554,12.4158911229122,12.7943626952751,12.8049828150621,12.6893851339067,12.8983138421306,13.0291508229828,13.239463677227,13.0894255499747,13.068659803093,12.9449985788409,12.9598114297658,13.1003172003318,13.272349743699,13.2823683256112,13.2333709570837,13.3898249154833,13.5651134631876,13.6061015493507,13.4440834893986,13.4846065077945,13.4321220031812,13.348990772688,13.3103698471029,13.2021203572812,13.1204297066704,13.5719586046267,13.5662117111392,13.2667342562148,13.7503568075148,13.7837626359489,13.4101227173541,14.2556811171278,14.6704008314643,14.648337455483,14.6127872376511,14.6207407233188,14.3506965062763,14.3370196007171,14.1829856593245,14.2313285086349,14.1964570152656,14.3982488840634,14.2980498516539,14.4387752172082,14.5405240018148,14.4571356516749,14.4221312463519,14.4053841432698,14.3333860501153,14.2490421599554,14.2496209301761,14.1413916316325,13.9915168311435,14.099665068443,14.0807644893253,14.008254950743,14.0142879301839,14.3466307040765,14.2598842008321,14.2973592703799,14.3323475085218,14.0556373902617,14.0907414155991,14.2273262685285,14.2230843656916,14.318832301272,14.4339336821736,14.3503721524104,14.3078078389093,14.3946068170526,14.2874602941241,14.1615961145599,13.9107917213787,13.9777519243905,14.0884755056022,14.1166867675133,14.1711442441316,14.2808846791685,14.1539669758028,14.1797051015185,14.1056085721659,14.2055712567156,14.1552192721115,14.0515058278157,14.2047951089895,14.0940373087865,14.2360326055036,14.207429922835,14.0480643315665,14.0229464620286,14.1108668403522,14.1550923251044,13.7720066055115,13.8786156104019,13.7263572120236,13.6921168735024,13.567872817075,14.0290596945017,14.1237473550961,13.9990727517756,14.1012959948005,14.077136801036,14.2585347126774,13.9246666434995,14.2627424060334,14.357410096023001,14.1938200691792,14.2500900712014,14.4016130245825,14.1127192382884,14.2083417910666,14.2501885881297,14.2181178173865,13.6541008023738,13.8250139755556,13.3404069216351,13.4754866574545,13.8891659739176,14.0882370584576,14.0840753371687,13.7737396686987,13.7014892564912,13.6137862503981,14.0259111339987,14.3462811955645,14.1514000600709,13.6460320665365,13.7129711260349,13.813815467006,13.9932868734423,13.9169587311095,13.8443525463221,13.2777053512028,13.0835316388463,12.4765929268736,13.1256682398581,13.4288777054993,12.9899711316184,12.7930584875538,13.0372830762513,13.871062635418,13.7374171817215,13.5366712662466,13.3079932937441,13.6903193924622,14.1593428902843,14.2131007856299,13.8697642365085,14.1586960428583,14.028441132801,14.1133401562772,13.8236942269779,13.8135660676181,13.1418996527641,13.0932118367016,13.3633162401339,13.3023879715964,13.0505011297715,13.5372757310806,13.4722682081999,14.2555477283988,14.5237034189235,14.5789667866931,14.4637410269249,14.7275504492415,14.3344892556221,14.4954159216307,14.7591543769009,14.5422276010725,14.7156741118891,14.7753552079261,15.0772071791448,15.2666881919361,15.1646381067113,15.187410485451,15.2113086891802,15.4725549192923,15.2661744410107,15.3985863952688,14.9738859255195,14.856200159829,15.0672987365181,14.6923011180133,14.7956013245085,14.8849533805124,14.6759242895784,14.5214038278934,14.3164163818511,14.039237315911,14.0575075091691,13.4613470590003,13.2641052597517,13.376670971614,13.4739076302669,13.3621039165027,13.1102105877805,13.6124464856678,13.543434095455,13.4939922262285,13.2975443467883,13.1938896923421,13.1812547529948,12.7482069490529,12.4177761630501],"^FDS_ECON_SOURCE('ISMPMI@M')":"ISM - Institute for Supply Management","^FDS_ECON_DESCRIPTION('ISMPMI@M')":"ISM Manufacturing PMI - United States","^FDS_ECON_SOURCE('ISMPRD@M')":"ISM - Institute for Supply Management","^FDS_ECON_SOURCE('ISMPRI@M')":"ISM - Institute for Supply Management","^FDS_ECON_DESCRIPTION('ISMPRD@M')":"ISM Manufacturing PMI, Production - United States","^ECON_EXPR_UNITS('RETURNS(FDS_ECON[US.LMCLAIMS,DIST=STEP,CONV=AVERAGE], -1AY)')":"Growth Rate","^FDS_ECON_DESCRIPTION('ISMPRI@M')":"ISM Manufacturing PMI, Prices - United States","^SPEC_ID_UNITS('CC_US:FDS_ECON_RINDPRD_M')":null,"QQQ^FMA_PE(LTMA,NOW,-10AY,W,\"PORTAGG\",\"MEANR\")":[30.8208472023143,30.9056332781579,30.6818030792587,30.6434858832232,30.4008302947543,30.1212881806566,29.0065374403933,30.2331519465229,30.431195926913,30.2632673934252,29.3686095626441,29.0773952159661,29.5850533230059,29.8645108441205,30.5554492785445,30.6244334100307,30.1259045527941,30.1376305323091,30.1533490480035,29.775773441292,29.5510047648239,29.7803484538811,29.7712000551922,29.6247975570445,29.5510918234928,29.5549109610157,29.3679985430049,29.827424727719,29.9470755613438,30.0770143079506,30.1674179480979,30.0767866945715,30.2220539971785,30.3765870046512,30.2169890326108,29.9203922526301,30.4408647330281,30.0124046662109,29.8682910089838,29.8128062330596,29.0640024242805,28.2225916499262,29.1636576182204,29.0281135229983,28.6981701928913,27.910124692739,27.7275030797639,27.681352064025,27.506501778575,26.9988685401076,26.3697433916723,24.9770167093114,25.7853727855881,26.3914662343435,26.3202991788995,25.9478859119683,25.8978442095552,26.488334980952,26.5615652576326,26.7845917047829,26.1401512312273,25.9443292656583,26.3305263935823,26.555514699405,27.1281506307602,27.7462434678317,27.7800186146499,27.2019967757705,27.277733203273,26.9343235985868,27.1823747055785,26.6445190905435,26.5729925729475,26.3395993687282,26.0846739803916,25.7374562498979,25.6827060172213,25.6688528920319,25.6442902892264,25.6636063919285,25.6386052124206,25.6827595181965,25.460607008594,25.3557604781026,25.1199688186376,25.3131845555618,25.1136181339881,25.7287244010023,25.6388270133331,26.2413559913397,25.2345630068168,24.0827496877293,23.933709450677,22.9038234530944,22.7307340890884,22.9019270036603,22.4861961212206,23.1611527446583,24.0273414094288,23.6839319298929,23.5883636312744,23.9368884691619,22.3801722986029,23.5412009311417,23.0295275993132,22.1476504009791,22.7368154744062,22.6956969418447,23.2284727184695,24.0252426162968,25.0694818325439,24.4888940480811,25.2338244214929,26.0366654208917,26.4409384580461,25.9400738012777,25.6618447100137,24.8059367837735,24.4076556877337,24.6037718556525,24.173481226308,24.6537279278709,24.0144631011839,24.588492086928,25.236945508165,25.4113661049758,24.9005839106194,25.3602701773712,25.633863454118,25.8249987734135,25.9998559232633,26.3372749784438,26.5723986280538,26.8365688715942,26.8096955174408,26.6823319087617,26.3272995985461,26.5577277059472,26.6272145990021,26.3630432901878,26.918512944038,27.8003755370655,27.8008874963764,28.0156536196944,30.390408855686,30.4094441818781,31.9012290434477,31.9321810824687,30.8590137185943,31.8912178197578,30.8335048891418,31.4643744053553,32.4661713951727,31.9140195321569,32.2137121836711,31.4591247103773,30.8043886896513,30.6978547049123,30.4639809733194,30.3830949296374,31.2107124350396,31.2286982152595,31.4491931211923,31.8010791159501,31.5937220503912,31.1675870515552,31.3416058571788,31.3918841621925,31.4117271871692,32.210707127891,31.8082564478524,32.0521815114596,32.0171607326801,31.7214563594047,31.5046646673308,31.5580101451013,31.4616987576857,31.5157302956559,31.44724284099,31.5634395361923,31.9233349989265,32.148345994648,32.7748593032882,32.9331429957589,32.8854906224219,32.6716430492588,32.5759045851401,32.6088199169016,32.7438573236866,32.7442546306707,32.9457005432527,34.8594530008961,35.5964681477823,35.1932527397926,34.1163789491079,35.9334368516923,34.709958128718,35.6737004269844,35.2372734323872,34.5642717148105,34.8551375018492,33.7056631178016,33.9094254683124,33.0475061997772,32.0086814218243,32.00050760395,32.2838395478259,29.7425466688064,31.8777279996487,32.148184756747,31.7159200519237,30.53992396241,30.1664207156447,29.5646290983109,29.75894856727,30.6448879758639,31.2232503496536,30.1212568052933,29.2795949034252,29.1053989490271,28.7176935058621,28.4990632548121,28.7410642314601,28.9351541395156,27.9753209963095,27.1492676592988,27.474897863069,26.8460778102209,26.9233318251144,26.4841287008832,26.1814171608762,25.682740111688,25.6723463681525,24.9386385606336,24.7009915044023,24.6469645276378,23.9586365959477,23.3643672884141,23.3607274784533,22.9689706780246,23.5291227763272,23.8037668298431,23.8036528488955,26.6641104760883,27.2039440821458,26.6104976406089,25.5797296520829,26.3150799351295,26.60376302663,26.0678807637301,25.6234831236357,25.5340953414566,25.121903942575,24.511009717296,24.205867077731,24.1622277798933,23.7494204829023,23.6158366846386,23.4354245567167,23.136450528777,22.784881831865,22.4496334654592,22.3590160144202,22.129203881152,21.6114240611209,21.8404838761195,22.2942348318021,22.1811735924673,21.8368739308208,21.3884223589377,21.6334057228909,21.6847636818609,21.7403634686557,22.2538715795227,21.8978347187262,22.0715741859169,21.8811280019573,21.60538969715,21.7040097765724,21.2593235364343,21.1478465078716,20.7919206066475,20.9971913511962,21.2139642958417,21.2836194710615,21.5142552176524,21.4597946368253,21.3003007033449,21.2375851783933,21.1868404069312,21.0307549409424,21.0042484707393,20.9834539553982,20.8384295460104,20.9219133925075,20.8428911574737,20.7601571034967,20.356916201376,20.3044071419649,20.0432632847245,20.0599763864504,19.5479829189366,19.0476001414982,18.6396623122827,18.0747651525871,19.6038273260475,19.7483990713588,20.7527256929268,19.7271044765999,20.7013601011065,21.1929705968218,21.1234186000788,20.9812123471486,21.9275579672216,22.112471239717,22.7236725992533,23.2714903030339,23.0710697448946,23.1419176232441,22.953493310515,23.4622072819795,23.1716946930873,23.0169954039989,23.1162351815135,23.1215312910434,23.0798570563249,23.2616145065175,23.3931313026631,23.1783055904291,22.9760281305682,23.2649653404729,23.390957061603,23.31499405032,23.2953884689179,23.2120399352541,23.1904498258411,23.3662295775586,23.265680097237,23.2433827500108,23.4575497645617,23.5066934333558,23.4273999314916,23.6415291626979,23.6593914544259,24.0713317525567,24.1766392763791,24.0788483340659,24.333268814325,23.9657419816844,22.7594555680994,24.1449957666679,25.4918676147698,24.9881788870298,24.7973158807691,24.3929807083622,23.5271162523326,23.7486875513565,23.5511027597558,23.1165535866492,23.0806527278178,23.318335846675,22.9879963290216,22.9601709104262,22.9227416283693,22.7761542647425,22.6887261572578,22.6404777915012,22.5497422568063,22.3042785946712,22.1990995060686,22.3250718471081,22.1178180849743,22.3062549192523,21.8977762969064,21.8326028711533,21.9412261552739,22.0850486522561,22.1489490097429,22.2415341053391,22.0800955859887,21.6461625867379,21.6377295866646,21.9483433086551,21.7612940494373,21.8748013587034,22.1022740381737,21.9680667752675,21.7648772987585,21.8417708303109,21.809418313998,21.7013956552269,21.5929763080648,21.5288296751513,21.6223326192103,21.6628465067159,21.624156427887,21.6915977042496,21.7012824691961,21.7219698335703,21.789158600801,21.7629193504294,21.5272966967445,21.2572761468263,21.3319746049565,20.9989556418916,21.0330392307996,20.8704140811933,20.2941205773802,20.5712874187743,20.3620809062086,20.2460574627044,19.6266462216378,20.0967406451956,19.838745730403,19.5979289954878,19.2478778038632,19.7606111521239,19.9389042555318,19.8251060114457,19.9729662689964,19.971558870215,19.885621407605,19.6943265831601,19.3011734708972,19.6058006620666,19.5341477318184,19.5669384085546,19.5557290844995,19.5329308689128,19.3471848278029,19.2121303906337,19.0232646156013,18.8651845983645,18.6440457276687,18.3134986663735,18.3845919335176,18.5419207711197,18.6126621595739,18.6109432734689,18.352794107619,18.3073068622234,18.3100905546533,18.3157234271995,18.4280266164513,18.4763854813404,18.3871666874088,18.444790260331,18.3128738266988,18.3033545742248,18.2664480602178,18.2516666867713,18.3305613531365,18.2367579054922,17.6074768266086,17.6390356083387,18.8271811631151,18.7565151103989,18.2634328835928,18.8909591873629,20.3489696602954,20.2407096445189,19.7733955250887,19.8636286828396,20.6064489807126,20.4328732407483,20.4794948528959,19.7947644689412,20.5682531037362,20.2749133493708,20.3252847212119,19.7522977909972,19.5756943326247,19.2635539720155,19.1333734821261,19.4882471788593,19.5311811452464,19.1647038302447,19.6136027137307,19.2889004349243,20.2437480939497,20.2352144378514,20.4269856102997,20.2529213855427,20.4773335090047,19.8486398494081,19.9452813801037,20.0829378723056,20.1702177267211,20.0988882694733,20.1724923135089,20.2708026242024,20.349911959571,20.3364625893627,20.3269239913662,20.3971550159239,20.5717507338301,20.3862357443063,20.5165934784295,20.457636356412,20.4998593963006,20.6658229139575,20.5977290581868,20.7064768364277,20.7927523096553,20.7528251697717,20.5031059244572,19.7527433849128,19.4513791235403,20.124261953247,19.5352133605673,19.9467153214544,20.0691968928018,20.4750692443012,20.3206258931439,19.935976692912,20.433601547646,20.5332905806804,20.1544623531315,20.0326641392295,19.7512945585278,19.7109218244523,19.2337236661063,18.4466686644066],"^FDS_ECON_DATA('ISMPRI@M',0,0/0/-10,M,STEP,AVERAGE,1)":[48.3,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],"^ECON_EXPR_DESCRIPTION('RETURNS(FDS_COM[USCM1020424,DIST=STEP,CONV=AVERAGENP], -1AY)')":"(% 1YR) CRB Sub Index, Raw Industrials, 1967=100, Index - United States","^SPEC_ID_DESCRIPTION('CC_US:FDS_ECON_RINDPRD_M')":"United States - Industrial Production Growth - %Chg YOY Mth End","^FDS_ECON_DATA('ISMBUS@NM',0,0/0/-10,M,STEP,AVERAGE,1)":[59.9,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],"^FDS_ECON_UNITS('ISMPRD@M')":"Diffusion Index","^ECON_EXPR_UNITS('RETURNS(FDS_COM[USCM1020424,DIST=STEP,CONV=AVERAGENP], -1AY)')":"Growth Rate","^PSETCAL('FIVEDAY');ECON_DATE(0, 0/0/-10, M, 'YYYYMMDD')":["20240930",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],"^CONVERT_DATE(FDS_ECON_STARTDATE('USSU2929306', W),'YYYYMMDD')":"19690620","ACWX^FMA_COS_UP(\"EPS\",\"1M\",+1,0,-7AY,,\"PORTAGG\",\"MEANR\")/(FMA_COS_UP(\"EPS\",\"1M\",+1,0,-7AY,,\"PORTAGG\",\"MEANR\")+FMA_COS_DOWN(\"EPS\",\"1M\",+1,0,-7AY,,\"PORTAGG\",\"MEANR\"))":[0.436781609195402,0.436781609195402,0.436781609195402,0.433539412673879,0.429913860610807,0.447714949651433,0.453353893600617,0.46260601387818,0.465848042977744,0.468847352024922,0.474418604651163,0.47331240188383,0.462271644162033,0.46195652173913,0.459842519685039,0.464259395725866,0.469941348973607,0.480176211453745,0.483606557377049,0.486163051608078,0.482859226841721,0.487769784172662,0.48761500353857,0.486447931526391,0.483754512635379,0.485537190082645,0.489640883977901,0.490450204638472,0.489347079037801,0.491349480968858,0.503034389750506,0.498654104979812,0.507352941176471,0.507402422611036,0.499020248203788,0.506156837329877,0.50965250965251,0.509397278029812,0.504234527687296,0.501591343093571,0.503172588832487,0.506305170239596,0.50253807106599,0.505161290322581,0.497452229299363,0.503841229193342,0.502560819462228,0.504185447520927,0.499674690956409,0.491951062459755,0.496416938110749,0.492368944923689,0.488247145735393,0.488466757123474,0.486850977747808,0.482336956521739,0.483016304347826,0.486206896551724,0.48326359832636,0.483091787439614,0.480968858131488,0.486787204450626,0.473319473319473,0.471658502449265,0.478775226165623,0.483600837404047,0.483825597749648,0.485974754558205,0.487491065046462,0.487473156764495,0.489530685920578,0.494927536231884,0.48121387283237,0.48871085214858,0.494160583941606,0.485672299779574,0.493060628195763,0.49112426035503,0.504693140794224,0.508695652173913,0.513435003631082,0.514327700220426,0.517472118959108,0.50650289017341,0.501075268817204,0.5003663003663,0.49633431085044,0.510349750178444,0.517755681818182,0.51890756302521,0.520112914608327,0.522451888809694,0.532334921715453,0.52904989747095,0.532379004771643,0.536668951336532,0.535269709543568,0.523934426229508,0.525657894736842,0.532894736842105,0.528534370946822,0.522072936660269,0.521515735388568,0.513358778625954,0.515286624203822,0.515093127809891,0.51368555060471,0.507320178230427,0.506761107533806,0.502908855850032,0.504267892317794,0.494440810987574,0.489445910290237,0.48335552596538,0.489431968295905,0.48834110592938,0.483913328956008,0.485845951283739,0.483212639894668,0.465834428383706,0.461229946524064,0.444152431011827,0.44166117336849,0.44825313117996,0.447811447811448,0.447972972972973,0.447473404255319,0.452980132450331,0.451783355350066,0.455637091394263,0.454362416107383,0.445544554455446,0.443638760711931,0.439264609323703,0.435643564356436,0.437873754152824,0.439814814814815,0.444297082228117,0.447957839262187,0.446452476572959,0.451851851851852,0.453061224489796,0.46949965729952,0.465743944636678,0.454483230663929,0.456055363321799,0.46186144156753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439226519337,0.436111111111111,0.436363636363636,0.423210562890896,0.425952045133992,0.423966362999299,0.425925925925926,0.433166547533953,0.445827232796486,0.444364161849711,0.452257586972613,0.452272727272727,0.435687732342007,0.429429429429429,0.434913468773514,0.440950920245399,0.437404580152672,0.431970260223048,0.437223042836041,0.441708906589428,0.440334961618981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7051597051597,0.458461538461538,0.45910780669145,0.455900621118012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90943160524672,0.490306441525954,0.497196261682243,0.499053627760252,0.501908396946565,0.503676470588235,0.510153846153846,0.509573810994441,0.514623522090852,0.513125,0.505555555555556,0.504009870450339,0.501854140914709,0.501243781094527,0.507537688442211,0.500932256059664,0.49501246882793,0.485822306238185,0.484304932735426,0.481362467866324,0.464627151051625,0.464698331193838,0.452963917525773,0.456266318537859,0.448321263989467,0.441447368421053,0.438120450033091,0.43,0.426,0.428668018931711,0.42676431424767,0.427034297242771,0.422192151556157,0.416440217391304,0.413434903047091,0.422360248447205,0.422758620689655,0.426195426195426,0.427391603578802,0.430962343096234,0.435028248587571,0.434219985621855,0.444204463642909,0.443403028118241,0.447218259629101,0.445628997867804,0.445390070921986,0.453697056712132,0.457431457431457,0.470049330514447,0.47208480565371,0.474719101123595,0.473239436619718,0.468619246861925,0.464857341684064,0.465421853388658,0.465360391882435,0.465395480225989,0.470508474576271,0.473147518694765,0.474829931972789,0.479508196721311,0.48107364074329,0.491738268341044,0.488095238095238,0.49479843953186,0.491835401698236,0.496499045194144,0.507997440818938,0.511392405063291,0.512271869100063,0.512010113780025,0.504391468005019,0.505948653725736,0.505025125628141,0.499056010069226,0.49171974522293,0.481084489281211,0.473583704646722,0.478991596638655,0.48005148005148,0.480906148867314,0.480569948186528,0.479712041884817,0.47209455022981,0.468956406869221,0.469044414535666,0.451187335092348,0.44340878828229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900573613767,0.525542784163474,0.519924098671727,0.520076481835564,0.514120667522465,0.50251572327044,0.505031446540881,0.49874686716792,0.496231155778894,0.49589387239418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],"QQQ^FMA_PE(NTMA,NOW,-10AY,W,\"PORTAGG\",\"MEANR\")":[26.4329532900295,26.5884237584053,26.4014316240486,26.4381495056321,26.2466000121036,25.9541228081939,24.594337698894,26.2480229515235,26.5890922721657,26.4400552813413,25.2010314752328,25.0011439504943,25.7906083103239,26.4021000067443,27.6199162701032,27.8137979731125,26.9424678955187,26.9919916643066,27.054972545039,26.2675154407369,25.736985527731,26.2148177411527,26.1298822649677,25.6603157991357,25.3402307000645,25.1802716819879,24.370192980197,25.7012746297655,25.9293804020328,26.1912428315275,26.373337633523,25.6826101909946,26.06590558511,26.5773126709751,26.1498346895226,25.9128623251912,26.3882214354545,25.9821213385061,25.936956209181,25.6156789902708,24.9762075843367,24.250304280833,25.0874914558255,25.109327287821,24.9386780789089,24.3238824355007,24.2997855949807,24.3909323955177,24.3996403475218,23.9881125280385,23.3832095530926,21.9620002068791,22.7540014906997,23.4861573180838,23.5223063178828,23.1697915953279,23.1863850790663,24.0250426214524,24.227072319739,24.6463152058132,23.8997516803204,23.7756573908297,24.4424146847324,24.8996254248398,25.8852209747087,26.9194927450821,27.2093696284939,26.4411535771659,26.7916992268062,26.3281908753462,26.9865524657089,26.0804306599118,26.1243908873567,25.7817920831318,25.3498884234482,24.5936163407652,24.5532747477878,24.5980302040695,24.59636700062,24.7640318029717,24.8026947507463,25.0734963375052,24.2717241413963,23.8387716496664,22.621173889249,23.5614882193074,22.9851004819709,23.7861545777974,23.7901628041199,24.3293958700731,23.5587788836147,22.2238149754389,22.0461427054261,21.0619524952842,20.8845995571586,20.9910391354753,20.8801569177131,21.4621614337919,22.2772242090244,21.8646692763194,21.7048819295859,22.0148633981415,20.264359474342,21.3649195476731,20.2915450200531,19.1201802858552,19.6793537825228,19.5242902534886,20.0496812874038,20.9877914527454,22.3201814697857,21.4813723257969,22.4624220485186,23.5966230215955,24.1952268072893,23.4499301724003,23.0163796592954,21.5848910088503,20.8050622770282,21.0093636070233,20.0874046908694,20.8128611957958,19.3627279794622,20.3747036709115,21.6483580174814,21.9131370869253,20.5131447595625,21.4935464026393,22.0750027926332,22.460155029882,22.9230498031298,23.8929409754253,24.6582484833749,25.625325000758,25.5247100470189,24.9321289571217,23.0478842055493,24.0416845385603,24.7314666693192,24.4590802992092,25.0762049217169,25.8669135059229,25.3824190572719,25.6563747121018,27.7465200422095,27.803756632249,29.1673115994897,29.221219362689,28.2106863404625,29.1991785879014,28.1983203849901,28.8558287392063,29.9299638106536,29.3974661786809,29.6505374096938,28.9228223881043,27.9890849157965,27.5836089184526,27.2112019988192,27.0611439374529,28.0092878097235,27.9876322058947,28.255653540649,28.7401385459917,28.4368663469633,27.7932012676361,28.0002625934812,28.0392862500732,27.9887796450749,29.1332115872345,28.3574741470566,28.7357353794872,28.6177147229106,27.9773570597633,27.4331394987041,27.4005081644143,27.0259896123887,26.9600671603647,26.5666595075694,26.6188909887867,27.3554655993092,27.7969172745021,29.3706552735608,29.75107905704,29.4433189404585,28.415787362464,27.7774009996239,27.5395159750395,27.7459486277798,27.2359707024332,27.8476224032697,29.668559239093,30.3313837464911,29.9671214984456,28.8909631213398,30.6990150915828,29.6062104603546,30.4213250733489,30.0918511602921,29.8058059586934,30.2277694837976,29.6192073911474,30.1397214770007,29.678510029229,28.9387348748974,29.1890777282939,29.7470548493048,27.3491677868772,29.4977263314272,30.0153739933693,29.8249898283859,28.7721258515732,28.5903846890827,28.127240863156,28.6459690657088,30.1632563173593,31.2978922682514,30.1504635046952,29.2731354877702,29.3011648524149,28.909678187091,28.5986887788165,29.3211784363726,30.0704990253564,28.8230081041393,27.5830897623778,28.2973764099785,27.4277929590551,27.9791278237741,27.3863822649391,27.0419868539282,26.2007833197537,26.4652694783612,24.7721683122182,24.4080356874086,24.3781992837937,22.2789830535801,20.1149119923958,19.9634006353522,18.0384946441824,20.3392331024405,21.5527112497348,21.3633999433117,23.86269927397,24.3524414979664,23.8456652941534,22.7772005298011,23.5188572975842,23.7403870464354,23.2526541301789,22.8635329356249,22.864363455191,22.5772064818438,22.1199042045021,21.9288249751754,22.0033631143122,21.693025680074,21.6443770092213,21.5592615953269,21.3230851080545,20.9904523033484,20.618400639237,20.6079452271751,20.411648732354,19.831165972279,20.1971719401484,20.8971302450702,20.8392824032961,20.4554378626428,19.890596169613,20.3281675470633,20.4747554945385,20.6348273535576,21.5314584460386,21.0605344908615,21.4580699954962,21.2260440066106,20.8118707355088,21.1125834009808,20.2867765968932,20.1023683084373,19.3503560143766,19.8598179647481,20.449279332865,20.7155399203374,21.4494060379668,21.4071283731247,21.0711143290508,20.9504580309277,20.862815753356,20.3249038810677,20.2417250279906,20.1694240256922,19.4137676772964,19.8238920117317,19.6575925086366,19.5287904397589,19.1144461451171,18.9850887961166,18.6337869979162,18.6123192003185,18.1372047182048,17.6695794783275,17.1033334043296,16.4997173843911,17.8324881299539,17.8836648291981,18.8114498633601,17.698523072668,18.624333458586,19.046710566254,18.8850673113004,18.5113702674783,19.3531414997353,19.5348109136791,20.2285718990108,20.8792510819679,20.6416214398386,20.7113743374634,20.4420242510494,21.1439522256258,20.71762135587,20.4708595873138,20.58621890021,20.5652717594885,20.4605850933668,20.7555757448965,20.9741453050148,20.5328392171625,20.087014612319,20.5806515132238,20.7675877891223,20.533937046742,20.3931962500705,20.0789911940664,19.8861687002021,20.196240228418,19.7470859391111,19.496332881483,19.8861918896028,19.832218086232,19.2870439885063,19.7763057603438,19.5853986796395,21.1703525274099,21.4751158155038,20.6426104833192,20.9578777762682,20.6398029045591,19.6565314103086,20.8845307369388,22.1227892939184,21.8269085103591,21.7719607257055,21.5427321411286,20.7947525332183,21.0746173443803,21.0646955933483,20.7410190621417,20.8107825461829,21.0897870461561,20.8327306115383,20.8736426741464,20.9012350377746,20.7484258693142,20.6086292544543,20.6459027679879,20.5995972317531,20.37612210329,20.3493977963008,20.5756923235018,20.3825895832153,20.6993067237689,20.1885457746548,20.1422685649617,20.349037668167,20.6417750448389,20.7942796579655,20.9557804001479,20.6994070110152,20.0408150291814,20.0519431453177,20.6952751345981,20.3634873398926,20.6409360776652,21.2027524572007,20.9496030825611,20.489185589062,20.7111332124772,20.6494621966511,20.3610006572493,20.0020333707438,19.7520475929053,20.0390367740635,20.1485369307087,19.9295749492993,20.1588511394013,20.1288580166441,20.1405453119786,20.1174651039059,20.083947065919,19.7525406103705,19.3094351018213,19.3264981523412,18.6646727479557,18.7052007770418,18.5604214079561,18.0470918716454,18.3761861437113,18.3237547324015,18.283669809778,17.7586649712242,18.291097102394,18.1118326256507,17.9364907802065,17.6296222986152,18.179631471741,18.3932915116151,18.3218733537774,18.572808225382,18.6686139794025,18.6613129250351,18.5111857492327,18.0902057284532,18.5893421645408,18.5830552838314,18.7284568906121,18.8250707244361,18.8563992192482,18.6503515019565,18.5285531953114,18.2690755934434,18.0707212014765,17.7093238287946,17.1182141324164,17.3392188765082,17.7249180260534,17.9437090657512,18.0088908096734,17.444818303897,17.3670650173386,17.4176921963423,17.4707196772289,17.8463639926057,18.0607152042005,17.8141347752068,18.0861929547362,17.6086286205357,17.5937306385027,17.4343936503334,17.3457942482943,17.0070253303169,16.7782898991021,16.2335874734538,16.2715783946949,17.3170674814134,17.1294679288148,16.6737264004486,17.1676831615518,18.4588215357575,18.4761293752436,18.014363407706,18.1011851659073,18.8344373393543,18.7137447256753,18.7716145870564,18.0491442946264,18.8870771590035,18.5452036629595,18.4573029415196,17.7982614318244,17.5754550150943,17.1770994663732,16.9661448969001,17.3818247581529,17.422084545231,16.8907951485815,17.5018453826991,16.9805030200074,18.3615253723083,18.3274412335173,18.6258597243979,18.3101497218933,18.6502740976733,17.511051871763,17.6216170239777,17.8320799132451,17.9650763237793,17.7599237226918,17.855331423085,18.0168586017461,18.1360279658322,18.0342417150186,17.9212162539688,18.0048963080168,18.4124905946977,17.6946380889642,17.9983431695291,17.5930702998624,17.6059471023599,18.1213480079662,17.5774806600673,17.8808500001419,18.0987091619455,18.1371936936251,17.9161326809444,17.2612905088474,16.9367245315482,17.5260964522869,16.9330232799213,17.3055562398709,17.4085719896589,17.958339907237,17.8968394435803,17.5899395414054,18.1220754903796,18.3086652065781,18.0093373925932,17.9690043435943,17.7043094817027,17.6885889608936,17.2050403351548,16.3570414656842],"^FDS_ECON_UNITS('ISMPRI@M')":"Diffusion Index","^FDS_ECON_DATA('USSU2929306',0,-20AY,W,STEP,AVERAGENP,1)":[null,57.6,53.2,55.7,52.5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],"^CONVERT_DATE(FDS_ECON_ENDDATE('ISMBUS@NM', M),'YYYYMMDD')":"20240930","^FDS_ECON_SOURCE('USSU2929307')":"Investors Intelligence","^CONVERT_DATE(ECON_EXPR_ENDDATE('RETURNS(FDS_ECON[US.LMCLAIMS,DIST=STEP,CONV=AVERAGE], -1AY)', M),'YYYYMMDD')":"20240930","^FDS_ECON_SOURCE('USSU2929306')":"Investors Intelligence","^FDS_ECON_UNITS('USSU2929307')":"Percent","^FDS_ECON_DESCRIPTION('USSU2929306')":"Investors Intelligence, Sentiment Data, Bullish, Percent - United States","SP50^FMA_PE(NTMA,NOW,-10AY,W,\"PORTAGG\",\"MEANR\")":[21.9415509929743,21.8699024589587,21.6594523873497,21.6129927394189,21.5138851174618,21.2444492454324,20.427823940521,21.3831938571908,21.4176096910501,21.1837239454033,20.4369057811243,20.4754464856213,20.9629931766809,21.1819296551448,21.6647210786206,21.5221853416804,21.1439668040305,21.1919277176643,21.1069691872312,20.8298676303818,20.6186684802114,20.7850356250207,20.8772890094789,20.6140443740082,20.2973324615382,20.2711834357508,19.8530314475126,20.5527768380694,20.8483817714177,21.1132197721044,21.0705686990677,20.6545522645777,20.7239375026047,20.8409756767885,20.7001445174442,20.4383416743141,20.579113626291,20.3288319480247,20.1892127040033,19.933018257683,19.7061242330149,19.3457992814467,19.6680508922714,19.6360575813923,19.5251924311203,19.0422448125733,19.0289297403183,18.9341479695714,18.8289928762846,18.4550885144841,18.2285043351102,17.2243974843405,17.7070028244313,18.136824084539,18.1133764555171,18.0400842390281,18.1932908992401,18.7952295555415,18.8738868227965,19.1507405388326,18.7066063931408,18.6883724117612,19.1582460642628,19.2745526297254,19.8314427952972,19.7619807138386,19.6192584953005,19.1650321719783,19.4118201457091,18.9517540888934,19.247115963876,18.7855725249209,18.7381634795553,18.4312517254062,18.4710758523202,18.2040384278039,18.272299209211,18.4175232039208,18.4047038043993,18.4273935318208,18.3013571007852,18.317706354864,17.6760955206427,17.4384109473284,17.2018659552631,18.059833176856,17.762695046488,18.2475491983044,18.2934839006288,18.5079571128596,18.1779289891954,17.5968879197627,17.6457701924315,17.1151248387152,16.853237956465,16.882862225386,16.9071706004552,17.2668276627363,17.8623274328753,17.6654471692639,17.4290009208707,17.5725317951111,16.5891670268727,17.0924537915022,16.2360862522104,15.4375190154392,15.6429457563829,15.3918411607549,15.8110014975532,16.6023444421972,17.4434021466428,16.8443998733392,17.4415786362299,18.17792791305,18.4307727090729,17.834465876202,17.7581464560302,16.890593413381,16.423593149692,16.5418871917255,16.2483458336698,16.6012110330777,15.6013328805235,16.5775245486223,17.5175925468632,17.7547955276361,16.7030722015981,17.2771409982674,17.7484154341038,17.834821904506,18.3589762292007,18.9878322666346,19.4946575989728,19.837646647103,19.8727130924231,19.577806601297,18.4771597671652,19.1478454374106,19.4531496080045,19.3418418002713,19.6937255608123,20.1290298200403,19.8284926711554,19.8037709282271,21.036279074227,21.1439582973819,21.6393802541782,21.5541011040388,21.0940072728257,21.556340116427,20.9003935939887,21.2196461666253,21.758185548062,21.7529944156682,21.8767851928048,21.5426694911467,21.2862726889252,21.0182652970204,20.7389564357774,20.6446534244575,21.1417262895139,21.0741223180003,21.2336333510919,21.6254167112961,21.540909417755,21.2642752731559,21.483967368935,21.4110828088642,21.340320114956,21.8084240301279,21.5520753943578,21.9343907154411,21.8990963208164,21.6203742730616,21.1238966578183,21.5985035356168,21.5627788499538,21.5002307593513,21.3437655523733,21.5503493620163,21.9576948774929,21.9414631265708,22.5380955122192,22.7400393440455,22.7673800571765,22.2988219374828,22.1738256589359,21.9284827128821,22.2115090814126,21.7486806677107,21.6911590959922,22.4039359906897,22.6741482831317,22.4879134112214,21.6983166979045,22.8133632567685,22.5720207487058,23.0904204254985,22.8561684250111,22.6692640343626,22.7857729981728,22.6351995962986,22.9709794534152,22.7000082556811,22.2543480658297,22.5134232773712,22.1837454099734,20.8106922240749,22.3232858596616,22.6101930073715,22.7121253926557,22.0122420830335,21.7730853497036,22.0376160850908,22.2710243003593,22.9898387810478,23.6563199712218,23.0087771406007,22.9439820907892,22.8677723107921,22.4781243315055,22.547841931131,22.87052696621,22.8055533618599,22.4070377750214,21.6316053531965,22.364448606313,22.0251289319941,23.2162680880656,22.2434585341703,21.6527973214108,20.9794340144427,21.418708262407,20.3690783727829,20.0481228082672,19.846832615871,18.3545486432212,15.7598085689253,15.5504544549581,13.7654775805893,15.85106109109,17.1957996587519,17.0149463196363,19.2103104910632,19.4439882809741,19.1264212572755,18.4809160283829,18.8472293194515,19.0388274670778,18.6825341894378,18.5297783966817,18.5830726425866,18.506978199745,18.2139250005122,18.1172597263893,18.1423748956067,17.9864620540879,18.1017381097113,17.9707407947581,17.8411738907783,17.5992937265049,17.3828088536667,17.283581877999,17.157032597778,17.185358809822,17.3958975949659,17.4906762065528,17.3836510800554,17.118849366568,16.6880223439032,16.9641793707961,17.165709683849,17.2049084480416,17.7718235199544,17.4902492861401,17.6837194058979,17.5187125762857,17.2140755062973,17.2883396476332,16.9371489303787,16.8612838512204,16.1334624265806,16.5856213432849,16.8123181029981,16.9692919180903,17.2625057412106,17.2506057574852,17.0853709977506,17.1378090520308,17.0774266572092,16.7316504893242,16.5573236859591,16.7110762058137,16.2642340031714,16.6459853743411,16.5834396729911,16.4776879804599,16.0875735617624,16.0669034244388,15.7371495160317,15.7676906510265,15.3483676379928,14.8975906056635,14.540059455397,14.1531839056554,15.1601593813132,15.3140640006755,16.0427778982441,15.3195161929495,15.9284901387718,16.2000562655618,15.8618585297121,15.4659524344376,16.1218187396847,16.1395734616875,16.8485109922425,17.0711123144425,17.2083531511439,17.1172959316813,16.9397730714147,17.1652894603103,17.0391370412829,16.9214459705925,16.8465064429398,16.9189315008373,16.8439889598886,16.8048598426754,16.8523693037534,16.6294899751906,16.4152451589002,16.6699327085383,16.8693999529006,16.9186456801311,16.6971421570777,16.6483015441879,16.6289670451982,16.7876398328786,16.4501562239471,16.5325178050931,16.7040326605683,16.6690559799387,16.3946722211938,16.6629260631975,16.3652357697758,17.462546473559,17.7065103090533,17.1266915037153,17.5186623112019,17.4764966020305,16.8231163409034,17.877374658913,18.8808728811622,18.7458530975446,18.7816029562948,18.7630468523246,18.5066580767913,18.6443560977992,18.7252238338107,18.6024307013814,18.6084795989704,18.4087594252455,18.2783272132799,18.335177261244,18.4240418662636,18.4099468531946,18.4127688600438,18.2671457540178,18.2484681115207,18.0523178889046,17.987284186849,17.998535277959,17.7481917153904,17.8784815713217,17.6902614411264,17.5946620941729,17.7241712200046,17.9955020411271,17.983932689056,18.0789857405223,17.9775837205016,17.7043359544122,17.7236177796475,17.8850842564038,17.880907839806,17.9106416476206,18.0154934064741,17.8689586789591,17.6154022756027,17.7163459739823,17.8018609515267,17.7105599021705,17.5239979560135,17.4276517944703,17.6572394036963,17.7433507274272,17.6534451032199,17.9559020561993,17.9410518053033,18.0383098378858,17.9527649123241,17.8490705137246,17.5989318861635,17.4303490630563,17.4171027597421,17.1359760594543,17.1865955782336,17.2386047558009,16.9974590742836,17.2299274584905,17.2327630381839,17.2695134409998,16.7896055993523,17.0239272197526,16.8195131827476,16.7166647487844,16.1448970603768,16.4566824156481,16.559115596272,16.5677113102183,16.7483873514945,16.9029612005167,16.9007446051073,16.7385150873891,16.6821054246004,17.155903118278,17.0920847233,17.2353182013806,17.3019962766934,17.3302377460969,17.2826472263344,17.3098790428501,17.2451640030226,17.027185431413,16.806341350983,16.2768902077125,16.5747190484137,16.7985047956506,16.8568303392215,16.9018826867336,16.5674974720283,16.5345426263575,16.6361039947553,16.7048634193305,16.9135937176288,16.8586724348157,16.6026592710791,16.8007477516202,16.4863353734658,16.6017391336812,16.385669756246,16.2264182135563,15.7990210185896,15.5405085690029,15.1117481799148,15.2146071428088,15.6836546455183,15.2887161106358,15.001240859109,15.2177658335689,16.1607727634659,16.2964848314776,15.8795137021839,15.9013724803773,16.5197494896568,16.5203615909883,16.5354890261438,16.0159208422793,16.6313985622934,16.4018324216112,16.4340225481545,16.0811609238528,15.9145145209553,15.3946142388183,15.24535964712,15.4425797523189,15.4710197438111,15.1240840639434,15.6572399111769,15.5402251094552,16.5137145636209,16.4165756345504,16.6114700698968,16.4393536941846,16.8303304623574,16.38144041454,16.3905380194837,16.5567557240619,16.6524315375253,16.5410394217986,16.5576863925479,16.6901416278127,16.863656704276,16.8748889079915,16.857131761352,16.8200089504421,16.9955642935392,16.7087206994971,16.8643527860223,16.5863756805106,16.5528317704625,16.9456355987109,16.5110086579334,16.6438436056999,16.9306850526604,16.981740303202,16.8845784782584,16.5590295654173,16.0928383002655,16.4449398160511,15.9935173548244,16.0670020055946,15.9951166789595,16.2547594641837,16.1270702564937,15.5305224278862,16.0031986764706,15.9270321990389,15.874990245823,15.7213522359046,15.6514716728833,15.5613048032657,15.1422215372368,14.4981379430941],"^CONVERT_DATE(ECON_EXPR_STARTDATE('RETURNS(FDS_ECON[US.LMCLAIMS,DIST=STEP,CONV=AVERAGE], -1AY)', M),'YYYYMMDD')":"19680131","^CONVERT_DATE(ECON_EXPR_STARTDATE('RETURNS(FDS_COM[USCM1020424,DIST=STEP,CONV=AVERAGENP], -1AY)', M),'YYYYMMDD')":"19480130","SP50^FMA_PE(LTMA,NOW,-10AY,W,\"PORTAGG\",\"MEANR\")":[24.2909475369186,24.1339206977224,23.8900065671518,23.7987172797706,23.6699937794305,23.4247612433183,22.7750051110388,23.4493885849118,23.4259641942706,23.2244040155033,22.6970043250449,22.6782029316238,22.9811470301065,23.0809149057407,23.3337569014973,23.2228478260626,23.0031957915238,23.0177063073497,22.9625332652466,22.8310951759632,22.7386471294998,22.8173746423956,22.8626090314652,22.7753076108334,22.6784536761735,22.6972569925364,22.6001403373649,22.8434084753762,22.9440007167352,23.0375572039913,23.0462735276399,22.9827075131173,23.0303354340047,23.0853832085869,23.0430572877316,22.7295163759631,22.8768319873162,22.651561685253,22.5235163569862,22.3524001744198,22.0546525456398,21.6212049880589,21.9575074034207,21.8157617741373,21.566872863338,20.9976959675761,20.8877790928801,20.6834407252276,20.4776467689745,20.0501081527352,19.8014584141011,18.8407021340359,19.2578535745941,19.5317821895589,19.4654832181896,19.3585492778119,19.434244828886,19.845126270126,19.8302399257273,19.9598906672209,19.5715248774477,19.478234157993,19.7357123578015,19.7533585763916,20.0638114584667,19.9559930916956,19.7716293354795,19.4590878126743,19.527539901646,19.2360641488789,19.3305508524489,19.0654067647972,19.0037759546313,18.8391482837118,18.8237956037925,18.6950012492263,18.6991061598971,18.7289856705188,18.7061242061627,18.6937916639543,18.6380755906149,18.6293448634382,18.4630977149124,18.412622331943,18.3730096850869,18.5343172205336,18.4844006050773,18.9624713352807,19.0015697710774,19.2376928641454,18.9035240628753,18.4143982795611,18.5096731611543,18.0361392542617,17.7732091480761,17.8660248596436,17.9676717971305,18.3835762086655,19.0344334868934,18.8828407189189,18.7013580428116,18.8611244556717,18.0624846221004,18.6135481906785,18.0566725339487,17.4820159156065,17.7379337786977,17.6141143121552,18.0245784787857,18.6883607039967,19.3500381794838,18.9576002415253,19.4168822157961,19.9464068319977,20.1303223636949,19.7745344539856,19.7557220214408,19.2931821107169,19.0950623894088,19.2376730856711,19.1490719182353,19.4026689039472,18.9866727138286,19.5222171769667,20.0011732212494,20.1511057877781,19.7726441197989,20.0549307693456,20.2771706223144,20.3476729795664,20.5536023649025,20.781409300353,20.9446768557959,21.0488881125171,21.0686133788553,21.0170965073027,20.820471196007,20.9812987008847,21.0983821006182,20.9719379403516,21.3376302014288,21.8253257868541,21.6707775147324,21.5386829743344,22.9154730895139,23.0600111773939,23.5713109019661,23.4704775230954,23.0313936638945,23.5621486297493,22.8771222653191,23.2504592794661,23.8135290956795,23.8437835738773,24.0273172871809,23.7522689173869,23.6676433002321,23.5596316048096,23.4522517414874,23.4363745064881,23.9127097440081,23.9235292081459,24.1012219951995,24.4468330861888,24.4511185396756,24.3327973423523,24.5533212785394,24.5812993172535,24.6326316488247,25.0323094307772,24.9825469815635,25.3038055093243,25.3536992572438,25.282878523215,25.1140323721638,25.4264437199499,25.4908340356866,25.5448385074367,25.5693859096886,25.7389305155674,25.9729177602638,26.0498864253784,26.3400547703742,26.4748487476988,26.566208345436,26.5222478472783,26.5592664316819,26.5857750402689,26.731020787246,26.7325472467286,26.8186453156069,27.6676636474642,28.0288448173364,27.8034564376519,26.8689228904245,28.0063660663719,27.7097641710012,28.3494623575964,27.9938725653407,27.4299652872271,27.3276363468414,26.8115016003478,26.8800736427201,26.3019788496392,25.5709176907113,25.6076622305141,25.0575137329159,23.5238434500275,25.0258891146944,25.0913411166896,25.0640452813756,24.2178499255446,23.7848137459208,23.7978587357023,23.7794910113178,24.1329188460239,24.4108904493306,23.709290646393,23.4482703592596,23.1804642530194,22.7268986827843,22.6790119271878,22.7053941906335,22.487200613701,22.0337217511037,21.4638108381102,21.6772322061644,21.3356042079571,21.7432223547647,21.1207602246556,20.712361300237,20.2887932290432,20.3364827585033,19.8209270687773,19.5985384242824,19.4344122023024,18.8884138080614,18.1545239376387,18.1295346881715,17.7663499537842,18.2714573480067,18.5603898031461,18.5473650725758,20.9814302355459,21.2516369121836,20.9297471436688,20.3285871489662,20.7965794020588,21.0588826744764,20.672566110972,20.4829633263765,20.4861254400154,20.3115876211831,19.9306528700881,19.7633078753823,19.7079462003175,19.4873915796916,19.5061406677439,19.3164042422666,19.1142238533501,18.8488472129482,18.6388062565463,18.5174946573072,18.3734632696896,18.3393014453794,18.4557490948051,18.4814317153545,18.3467000540588,18.11366355268,17.7802822136778,17.9366177163598,18.0343489741124,18.0228499511037,18.3367591550508,18.1278467847973,18.198739529245,18.0640371607722,17.8673670502969,17.8778440541081,17.6821136516554,17.6318342465943,17.2960118514158,17.4830381058518,17.5661019033507,17.6124360539459,17.7005487174977,17.6825966648457,17.6124521219384,17.6190200837832,17.5942213721767,17.5010299394798,17.4629136292169,17.5006588237449,17.4206623977057,17.4984126420468,17.5328596795291,17.4288595233689,17.0193255908558,17.035647389149,16.7798561945457,16.8320941562888,16.3941034182249,15.9813291387745,15.7084310936468,15.3813292947039,16.5669870210763,16.82110615149,17.6162881799314,16.9589925092679,17.6074424744019,17.9156186377093,17.6769786511253,17.4279758308136,18.1055062425098,18.1597415050114,18.7810752391864,18.9682971435762,19.0916333862195,19.0346659820161,18.9306795312395,19.1166188630283,19.0570452169248,19.0093731078825,18.9972889473346,19.0835756974779,19.0741030539363,19.0883855613998,19.1642960825721,19.0852886693843,19.0214229082352,19.2025600193122,19.347624465932,19.4178012020048,19.3675655271363,19.4024086182607,19.4491998893049,19.563658518587,19.5002432387398,19.5921291460499,19.7141388728002,19.7657552068168,19.7537621425546,19.8992053201153,19.8864353093034,20.1879500278181,20.2849882107257,20.2337470039411,20.5450305051175,20.5135158190313,19.725957580392,20.9070331415883,21.9472213049406,21.5763023101427,21.4504971753635,21.1795942536538,20.6739794934204,20.7357756762668,20.6996656063003,20.5117551418897,20.4405737252165,20.1901861450378,20.0231813098963,20.0377580921491,20.0901672843256,20.0678700106473,20.1048146112586,19.9229844730308,19.8638785209967,19.6709137875449,19.570860289163,19.5659016497227,19.3621098625458,19.4687545690308,19.3254979264235,19.2653945149831,19.3579032641684,19.5292390597581,19.5243898467206,19.5910678966945,19.546673281717,19.3890555704145,19.4101239695175,19.5005440590081,19.506862185056,19.5279125909314,19.5821939459641,19.5302479199435,19.4443446386118,19.5039037293468,19.5542030289206,19.5442357644131,19.511763218936,19.5161038277944,19.605474201304,19.6559409321859,19.6644586124217,19.7604370504947,19.7843164520609,19.8291501256425,19.8693459113219,19.7633541266077,19.4668422721986,19.3137849704593,19.3617515809621,19.1862472861241,19.2539731146241,19.318803499735,19.0240214529696,19.1857271720683,19.093250997147,19.0312726066968,18.4427691638457,18.5927706583719,18.31085127876,18.1464531961881,17.559577301209,17.8224131827994,17.9071146835782,17.8808621827694,17.9825772730102,18.0503744523871,17.9830467668326,17.7882799262813,17.6840540326151,17.9765271997269,17.8635710361459,17.8982153448478,17.8750788912421,17.8316414320465,17.7368426615447,17.6870408706195,17.5819702334312,17.4094489677569,17.246481837212,16.9381775477521,17.0525698914069,17.118853353443,17.1047423598092,17.084075456738,16.9097513704308,16.8701902577808,16.876700134193,16.8718784113693,16.9138880678864,16.8664649692389,16.7678166205037,16.7981011748378,16.6978635041769,16.710207288153,16.65149443532,16.613420423829,16.6442596322597,16.3928383383372,15.9467743860491,16.0621924490466,16.6363463509562,16.3162337292516,16.0822260053553,16.4391605223709,17.4866024266374,17.6241482562149,17.1792391264844,17.2038651284575,17.838750772917,17.8204308254567,17.8093319839534,17.311745969593,17.8683307819731,17.6459006266033,17.7105273736866,17.424688242447,17.3283407999877,16.8953164724889,16.7891457567352,16.9456207336565,16.9727707485586,16.7377156599695,17.1328572915604,17.0585022926732,17.7041584049692,17.6254796246827,17.7420661985788,17.6381582572115,17.867058553462,17.5954829001033,17.5929122910656,17.6799201858643,17.7152001742697,17.6568675053252,17.6564536847996,17.7099093247153,17.7739831040113,17.7701174083585,17.758521258133,17.7409353502514,17.7995071725573,17.7077946526549,17.7536573018406,17.682285385823,17.6789782604266,17.7740166337227,17.6880362539218,17.7242000828417,17.7813938575602,17.8233426786275,17.7225020828928,17.3817088241669,16.9088332460666,17.4322642378865,17.1191996222515,17.3347952008522,17.4180660409183,17.6654454813325,17.486430576744,16.8228396962162,17.3272397490425,17.2443993803542,17.1796484297677,17.019493793395,16.9429624687545,16.8385937216747,16.4865442744957,15.9512034133212],"^FDS_ECON_UNITS('USSU2929306')":"Percent","^FDS_ECON_DESCRIPTION('USSU2929307')":"Investors Intelligence, Sentiment Data, Bearish, Percent - United States","SP50^FMA_EPS(NTMA,0,-5AY,W,USD,\"PORTAGG\",\"MEANR\")":[267.09515052862,266.778784415456,266.461816688575,266.492596772848,266.112247355066,265.93399309475,265.918889210521,265.347801577287,264.295420625793,263.42518263433,262.738643554631,262.30399963313,261.641811819921,261.092040690019,260.389552516565,259.849996168328,259.426175049101,259.033324799529,258.475174982219,257.823174929269,257.046626105614,256.278104240775,255.049195892596,254.363011771939,253.593290496712,252.51750440686,251.125166440964,250.161742969058,250.405841477277,249.594720275144,249.106487045308,248.391633186269,247.832799165133,247.038398416618,246.333063608667,245.344323717259,244.632556257469,244.234546731184,242.506957857182,242.986347305424,242.873531290579,242.852679633326,242.533109700791,242.210833489844,241.82235312624,241.98036216241,241.68747333708,241.07397107025,240.049285916669,239.598409474264,239.506031697397,239.499888370181,239.076107487978,239.139094607644,238.423464385548,238.294460220507,238.088034161561,237.443624985685,236.850910826523,236.495040238319,236.21615431861,234.494040422746,233.703109618962,233.045022318621,231.850217434025,230.365160968535,230.395800450563,230.291553151798,230.007780192305,230.182401396271,229.837152421563,229.559031028132,229.244600128423,228.868206812556,227.620404574983,227.201715067729,227.007678537425,227.019531881337,225.21989933635,225.155770243429,224.896370103622,224.910417749668,225.174932090189,225.08527532704,224.930176048482,224.417666352821,223.869266651275,223.862384587452,223.87673894487,223.72671865812,224.105187459834,225.878870815743,226.708685739519,227.616357445717,227.821252881681,227.748758230757,227.881183620754,227.897862120701,228.00504600738,227.978326274422,227.595772720978,227.316563727488,227.401742620562,228.37681134592,231.353799044411,232.35785709987,232.955195899942,233.262082771437,233.917776193909,233.646937460464,233.530069613964,233.336429047188,233.018467009168,233.002954796007,232.621068888294,232.823679567481,232.981862784214,234.964922254498,235.664806019061,236.209567720502,235.918632254226,236.144067729087,236.065822922613,235.837912708704,235.066538129481,234.744357882993,234.094026973314,233.418030403433,232.823257588792,232.140661851907,233.10062696756,231.745188941749,230.63431611619,229.536393520864,228.973312533226,228.312822821982,227.854075952248,226.374409955875,225.671076677393,225.088390199456,224.580569799025,223.771981999417,223.660035013833,222.188455294848,221.731701775805,221.236708820897,220.255058899297,219.284823473647,219.105664311094,218.67322300983,217.241712912686,216.643221189394,216.051253400282,215.422845253732,214.897160496876,213.955893351023,213.730284888568,212.99125949739,212.038036168089,211.349817209688,211.063225690255,210.678969740195,210.305154010391,210.059257159211,209.67700348898,209.220275080605,208.315182556163,207.555321270226,206.330373082611,202.722891640849,201.24173474188,199.736973498127,199.278511054209,198.530987946004,197.765802019275,197.188165370106,196.698017940994,196.059697197095,195.232403906251,194.195149040251,193.267224526297,191.05965023391,186.021956367103,184.613212602627,181.97791722338,180.884947427356,179.839704999046,179.005339663039,178.064138826145,177.14359566267,176.145390985672,174.783273311214,173.891830970892,173.142222708604,171.429944517218,168.589162150185,167.087602356783,165.720281081502,164.335132604597,163.475705861739,163.021205232448,162.178018398303,161.461955974075,160.800592863519,160.469846918342,159.946222760453,158.988229769619,158.01193674057,156.336103059752,155.279803482167,154.461951317775,153.574619686132,153.01528329104,152.213870254596,151.664717897633,150.766635126244,150.035728814318,149.453479229319,148.852699882287,148.425781385235,147.439237679565,144.748475451256,143.193930000172,141.912440074212,141.94051361629,141.379779934635,140.734730005931,140.280938383574,139.74520121521,138.986891761104,138.567772371256,138.442683163915,138.650049413761,140.669998198542,142.97511316025,146.083567609513,152.8451726441,158.552859218658,163.960966713704,167.8754323241,171.405765536171,173.188305930152,173.915203478808,174.001442103187,174.061927530133,174.172453654019,174.684052101211,174.967068159247,174.968811995399,174.829765763357,174.590610530718,174.372308694158,174.105862500456,174.06059798717,173.7576844008,173.274722149495,173.099605712794,172.582674758105,172.343298070378,172.14558090234,172.015865949537,172.103847817092],"QQQ^FMA_EPS(NTMA,0,-5AY,W,USD,\"PORTAGG\",\"MEANR\")":[18.7006408891016,18.679340836261,18.5911541413467,18.5516569889989,18.527473375797,18.469003136729,18.4031184652997,18.3079191586816,18.2192667823182,18.1350981431311,18.0433491833619,18.0954088632788,18.1000976078595,18.1343791897286,18.0492839048298,17.9715790947045,17.915508135824,17.9216056257892,17.8403672446891,17.7500760843736,17.6332306595881,17.5864343300303,17.4025637455219,17.3380640567069,17.2909266758799,17.2196613795547,17.117331392093,17.1430196115595,17.072657972754,17.0320428636259,17.0012572023333,16.9668587644818,16.9088751401473,16.8269687538147,16.7574795941922,16.6628445458486,16.6028265390829,16.5460832588279,16.3677848390059,16.4617085327036,16.4105253196642,16.3658590604908,16.3257356453403,16.2731421011357,16.2693726360178,16.1453505242037,16.0752395568545,16.0030018881137,15.8587278142282,15.8163520612022,15.7739387126701,15.7768296603557,15.648457233566,15.6233367359174,15.5779740703157,15.5405972265353,15.5181884394236,15.5193669428584,15.4668130681208,15.4107461690723,15.3218925745486,15.1502658555611,15.0724820091236,15.0317698642726,14.9102570393569,14.0582256538838,14.0355556765211,13.9521719600877,13.8884765907881,13.8710398228632,13.737997821719,13.6957350989924,13.6762573344111,13.6114792957498,13.3669744079349,13.3065706116038,13.2380561781745,13.20030308285,12.95898835134,12.9476792014528,12.9019862250352,12.8740383790295,12.8773466889921,12.8724324882656,12.8132526740746,12.7704841493913,12.7441627067311,12.7030902530144,12.6342052500456,12.6150030741569,12.5993559754123,12.736201941169,12.7557100134699,12.7676786203451,12.7503134076109,12.738840897194,13.1369032153592,13.1449073929638,13.1370612931132,13.1285773868341,13.1296025854076,13.0886730967364,13.0703265692383,13.1748775757481,13.5969533538845,13.6649470403198,13.7059136867414,13.7228315613235,13.7798083881303,13.8260446535763,13.8009677719953,13.7856595854579,13.7342889058785,13.7321446742242,13.7073229181882,13.7737488494312,13.7586559615817,14.0433697100725,14.0822906564166,14.1148383398215,14.1015679782889,14.2174794698691,14.2490220802674,14.2386502699995,14.2057889695439,14.1678703644409,14.1344069069952,14.1084937403735,14.0674575648847,14.0051588388978,14.2439517537568,14.2108751250008,14.2040521842732,14.1638497648954,14.1194013800552,14.1363663092934,14.1105723914692,14.0623171755896,14.0102621770777,13.9885577920634,13.8623369214753,13.8591267166224,13.8753944840361,13.7196279360063,13.7035900006226,13.6661910432886,13.6402698151639,13.5856119731734,13.6481557996607,13.6368467429417,13.5945050948331,13.566034474811,13.5080971760421,13.437550743073,13.4567989543865,13.3629235933744,13.3829370419988,13.3985543612452,13.3650567846498,13.3373836086615,13.3590154427815,13.3890629297943,13.3610079837255,13.3096253905017,13.2570848315086,13.264409353446,13.2057997619826,13.1595204518725,13.0596227247116,12.6774667457457,12.6516063388984,12.6042488199175,12.5729080123484,12.5307753820974,12.5288814431047,12.4927931914948,12.4561600701016,12.4241665834717,12.3472159710469,12.2992094379957,12.2531439858701,12.1925548977734,11.5971877409321,11.5353340788003,11.4879136586084,11.4578757445581,11.4091337054813,11.401311778388,11.3985655783184,11.3602849227332,11.3047989082704,11.1809538759276,11.1126727941062,11.0748136622179,10.9026272218208,10.6121321828353,10.5417526486337,10.4914491940158,10.4260784199943,10.3907210404054,10.2664460547736,10.2036181662413,10.1529306472869,10.0939717559713,10.0565127948231,9.9923480177664,9.93201023521994,9.88004511361443,9.69349039299097,9.65738769228567,9.62817313431606,9.58495073140906,9.55248283808387,9.54472289148802,9.50011298191442,9.46038484116982,9.40698844840872,9.41015155081326,9.35999734147497,9.33043001208589,9.26636400460973,9.02436580727877,8.93764408937442,8.86671090201812,8.83802642135504,8.79820897282016,8.73945367883383,8.70594120248779,8.66859452364785,8.62076332783596,8.59006893255392,8.61229539812866,8.58649366001586,8.67254613975148,8.83076733126305,8.90407676270004,9.07672275627589,9.17039728576738,9.32806854574086,9.50126264496933,9.48724601378061,9.67891293387983,9.65776990675094,9.67128807600426,9.65390272043251,9.62786709371777,9.63081841877184,9.47922501412663,9.41660073694029,9.3981714140967,9.36909010150314,9.34379657739676,9.38081692216946,9.37259039664638,9.35656729025268,9.33146159850994,9.31613236915391,9.38921358647348,9.35014396658228,9.34494368146268,9.34145397257118,9.32172299519658],"ACWX-US^FMA_PE(LTMA,NOW,-10AY,W,\"PORTAGG\",\"MEANR\")":[14.7932550165117,14.8534729931072,14.8199599262293,14.8633619702979,14.4900628850802,14.3745541892574,14.2607426029717,14.5368920563348,14.4854249804004,14.4032022280673,14.1421898077183,14.1952253661293,14.4322259641515,14.53374905844,14.7163443724183,14.6016867652211,14.5013775096355,14.4929270278878,14.4815000530805,14.5783489277645,14.526172782829,14.5947615008788,14.6595576944744,14.6182301476786,14.554064825912,14.5486745696859,14.4727647259123,14.5936292961816,14.6161314366723,14.6551134209428,14.6699155020015,14.6372648115452,14.6644047516027,14.6609854453217,14.6978633003032,14.4740073592077,14.2615103332595,14.1679787185762,14.1613303417397,13.9151940462296,14.118545495648,14.0289663272656,14.119309741621,13.9075459972627,13.8424830585326,13.6146263496526,13.5962377844728,13.5071721616205,13.4382909713875,13.1449159396862,13.1450930126494,12.7906410511847,12.8778510711214,13.1458402978645,13.0189992554506,13.15210509568,13.2452361865977,13.4294465710724,13.2642864579533,13.3197726561065,13.0965259985065,13.0479743582336,13.2748158091117,13.2888666170318,13.4340169008424,13.3098918295953,13.2604449245835,13.0380209205897,13.1615718400771,13.0322668190124,13.1858891298153,13.0461810025768,12.9906720534966,12.934971566214,12.9946786427904,12.941264508241,12.9513561763915,12.9561076423321,12.960471822457,12.9429812774465,12.8693946507082,12.8625870975425,12.7611002761806,12.7344474404846,12.8033117848091,12.856875335051,12.7821338987561,12.9991491339445,12.9447816504825,13.0283464388777,13.0978404446437,12.9160204146443,12.7661459463555,12.4476029171711,12.0612505882699,12.1272348285906,12.1900365190955,12.4647780860512,12.5183038136714,12.4584503514244,12.3799046254483,12.3700789352033,11.999407348164,11.8568436951101,11.7993798228702,11.76476955253,11.9382641159307,11.8227894960829,12.0313972273373,12.3961636496334,12.6220017024702,12.5876802840487,12.8154623706885,12.9372179314437,13.0214535902477,12.9694846562921,13.0601475600271,13.0523487311927,12.8848097278751,13.0471418786706,13.0006814681173,13.1342223538268,13.0771857261405,13.3907705301588,13.5453807405407,13.5570668738848,13.5070725013581,13.5251567522215,13.5990445850357,13.7765887560187,13.8380772563804,13.9271190267934,13.9691936545311,14.0255073332962,14.0369336865678,14.0571492103475,13.9664650231017,14.0190831129838,13.9245339806459,14.2609097945561,14.4986136872227,14.4246271901921,14.2693938958126,14.646182529066,15.021109220802,15.0220798962842,15.0588232809808,15.0912336995835,15.0489998660943,15.3088146043519,15.1976587320967,15.2999064596968,15.9045361052103,16.1358899605743,16.2141291933684,16.2433886854286,16.4960261260414,16.5888531594146,16.4697057859271,16.5093359480407,16.8797881636837,17.0366603480751,17.2913369369521,17.4733179749493,18.4598543483999,17.3955867529953,17.8034371807744,17.9055831105397,18.0278216865233,18.321525857177,18.4909326922268,18.644798456807,18.8875937537336,19.0941283505491,19.1483866258043,19.3155765109615,19.41415875519,19.4798144360322,19.4810059335135,19.555747238812,19.792008889069,19.8766349604581,20.0914190089826,20.2478659049072,20.3085926194521,20.4094534339387,20.4763177241009,20.5999061209404,20.7098847111506,20.7545259545656,20.8404434772721,21.8921965647346,22.0959666302472,22.036082970004,21.375722483699,22.3151656876578,22.3010190052628,22.4704515256398,21.7729366547429,21.3081207538162,21.3047347632684,20.9159334655431,20.8593475620995,20.6805757917706,20.2765322530007,19.9343653525108,19.2629638691392,18.285279623441,18.9960007019567,18.9266848362321,18.9600134743046,18.5088793838373,18.2725790201922,18.5609907596992,18.4149167886277,18.1987376970591,18.1974385336292,17.8773312109571,17.8229503061861,17.5871624115584,17.2330890909131,17.2418753192195,17.1986840251367,16.9570592116403,16.7042001453895,16.3839940122657,16.3640967042571,16.0234489213472,16.1747468718828,15.5200096823661,15.1834457813287,14.9227474798736,14.901972660533,14.7196605298517,14.4335902183222,14.3625248313549,14.1584362722451,13.8383121828911,13.8185901740181,13.5923287535427,13.6987850385158,14.0561146154723,14.0859415084326,15.5358179520146,15.5817148538889,15.4373085791596,15.0272544105113,15.4954734250605,15.6802376595551,15.5230614251657,15.4522566135409,15.4518171283964,15.3201505580767,15.0921821152876,14.8154880596788,14.7362647777987,14.6176943568567,14.6327280126154,14.6568088584366,14.4395022922261,14.3338651422717,14.1505259635183,14.1697779296779,13.9501605820144,13.9995587095944,14.057739148066,14.0470822629455,13.8716306308096,13.6763698195209,13.5108365096878,13.456571905212,13.5382538808562,13.6510830301386,13.8640719298957,13.811672538674,13.7742011034254,13.8182326514826,13.7179876960412,13.7098300353072,13.5730213924297,13.541613380128,13.4337961651238,13.4641047553411,13.5265504767726,13.5265655449759,13.6831114803683,13.6725470207683,13.6666837731927,13.6474104039179,13.6499621674173,13.5782361453836,13.5816288153815,13.5947185442667,13.5449885577866,13.5921103274163,13.5872972316723,13.3788086641774,13.1074970560054,13.1712180719507,13.0174063222481,12.8871641934049,12.6018614752949,12.2283621091566,12.1632795582187,12.1916988177966,12.6498462211886,12.7283726740491,12.9987697983086,12.8700707811414,13.0405795800345,13.1899480196833,13.2513345635486,12.9344956653515,13.3150634018318,13.3587728213372,13.8054304778659,14.0575320351237,14.1079992523014,13.9188792399536,13.8468240078691,14.1377382283841,14.1648183199311,14.1068962014991,14.2662652054152,14.3713556069562,14.52344396461,14.4483137660586,14.4503446140459,14.397449371227,14.4271104342809,14.5209408981471,14.6225170943409,14.645614172999,14.6487237996952,14.7318480931835,14.8229065588822,14.8567690942949,14.8192106216425,14.8542386586163,14.8577012843288,14.8584726001744,14.8743932880347,14.8801083463248,14.8882420345478,15.0158385612958,15.0392801275692,15.01491806197,15.2645934126545,15.3553375581509,14.9521328118014,15.8628031508312,16.3349995703152,16.2170384875094,16.1237175244,16.1215814224552,15.8021481133322,15.7676995707782,15.5928264505261,15.6410707945367,15.5993431089575,15.7733988370415,15.6213294229106,15.7282265259207,15.8009864354052,15.7349206384062,15.7036385886802,15.6860264991819,15.6059805403731,15.5475060651424,15.5657405380888,15.4796440464586,15.3960507928099,15.500886643956,15.512810491226,15.4863266257252,15.5159050100258,15.7541991732094,15.7233817391013,15.7762899754453,15.8156846796907,15.686800500906,15.7321004551667,15.8252973792908,15.8482897861195,15.9186740004911,15.9954190370873,15.9851368881991,15.9962324562648,16.0561094710247,16.0468132802003,16.0357458642719,15.9915656993102,16.0556861056418,16.1191295358587,16.1644463092064,16.2149871707991,16.2762494303693,16.28938199149,16.3343708603753,16.4202002583485,16.3327075257153,16.2402414695768,16.0850250644069,16.2940262700602,16.1438018436151,16.2846878391005,16.258472154945,16.031425873014,15.9366271430037,15.8515448755905,15.7988341966204,15.3050698210573,15.3717886880154,15.1463819949284,15.0690087102382,14.9049832979622,15.3073947761267,15.3381721312388,15.1667558860297,15.1925463932884,15.1112862144687,15.1980684634598,14.9024364926524,15.1148037410123,15.1376680825465,14.9675767402772,14.9681485359148,15.0249837305879,14.7992027401443,14.8211058527429,14.8212136380743,14.7648450360366,14.41972716434,14.4894667257897,14.216859167851,14.2693564794249,14.4531906486237,14.5204413902323,14.4870459040376,14.3379045418551,14.2949677411472,14.2479566376958,14.3798451281993,14.4670188648014,14.3872966268657,14.231331065532,14.2460224753728,14.2649455112581,14.2997862785251,14.2773515238868,14.2604674906657,14.1692771119191,13.9609063822062,13.28918585207,13.9602629144574,14.2930656958917,13.8687100036714,13.7018793908184,14.0595072219849,14.9596442715394,14.8320463755932,14.6761592815246,14.4460197319957,14.9764577104912,15.2966915342498,15.337789206468,15.0148265034479,15.2714109364201,15.1696382482616,15.2561861808715,15.0182081649257,15.0172187528814,14.5116411477831,14.4986827907895,14.7311738960291,14.7140657315856,14.5789917647078,14.9539883114946,14.929146335206,15.4616077539604,15.6316473448275,15.6718855076924,15.5854541484209,15.7406955531128,15.52482022622,15.6129536534519,15.7491716683775,15.6339214949797,15.7169523718309,15.7338680953525,15.8551670060092,15.9203841903452,15.8662282988668,15.8624392991536,15.8613316056145,15.9380846091637,15.8634997737528,15.8949988646859,15.7754394758298,15.7482046694463,15.8009936168727,15.7270198157363,15.7573679780083,15.7823775771023,15.540999046145,15.3750601217281,15.1323956508636,14.8346750279713,14.9284159412547,14.3698574249455,14.3039707798535,14.5151411761954,14.6368469977794,14.5014456275221,14.230920825542,14.8286415350148,14.7730036865268,14.7668141004453,14.5189792952054,14.4143440347887,14.4254862613167,14.0621353070327,13.8117242417589],"ACWX-US^FMA_EPS(NTMA,0,-5AY,W,USD,\"PORTAGG\",\"MEANR\")":[4.10923002027937,4.13767826644112,4.17051430345438,4.18266761852592,4.19000393432405,4.18652730468448,4.13921271945282,4.17225291935358,4.19803540296857,4.13420139433983,4.1130094402663,4.05538741563362,4.04608725984987,4.00384713327299,4.02493138620081,3.99799746444517,3.9627388460828,3.94691653723844,3.94210112994502,3.99262703309892,4.02073220293701,4.00268264548124,3.99681965659579,3.95166305741663,3.96119364113156,3.90882805074717,3.8850768979427,3.84100374480934,3.91011596846771,3.89966173533076,3.87293436769039,3.90349862774526,3.89749076397747,3.87182910605151,3.87536800756984,3.85363506632176,3.87057623107346,3.86446870314985,3.88318639829758,3.90207191910694,3.91720034797694,3.9223797544386,3.95820076254384,3.95861508416566,3.95846391715904,3.94950693586006,3.96664341335333,3.9472164917975,3.92951508945829,3.89313104339104,3.90274080030177,3.80841828192401,3.81369656191382,3.81186300616345,3.84571292863334,3.80804862672354,3.81712574382318,3.81354781162661,3.80993162627552,3.84747043760949,3.85234460280457,3.83599733607753,3.84574155841653,3.85856015293692,3.89647020147385,3.88756245455901,3.90198819033226,3.85822121556708,3.83279247837252,3.82124829613066,3.84821187753448,3.8277368720421,3.89082427744598,3.8795950321142,3.87913001821803,3.88287051841559,3.91713762162207,3.88167045894544,3.86255477652082,3.87253181503485,3.87216309644551,3.85330734919229,3.84716698822854,3.79559548245014,3.75225541892556,3.79665868063392,3.75295367828861,3.79269699511543,3.80732936255971,3.81677896329336,3.86631320677468,3.87535014042578,3.88509699265031,3.84982089889899,3.81802935558635,3.81620256999347,3.79393447773241,3.81283721447372,3.8604102143817,3.81464243996152,3.79843599130178,3.83843904613722,3.7510969423257,3.73915745416415,3.74091813017165,3.65422644926188,3.69491878379543,3.71952035561595,3.72115206243355,3.79654968474772,3.83867295970023,3.7793892816737,3.81907434078035,3.8545792171097,3.95096018939513,3.89350439232281,3.91563771874162,3.83036332179715,3.84263909229176,3.86638559404372,3.92972213898735,3.93886024588059,3.88800630166943,3.8753071104053,4.01744005945507,4.04887163358181,3.97798405668418,3.93579465188509,3.92409674748935,3.88203018576098,3.9240589459931,3.97065289397641,3.98684485835991,4.01257247272131,3.983589748286,3.98173622606574,3.8816893041122,3.90400496729047,4.07793995717279,4.02520833697783,3.96121434463055,4.00468117549686,3.95655022805643,3.93057422936784,3.96999015492054,3.91809546688379,3.89846174047834,3.91416545780041,3.87007918702693,3.95273900226076,3.91926344666804,3.92171748158164,3.93760067218688,3.96632810864,3.96981867630996,3.95244959677524,3.94872949106791,3.92337836022182,3.90333742404828,3.9261307887829,3.90044782595835,3.9034511948691,3.90230219453574,3.92812683007446,3.58185365079706,3.87697930364922,3.87289386886702,3.85365654178828,3.8364923927625,3.78048527525539,3.74536472398649,3.773676499166,3.72899866733612,3.71736284407153,3.65985594728732,3.72466392971022,3.75748938832684,3.72142235058783,3.7142046167682,3.70981529196148,3.68487204608693,3.60560402917468,3.56820700337457,3.52765357056087,3.49435221092676,3.46437536348891,3.44750111136665,3.42871279397233,3.40301012727732,3.39245424177448,3.36747167761621,3.36123434204159,3.33933492845054,3.29447605022644,3.26808386051806,3.26843412445948,3.23628090991839,3.24636331216095,3.20697133253099,3.19156583349917,3.1830741767658,3.17518010849864,3.1487897960698,3.11905213750756,3.08718971851465,3.05691799682791,3.03123906092641,2.9711856100635,2.96848606542941,2.93594592499516,2.92975375215299,2.89557554303426,2.85896356384742,2.85505658224772,2.82856959285986,2.83566324036821,2.84139517586836,2.80575889528156,2.79021971246486,2.7715900263575,2.75051243400063,2.72755752759359,2.69919667316267,2.69154497982237,2.66006412298533,2.63549130091913,2.62169797714407,2.68939781445032,2.69012526090401,2.69446540525952,2.68363568737324,2.68398449924406,2.72660981219893,2.69901194036822,2.81769397858008,2.859316444962,2.95247521143497,2.96742598955894,3.08768531877619,3.06971976042083,3.39442186440568,3.42617441656317,3.42576438352081,3.38754515368195,3.42153344204406,3.41719482853876,3.43872113703019,3.44924288570143,3.47655866367325,3.46322621341593,3.45791307978849,3.45858538296116,3.44814366408014,3.51397231215478,3.50084735448231,3.4856989218936,3.49859415630121,3.50976136311405,3.50980762651815,3.53481900707205,3.51600157319503,3.51883963297702],"QQQ^FG_PRICE(0,-7AY)":[494.47,491.25,490.91,490.85,497.5,493.36,492.59,493.15,489.3,482.1,487.32,481.59,481.95,481.27,488.07,486.75,489.47,485.82,485.37,483.04,482.44,483.36,471.44,473.49,473.24,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],"VIX^FG_PRICE(-1M,,,USD)":15.0,"ACWI-US^FMA_PCT_ABOVE_MAVG(50,-1M,,,,\"PORTAGG\")/AVG(FMA_PCT_ABOVE_MAVG(50,-1M,-100D,,,\"PORTAGG\"))":1.2728020479806,"ACWI-US^FMA_PCT_ABOVE_MAVG(200,-1M,,,,\"PORTAGG\")":64.5770717045942,"ACWI-US^FMA_PCT_ABOVE_MAVG(200,-1M,,,,\"PORTAGG\")/AVG(FMA_PCT_ABOVE_MAVG(200,-1M,-200D,,,\"PORTAGG\"))":1.01069298842624,"^ECON_EXPR_DATA('RETURNS(SPEC_ID[DXY.Z:FG_PRICE_IDX,DIST=NONE,CONV=NONE], -6AM)',-1W,-1W,D)":-1.18227831081146,"ACWX-US^FMA_PCT_ABOVE_MAVG(200,0,,,,\"PORTAGG\")":62.6274065685164,"ACWX-US^FMA_PCT_ABOVE_MAVG(50,0,,,,\"PORTAGG\")/AVG(FMA_PCT_ABOVE_MAVG(50,0,-200D,,,\"PORTAGG\"))":1.16023841786074,"C00-USA^FG_PRICE(0)/FG_PRICE_MAVG(0,,,,100)":0.971940398861767,"FEFS00-SIM^FG_PRICE(0)/FG_PRICE_MAVG(0,,,,50)":1.05187500252369,"GC00-USA^FG_PRICE(0)/FG_PRICE_MAVG(0,,,,200)":1.16598451589647,"WTI-FDS^FG_PRICE(0)/FG_PRICE_MAVG(0,,,,100)":0.921013871256182,"ACWX^FG_PRICE(0,-7AY)":[56.4,55.98,56.02,55.75,56.74,56.71,56.39,56.38,56.44,56.98,57.05,56.61,57.19,57.11,57.22,57.56,57.81,56.45,56.87,56.02,55.73,56.14,55.05,55.19,55.38,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],"QQQ^FMA_COS_UP(\"EPS\",\"1M\",+1,0,-7AY,,\"PORTAGG\",\"MEANR\")/(FMA_COS_UP(\"EPS\",\"1M\",+1,0,-7AY,,\"PORTAGG\",\"MEANR\")+FMA_COS_DOWN(\"EPS\",\"1M\",+1,0,-7AY,,\"PORTAGG\",\"MEANR\"))":[0.444444444444444,0.444444444444444,0.4375,0.442622950819672,0.442622950819672,0.46031746031746,0.507692307692308,0.484848484848485,0.477611940298507,0.492537313432836,0.46969696969697,0.507692307692308,0.55,0.571428571428571,0.603174603174603,0.573529411764706,0.582089552238806,0.575757575757576,0.545454545454545,0.538461538461538,0.544117647058823,0.545454545454545,0.553846153846154,0.5625,0.5625,0.537313432835821,0.553846153846154,0.569230769230769,0.6,0.6,0.602739726027397,0.602739726027397,0.576923076923077,0.578947368421053,0.566265060240964,0.542168674698795,0.558139534883721,0.558139534883721,0.558139534883721,0.566666666666667,0.532608695652174,0.533333333333333,0.533333333333333,0.533333333333333,0.528089887640449,0.561797752808989,0.551724137931034,0.551724137931034,0.55813953488372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6,0.535211267605634,0.557142857142857,0.542857142857143,0.549295774647887,0.5,0.486111111111111,0.5,0.49275362318840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07692307692308,0.691176470588235,0.68852459016393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397058823529412,0.378787878787879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13333333333333,0.626666666666667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04545454545455,0.662921348314607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76923076923077,0.313432835820896,0.307692307692308,0.348484848484849,0.353846153846154,0.352941176470588,0.348484848484849,0.378787878787879,0.47887323943662,0.485714285714286,0.454545454545455,0.46875,0.477611940298507,0.462686567164179,0.462686567164179,0.46875,0.46875,0.521739130434783,0.514285714285714,0.542857142857143,0.571428571428571,0.558823529411765,0.555555555555556,0.583333333333333,0.571428571428571,0.560606060606061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],"SHY-US^FG_PRICE(0,-7AY)":[82.59,82.52,82.59,82.54,82.5,82.54,82.47,82.4,82.48,82.41,82.52,82.8,82.91,82.93,83.15,83.27,83.14,83.22,83.29,83.21,83.21,83.18,83.11,83.14,83.2,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],"SP50^FG_PRICE(0,-7AY)":[5864.67,5841.47,5842.47,5815.26,5859.85,5815.03,5780.05,5792.04,5751.13,5695.94,5751.07,5699.94,5709.54,5708.75,5762.48,5738.17,5745.37,5722.26,5732.93,5718.57,5702.55,5713.64,5618.26,5634.58,5633.09,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],"XAUUSD-FX1^FG_PRICE(0,-7AY)":[2721.69,2692.92,2674.06,2662.57,2648.99,2656.99,2630.01,2607.81,2621.86,2642.58,2652.32,2655.91,2658.78,2663.43,2634.64,2655.05,2672.25,2657.34,2657.27,2628.7,2622.17,2586.74,2558.91,2569.49,2582.61,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],"ACWI-US^FMA_PCT_ABOVE_MAVG(200,-1W,,,,\"PORTAGG\")":66.4930555555556,"SHY-US^FG_PRICE(-1W)/FG_PRICE_MAVG(-1W,,,,50)":0.996753968177295,"TLT-US^FG_PRICE(0)/FG_PRICE_MAVG(0,,,,50)":0.961458688618283,"C00-USA^FG_PRICE(0)/FG_PRICE_MAVG(0,,,,200)":0.942525724432025,"TLT-US^FG_PRICE(-1M)/FG_PRICE_MAVG(-1M,,,,50)":1.01669662632474,"SB00-USA^FG_PRICE(NOW)/FG_PRICE(-13AW)":1.18863879676034,"CVRGNY-FDS^FG_PRICE(NOW)/FG_PRICE(-13AW)":0.878168438266558,"MS136064^FG_PRICE(0)/FG_PRICE_MAVG(0,,,,200)":1.07004571770591,"MS703755^FG_PRICE(0)/FG_PRICE_MAVG(0,,,,100)":1.04861548533686,"105825^FG_PRICE(0)/FG_PRICE_MAVG(0,,,,50)":1.04304962991549,"106063^FG_PRICE(NOW)/FG_PRICE(-52AW)":1.20891354626178,"0GLJCQ-E^FG_PRICE(NOW)/FG_PRICE(-52AW)":1.14186755333887,"MS703755^FG_PRICE(NOW)/FG_PRICE(-52AW)":1.47440833752494,"SHY-US^FG_PRICE(-1M)/FG_PRICE_MAVG(-1M,,,,100)":1.01287191390589,"ACWX-US^FMA_EPS(NTMA,-1W,,,,\"PORTAGG\",\"MEANR\")/AVG(FMA_EPS(NTMA,-1W,-200D,,,\"PORTAGG\",\"MEANR\"))":1.03707005896246,"TLT-US^FG_PRICE(-1W)/FG_PRICE_MAVG(-1W,,,,200)":0.994623513239532,"^ECON_EXPR_DATA('RETURNS(SPEC_ID[DXY.Z:FG_PRICE_IDX,DIST=NONE,CONV=NONE], -1AY)',NOW,NOW,D)":-2.66993943497724,"C00-USA^FG_PRICE(0)/FG_PRICE_MAVG(0,,,,50)":0.992581693335786,"ZNS00-SGE^FG_PRICE(0)/FG_PRICE_MAVG(0,,,,50)":1.05124891065016,"COALAUT-FDS^FG_PRICE(0)/FG_PRICE_MAVG(0,,,,50)":0.984935858882466,"BBGCISPA^FG_PRICE(0,,,USD)/FG_PRICE_MAVG(0,,,USD,50)":1.00530103602615,"BBGCISPI^FG_PRICE(NOW,,,USD)/FG_PRICE(-13AW,,,USD)":1.06991567753932,"KC00-USA^FG_PRICE(NOW)/FG_PRICE(-13AW)":1.07325774896655,"ZNS00-SGE^FG_PRICE(NOW)/FG_PRICE(-13AW)":1.06481876332623,"SI00-USA^FG_PRICE(NOW)/FG_PRICE(-13AW)":1.15788932171953,"MS701087^FG_PRICE(0)/FG_PRICE_MAVG(0,,,,50)":1.03178761552425,"MS700463^FG_PRICE(NOW)/FG_PRICE(-52AW)":1.40614036697049,"LLN4K^FG_PRICE(-1M)/FG_PRICE_MAVG(-1M,,,,50)":1.01492245856386,"LLN4K^FG_PRICE(-1W)/FG_PRICE_MAVG(-1W,,,,200)":1.0518479672261,"QQQ^FMA_EPS(NTMA,0,,,,\"PORTAGG\",\"MEANR\")/AVG(FMA_EPS(NTMA,0,-100D,,,\"PORTAGG\",\"MEANR\"))":1.02822266028321,"LLN4K^FG_PRICE(0)/FG_PRICE_MAVG(0,,,,50)":1.03073207422161,"SP50^FMA_PCT_ABOVE_MAVG(50,-1M,,,,\"PORTAGG\")/AVG(FMA_PCT_ABOVE_MAVG(50,-1M,-200D,,,\"PORTAGG\"))":1.33295755286692,"SP50^FMA_EPS(NTMA,-1W,,,,\"PORTAGG\",\"MEANR\")/AVG(FMA_EPS(NTMA,-1W,-100D,,,\"PORTAGG\",\"MEANR\"))":1.01637501539623,"SP50^FMA_PCT_ABOVE_MAVG(50,0,,,,\"PORTAGG\")/AVG(FMA_PCT_ABOVE_MAVG(50,0,-200D,,,\"PORTAGG\"))":1.17243476175455,"MS703025^FG_PRICE(0)/FG_PRICE_MAVG(0,,,,200)":1.11708100964641,"ACWX-US^FMA_EPS(NTMA,-1M,,,,\"PORTAGG\",\"MEANR\")/AVG(FMA_EPS(NTMA,-1M,-200D,,,\"PORTAGG\",\"MEANR\"))":1.05434417716026,"^ECON_EXPR_DATA('RETURNS(SPEC_ID[DXY.Z:FG_PRICE_IDX,DIST=NONE,CONV=NONE], -6AM)',NOW,NOW,D)":-1.69924583499553,"MS703755^FG_PRICE(0)/FG_PRICE_MAVG(0,,,,50)":1.04735876076799,"ACWX-US^FMA_EPS(NTMA,-1W,,,,\"PORTAGG\",\"MEANR\")/AVG(FMA_EPS(NTMA,-1W,-100D,,,\"PORTAGG\",\"MEANR\"))":1.01380713682149,"TLT-US^FG_PRICE(-1W)/FG_PRICE_MAVG(-1W,,,,100)":0.983542200468363,"^ECON_EXPR_DATA('RETURNS(SPEC_ID[DXY.Z:FG_PRICE_IDX,DIST=NONE,CONV=NONE], -1AQ)',NOW,NOW,D)":-0.652760312173029,"W00-USA^FG_PRICE(0)/FG_PRICE_MAVG(0,,,,200)":0.982599707493234,"HG00-USA^FG_PRICE(0)/FG_PRICE_MAVG(0,,,,200)":1.03307513327246,"HHGAS-FDS^FG_PRICE(0)/FG_PRICE_MAVG(0,,,,200)":1.13066748885351,"BBGCISPI^FG_PRICE(0,,,USD)/FG_PRICE_MAVG(0,,,USD,200)":1.04837255083422,"BBGCISPI^FG_PRICE(NOW,,,USD)/FG_PRICE(-1AM,,,USD)":1.03645993495241,"KC00-USA^FG_PRICE(NOW)/FG_PRICE(-1AM)":0.966906186852621,"SB00-USA^FG_PRICE(NOW)/FG_PRICE(-1AM)":1.02923433631313,"ZNS00-SGE^FG_PRICE(NOW)/FG_PRICE(-1AM)":1.04476987447699,"SI00-USA^FG_PRICE(NOW)/FG_PRICE(-1AM)":1.10551696930494,"CVRGNY-FDS^FG_PRICE(NOW)/FG_PRICE(-1AM)":1.03368623676612,"MS700333^FG_PRICE(0)/FG_PRICE_MAVG(0,,,,200)":1.0710814633359,"MS136064^FG_PRICE(0)/FG_PRICE_MAVG(0,,,,100)":1.04756315494671,"ACWX-US^FMA_EPS(NTMA,-1M,,,,\"PORTAGG\",\"MEANR\")/AVG(FMA_EPS(NTMA,-1M,-100D,,,\"PORTAGG\",\"MEANR\"))":1.03279759498501,"ACWX-US^FMA_EPS(NTMA,-1W,,,,\"PORTAGG\",\"MEANR\")/AVG(FMA_EPS(NTMA,-1W,-50D,,,\"PORTAGG\",\"MEANR\"))":0.992423918835578,"TLT-US^FG_PRICE(-1W)/FG_PRICE_MAVG(-1W,,,,50)":0.957120589022429,"ACWX-US^FMA_PCT_ABOVE_MAVG(50,0,,,,\"PORTAGG\")/AVG(FMA_PCT_ABOVE_MAVG(50,0,-100D,,,\"PORTAGG\"))":1.22822353664976,"HG00-USA^FG_PRICE(0)/FG_PRICE_MAVG(0,,,,100)":1.00939291387527,"HHGAS-FDS^FG_PRICE(0)/FG_PRICE_MAVG(0,,,,100)":1.05099120964745,"BBGCISPI^FG_PRICE(0,,,USD)/FG_PRICE_MAVG(0,,,USD,100)":1.03025625021981,"BBGCISPM^FG_PRICE(NOW,,,USD)/FG_PRICE(-52AW,,,USD)":1.38098617035481,"CC00-USA^FG_PRICE(NOW)/FG_PRICE(-52AW)":2.01191120736329,"S00-USA^FG_PRICE(NOW)/FG_PRICE(-52AW)":0.7448646426773,"HG00-USA^FG_PRICE(NOW)/FG_PRICE(-52AW)":1.2326691547472,"W00-USA^FG_PRICE(0)/FG_PRICE_MAVG(0,,,,100)":0.99825273092492,"ACWX-US^FMA_EPS(NTMA,-1M,,,,\"PORTAGG\",\"MEANR\")/AVG(FMA_EPS(NTMA,-1M,-50D,,,\"PORTAGG\",\"MEANR\"))":1.00404379073068,"ACWX-US^FG_PRICE(-1W)/FG_PRICE_MAVG(-1W,,,,200)":1.06583419709569,"ACWX-US^FMA_PCT_ABOVE_MAVG(50,0,,,,\"PORTAGG\")/AVG(FMA_PCT_ABOVE_MAVG(50,0,-50D,,,\"PORTAGG\"))":1.13092371028453,"W00-USA^FG_PRICE(0)/FG_PRICE_MAVG(0,,,,50)":1.00572442009517,"HG00-USA^FG_PRICE(0)/FG_PRICE_MAVG(0,,,,50)":1.02021109259966,"HHGAS-FDS^FG_PRICE(0)/FG_PRICE_MAVG(0,,,,50)":1.04484788047688,"BBGCISPI^FG_PRICE(0,,,USD)/FG_PRICE_MAVG(0,,,USD,50)":1.03090064324464,"BBGCISPM^FG_PRICE(NOW,,,USD)/FG_PRICE(-26AW,,,USD)":1.13347602829848,"TLT^FG_PRICE(0,-7AY)":[93.87,93.8,95.31,94.91,93.765,93.7,94.08,94.45,94.99,94.83,95.55,96.74,97.66,98.49,98.1,98.57,98.06,97.83,98.65,98.67,98.88,99.26,99.59,100.84,101.33,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],"^ECON_EXPR_DATA('RETURNS(SPEC_ID[DXY.Z:FG_PRICE_IDX,DIST=NONE,CONV=NONE], -1AY)',-1M,-1M,D)":-1.80936932761752,"ACWX-US^FG_PRICE(-1W)/FG_PRICE_MAVG(-1W,,,,100)":1.04078344143093,"^ECON_EXPR_DATA('RETURNS(SPEC_ID[DXY.Z:FG_PRICE_IDX,DIST=NONE,CONV=NONE], -6AM)',-1M,-1M,D)":-2.17301384226171,"ACWX-US^FG_PRICE(-1W)/FG_PRICE_MAVG(-1W,,,,50)":1.02949986384678,"SP50^FMA_COS_UP(\"EPS\",\"1M\",+1,0,-7AY,,\"PORTAGG\",\"MEANR\")/(FMA_COS_UP(\"EPS\",\"1M\",+1,0,-7AY,,\"PORTAGG\",\"MEANR\")+FMA_COS_DOWN(\"EPS\",\"1M\",+1,0,-7AY,,\"PORTAGG\",\"MEANR\"))":[0.42741935483871,0.42741935483871,0.42741935483871,0.414364640883978,0.407932011331445,0.410112359550562,0.410919540229885,0.411078717201166,0.421511627906977,0.440119760479042,0.441791044776119,0.473354231974922,0.484276729559748,0.481012658227848,0.482084690553746,0.483282674772036,0.493827160493827,0.510971786833856,0.503125,0.489096573208723,0.497058823529412,0.486404833836858,0.477203647416413,0.477987421383648,0.474842767295597,0.481707317073171,0.503048780487805,0.506024096385542,0.524539877300613,0.526315789473684,0.557803468208092,0.574780058651026,0.573065902578797,0.583090379008746,0.595854922279793,0.60253164556962,0.603491271820449,0.605,0.6025,0.609865470852018,0.603938730853392,0.6,0.595604395604396,0.592920353982301,0.588744588744589,0.595652173913043,0.586433260393873,0.586813186813187,0.589403973509934,0.578260869565217,0.572368421052632,0.568927789934354,0.557522123893805,0.545045045045045,0.547085201793722,0.526436781609195,0.510688836104513,0.504807692307692,0.491525423728814,0.479318734793187,0.455665024630542,0.451371571072319,0.462311557788945,0.453367875647668,0.459530026109661,0.463806970509383,0.456284153005464,0.46866485013624,0.452054794520548,0.439226519337017,0.450867052023121,0.444126074498567,0.451612903225806,0.467261904761905,0.4375,0.452830188679245,0.44620253164557,0.449044585987261,0.480243161094225,0.480243161094225,0.476489028213166,0.496815286624204,0.495145631067961,0.498470948012232,0.519877675840979,0.519108280254777,0.535947712418301,0.550314465408805,0.546623794212219,0.542857142857143,0.525806451612903,0.52442996742671,0.551928783382789,0.564841498559078,0.579250720461095,0.580174927113703,0.574344023323615,0.591145833333333,0.586387434554974,0.593434343434343,0.589285714285714,0.611764705882353,0.609699769053118,0.607709750566893,0.610478359908884,0.613272311212815,0.621621621621622,0.625570776255708,0.611738148984199,0.604026845637584,0.608501118568233,0.596026490066225,0.59070796460177,0.581291759465479,0.573991031390135,0.565909090909091,0.566893424036281,0.551162790697674,0.52093023255814,0.521531100478469,0.51566265060241,0.510688836104513,0.487745098039216,0.480099502487562,0.466836734693878,0.469387755102041,0.475826972010178,0.481865284974093,0.478835978835979,0.493188010899183,0.487534626038781,0.497282608695652,0.508196721311475,0.501385041551247,0.512893982808023,0.517647058823529,0.515580736543909,0.517241379310345,0.516129032258065,0.518181818181818,0.514285714285714,0.49079754601227,0.493975903614458,0.501501501501502,0.494186046511628,0.498575498575499,0.488950276243094,0.484764542936288,0.486187845303867,0.484419263456091,0.474576271186441,0.493188010899183,0.501340482573727,0.517333333333333,0.511749347258486,0.506426735218509,0.496240601503759,0.485074626865672,0.491442542787286,0.497560975609756,0.49400479616307,0.724550898203593,0.733333333333333,0.731707317073171,0.736986301369863,0.728606356968215,0.73444976076555,0.723716381418093,0.730673316708229,0.710955710955711,0.701388888888889,0.693208430913349,0.684085510688836,0.6875,0.683098591549296,0.676190476190476,0.657894736842105,0.640586797066015,0.622828784119107,0.630922693266833,0.639303482587065,0.616541353383459,0.602067183462532,0.589005235602094,0.585106382978723,0.597855227882037,0.581081081081081,0.576502732240437,0.568627450980392,0.57909604519774,0.574229691876751,0.564469914040115,0.557803468208092,0.549707602339181,0.541176470588235,0.536231884057971,0.534124629080119,0.520249221183801,0.540372670807453,0.519230769230769,0.49025974025974,0.491694352159468,0.508532423208191,0.512027491408935,0.511784511784512,0.511551155115512,0.522727272727273,0.527331189710611,0.515625,0.511041009463722,0.519108280254777,0.522935779816514,0.525993883792049,0.526315789473684,0.532110091743119,0.545741324921136,0.571428571428571,0.573487031700288,0.586510263929619,0.589080459770115,0.590778097982709,0.599476439790576,0.587179487179487,0.599508599508599,0.6025,0.606060606060606,0.624713958810069,0.632054176072235,0.631221719457014,0.633257403189066,0.63215859030837,0.630530973451327,0.629385964912281,0.628571428571429,0.628571428571429,0.61822125813449,0.611353711790393,0.606986899563319,0.599118942731278,0.584821428571429,0.567328918322296,0.533482142857143,0.509090909090909,0.5,0.475177304964539,0.480278422273782,0.459715639810427,0.435835351089588,0.417690417690418,0.404522613065327,0.408060453400504,0.414758269720102,0.403598971722365,0.397905759162304,0.397333333333333,0.397297297297297,0.409836065573771,0.412087912087912,0.422096317280453,0.431884057971014,0.455840455840456,0.454022988505747,0.459537572254335,0.446376811594203,0.468468468468468,0.480712166172107,0.490853658536585,0.493975903614458,0.498480243161094,0.495412844036697,0.518292682926829,0.509036144578313,0.513432835820895,0.516516516516517,0.516616314199396,0.520958083832335,0.54601226993865,0.547692307692308,0.54746835443038,0.545454545454545,0.541916167664671,0.543543543543544,0.554285714285714,0.560344827586207,0.569948186528497,0.584615384615385,0.594458438287154,0.59846547314578,0.594871794871795,0.615909090909091,0.606666666666667,0.612975391498881,0.616591928251121,0.615384615384615,0.616228070175439,0.612691466083151,0.611842105263158,0.610503282275711,0.607456140350877,0.609071274298056,0.604347826086956,0.603485838779956,0.6,0.588495575221239,0.580573951434879,0.578125,0.561085972850679,0.54337899543379,0.529002320185615,0.539351851851852,0.515366430260047,0.50363196125908,0.490196078431373,0.48019801980198,0.471882640586797,0.47394540942928,0.4825,0.475826972010178,0.464751958224543,0.471052631578947,0.450276243093923,0.443835616438356,0.450549450549451,0.459610027855153,0.481586402266289,0.491379310344828,0.502941176470588,0.488372093023256,0.482857142857143,0.477272727272727,0.487179487179487,0.497109826589595,0.492537313432836,0.494117647058824,0.511834319526627,0.510385756676558,0.506024096385542,0.501457725947522,0.511627906976744,0.540229885057471,0.538235294117647,0.552469135802469,0.544159544159544,0.553008595988539,0.552112676056338,0.554285714285714,0.557142857142857,0.571788413098237,0.577114427860697,0.580645161290323,0.580402010050251,0.601830663615561,0.603174603174603,0.606334841628959,0.598654708520179,0.6,0.587473002159827,0.585470085470085,0.59051724137931,0.591397849462366,0.587473002159827,0.571115973741794,0.565410199556541,0.563192904656319,0.548672566371681,0.542410714285714,0.54954954954955,0.534090909090909,0.51508120649652,0.505800464037123,0.492924528301887,0.5,0.483490566037736,0.437956204379562,0.419354838709677,0.417721518987342,0.426065162907268,0.421994884910486,0.416666666666667,0.398416886543536,0.387096774193548,0.390501319261214,0.402144772117962,0.390243902439024,0.406077348066298,0.416901408450704,0.425352112676056,0.427374301675978,0.440233236151603,0.454277286135693,0.457971014492754,0.454277286135693,0.449404761904762,0.446808510638298,0.444444444444444,0.451515151515152,0.477744807121662,0.449404761904762,0.447976878612717,0.461095100864553,0.46685878962536,0.464788732394366,0.461111111111111,0.463013698630137,0.453551912568306,0.458791208791209,0.435483870967742,0.437333333333333,0.424802110817942,0.421994884910486,0.427518427518428,0.411483253588517,0.428909952606635,0.680851063829787,0.688571428571429,0.684596577017115,0.682577565632458,0.676328502415459,0.672413793103448,0.651658767772512,0.635933806146572,0.612590799031477,0.611650485436893,0.601965601965602,0.597647058823529,0.59144893111639,0.576271186440678,0.556930693069307,0.545,0.533169533169533,0.523341523341523,0.507537688442211,0.50383631713555,0.473404255319149,0.483957219251337,0.487870619946092,0.466666666666667,0.466292134831461,0.460893854748603,0.463276836158192,0.445086705202312,0.444444444444444,0.425531914893617,0.422712933753943,0.427652733118971,0.429487179487179,0.422442244224422,0.437710437710438,0.461538461538462,0.468227424749164,0.483333333333333,0.481481481481481,0.472027972027972,0.472027972027972,0.484429065743945,0.481099656357388,0.493243243243243,0.493243243243243,0.498338870431894,0.488599348534202,0.493377483443709,0.501597444089457,0.508038585209003,0.517684887459807,0.5141065830721,0.517571884984026,0.520634920634921,0.519877675840979,0.513931888544892,0.526813880126183,0.525157232704403,0.512968299711816,0.515492957746479,0.498637602179836,0.50402144772118,0.510752688172043,0.52112676056338,0.522041763341067,0.51981351981352,0.515222482435597,0.517777777777778,0.502262443438914,0.495495495495495,0.490909090909091,0.489702517162471,0.480812641083521,0.475336322869955,0.455156950672646,0.456179775280899,0.452702702702703,0.441501103752759,0.420224719101124,0.408577878103837,0.393592677345538,0.378190255220418,0.361111111111111,0.35799522673031,0.336561743341404,0.305970149253731,0.2825,0.291044776119403,0.27735368956743,0.268229166666667,0.262886597938144,0.261213720316623,0.254545454545455,0.24331550802139,0.252032520325203,0.276422764227642,0.288461538461538,0.306818181818182,0.351351351351351,0.361963190184049,0.368421052631579,0.380503144654088,0.38871473354232,0.440251572327044,0.435064935064935,0.439597315436242,0.444444444444444,0.469798657718121,0.474916387959866,0.486666666666667,0.482993197278912,0.481099656357388,0.512987012987013,0.529032258064516,0.542207792207792,0.534653465346535,0.530201342281879,0.554878048780488,0.566666666666667,0.57910447761194,0.569277108433735,0.583333333333333,0.567708333333333,0.582051282051282,0.582474226804124,0.578534031413613,0.568075117370892,0.56221198156682,0.554272517321016,0.552995391705069,0.548009367681499,0.54586129753915,0.529933481152993,0.517543859649123,0.50989010989011,0.507726269315673,0.483660130718954,0.484782608695652,0.469957081545064,0.469827586206897,0.464208242950108,0.45119305856833,0.444201312910284,0.434977578475336,0.415349887133183,0.397727272727273,0.378684807256236,0.368421052631579,0.354460093896714,0.323809523809524,0.303614457831325,0.307875894988067,0.303614457831325,0.29126213592233,0.311435523114355,0.30050505050505,0.294710327455919,0.311053984575835,0.296675191815857,0.304232804232804,0.299465240641711,0.308333333333333,0.327635327635328,0.345029239766082,0.359516616314199,0.394117647058824,0.423188405797101,0.430635838150289,0.452662721893491,0.463855421686747,0.489614243323442,0.49390243902439,0.490909090909091,0.498452012383901,0.521472392638037,0.513677811550152,0.513677811550152,0.5125,0.509375,0.508620689655172,0.518518518518518,0.540616246498599,0.537142857142857,0.536231884057971,0.555844155844156,0.573232323232323,0.566831683168317,0.565,0.61520190023753,0.634883720930233,0.625850340136054,0.631221719457014,0.632420091324201,0.636971046770601,0.628378378378378,0.633333333333333,0.635761589403974,0.638580931263858,0.631929046563193,0.626398210290828,0.62780269058296,0.621380846325167,0.615730337078652,0.601336302895323,0.592255125284738,0.590277777777778,0.557377049180328,0.553191489361702,0.529002320185615,0.518867924528302,0.472154963680387,0.443349753694581,0.431077694235589,0.4125,0.44139650872818,0.42964824120603,0.424936386768448,0.421188630490956,0.395833333333333,0.391076115485564,0.394101876675603,0.393939393939394,0.399470899470899,0.415760869565217,0.424657534246575,0.420612813370474,0.423631123919308,0.42032967032967,0.436314363143631,0.448467966573816,0.438395415472779,0.426512968299712,0.434285714285714,0.437142857142857,0.46742209631728,0.474719101123595,0.484419263456091,0.48695652173913,0.505780346820809,0.488826815642458,0.505555555555556,0.510989010989011,0.520661157024793,0.540106951871658,0.543766578249337,0.541554959785523,0.542328042328042,0.544736842105263,0.566666666666667,0.579601990049751,0.580097087378641,0.746223564954683,0.745635910224439,0.750617283950617,0.75,0.744791666666667,0.745145631067961,0.737349397590361,0.724310776942356,0.721227621483376,0.713541666666667,0.714646464646465,0.701799485861183,0.685714285714286,0.674540682414698,0.665775401069519,0.672727272727273,0.672680412371134,0.636604774535809,0.634615384615385,0.631284916201117,0.636363636363636,0.633720930232558,0.623145400593472,0.598159509202454,0.577160493827161,0.581538461538462,0.580441640378549,0.571428571428571,0.580536912751678,0.562091503267974,0.558823529411765,0.573770491803279,0.585858585858586,0.583333333333333,0.574468085106383,0.548951048951049,0.56043956043956,0.549019607843137,0.545816733067729,0.616236162361624,0.610687022900763,0.616858237547893,0.610294117647059,0.612546125461255,0.619217081850534,0.620689655172414,0.613559322033898,0.603389830508475,0.612903225806452,0.620578778135048,0.641025641025641,0.654723127035831,0.664473684210526,0.655844155844156,0.663430420711974,0.650641025641026,0.667721518987342,0.671974522292994,0.699421965317919,0.716292134831461,0.699453551912568,0.708994708994709,0.715817694369973,0.729166666666667,0.733485193621868,0.731651376146789,0.727482678983834,0.738938053097345,0.731868131868132,0.730853391684901,0.726477024070022,0.725274725274725,0.714285714285714,0.707158351409978,0.702173913043478,0.701525054466231,0.700218818380744,0.688453159041394,0.684684684684685,0.664351851851852,0.647754137115839,0.636585365853659,0.631707317073171,0.612345679012346,0.585241730279898,0.565789473684211,0.560321715817694,0.557894736842105,0.565789473684211,0.560975609756098,0.54177897574124,0.516393442622951,0.512,0.512465373961219,0.518413597733711,0.52,0.528189910979229,0.552325581395349,0.56379821958457,0.55425219941349,0.550898203592814,0.547169811320755,0.555205047318612,0.578274760383387,0.618122977346278,0.61744966442953,0.620689655172414,0.599337748344371,0.597359735973597,0.59344262295082,0.596610169491525,0.600682593856655,0.639240506329114,0.634304207119741,0.661290322580645,0.663398692810457,0.6578073089701,0.696594427244582,0.700934579439252,0.706422018348624,0.709876543209877,0.778082191780822,0.780160857908847,0.797927461139896,0.793733681462141,0.794195250659631,0.814553990610329,0.819444444444444,0.825287356321839,0.824884792626728,0.821759259259259,0.834801762114537,0.835886214442013,0.834437086092715,0.831111111111111,0.830357142857143,0.824561403508772,0.812227074235808,0.81858407079646,0.821428571428571,0.819196428571429,0.824719101123595,0.810267857142857,0.804597701149425,0.80327868852459,0.797619047619048,0.811904761904762,0.814457831325301,0.794486215538847,0.773299748110831,0.773778920308483,0.768041237113402,0.761780104712042,0.753280839895013,0.758620689655172,0.755376344086022,0.741239892183288,0.753387533875339,0.741847826086957,0.732782369146005,0.742296918767507,0.73314606741573,0.731988472622478,0.727810650887574,0.744868035190616,0.75,0.755223880597015,0.753753753753754,0.748502994011976,0.745398773006135,0.752161383285303,0.751445086705202,0.75811209439528,0.767584097859327,0.769470404984424,0.774853801169591,0.774853801169591,0.786324786324786,0.786127167630058,0.788856304985337,0.780898876404494,0.772853185595568,0.78021978021978,0.779944289693593,0.787114845938375,0.799492385786802,0.7975,0.805,0.807106598984772,0.803357314148681,0.816705336426914,0.812356979405034,0.816742081447964,0.813636363636364,0.818984547461369,0.818380743982494,0.822510822510823,0.827213822894168,0.826839826839827,0.815450643776824,0.809421841541756,0.81505376344086,0.807775377969762,0.81140350877193,0.799559471365639,0.791111111111111,0.789954337899543,0.782407407407407,0.765957446808511,0.771971496437055,0.755344418052256,0.745721271393643,0.737373737373737,0.72264631043257,0.7075,0.707070707070707,0.708762886597938,0.691709844559586,0.686528497409326,0.682051282051282,0.68586387434555,0.688346883468835,0.681440443213296,0.663841807909605,0.683333333333333,0.680790960451977,0.676056338028169,0.67536231884058,0.681286549707602,0.636619718309859,0.637640449438202,0.641618497109827,0.642642642642643,0.64,0.614457831325301,0.57910447761194,0.570175438596491,0.581661891117478,0.598240469208211,0.584070796460177,0.583090379008746,0.589080459770115,0.572237960339943,0.578347578347578,0.580821917808219,0.577956989247312,0.572944297082228,0.576315789473684,0.595360824742268,0.605063291139241,0.593984962406015,0.600985221674877,0.610047846889952,0.792771084337349,0.791962174940898,0.788321167883212,0.793017456359102,0.781491002570694,0.775413711583924,0.772511848341232,0.782082324455206,0.778869778869779,0.776190476190476,0.769047619047619,0.759213759213759,0.743718592964824,0.743654822335025,0.738154613466334,0.721227621483376,0.725848563968668,0.719251336898396,0.712737127371274,0.723860589812332,0.711171662125341,0.703081232492997,0.680115273775216,0.682215743440233,0.685131195335277,0.689349112426035,0.694864048338369,0.700617283950617,0.700305810397553,0.698412698412698,0.684385382059801,0.663265306122449,0.671232876712329,0.697368421052632,0.691029900332226,0.718213058419244,0.71830985915493,0.727611940298508,0.729452054794521,0.723776223776224,0.733108108108108,0.733108108108108,0.719869706840391,0.729032258064516,0.745222929936306,0.742765273311897,0.738317757009346,0.721875,0.721875,0.718266253869969,0.71474358974359,0.75,0.754601226993865,0.741641337386018,0.746987951807229,0.749235474006116,0.791788856304985,0.80225988700565,0.8,0.808333333333333,0.805013927576602,0.824228028503563,0.81712962962963,0.814385150812065,0.812206572769953,0.828125,0.831140350877193,0.820175438596491,0.821192052980132,0.822222222222222,0.829694323144105,0.828571428571429,0.821739130434783,0.818380743982494,0.822368421052632,0.822125813449024,0.823399558498896,0.80316742081448,0.795918367346939,0.796338672768879,0.80184331797235,0.786885245901639,0.772946859903382,0.757352941176471,0.7525,0.75615763546798,0.75,0.739240506329114,0.737373737373737,0.731070496083551,0.735751295336788,0.731070496083551,0.736292428198433,0.737400530503979,0.739837398373984,0.739010989010989,0.711048158640227,0.708933717579251,0.694285714285714,0.703592814371258,0.701492537313433,0.686153846153846,0.683229813664596,0.688073394495413,0.686708860759494,0.672782874617737,0.685800604229607,0.698507462686567,0.700906344410876,0.698795180722892,0.687687687687688,0.698507462686567,0.704819277108434,0.68693009118541,0.669781931464174,0.686567164179104,0.670623145400593,0.680473372781065,0.676557863501484,0.711171662125341,0.720316622691293,0.718015665796345,0.720316622691293,0.721485411140584,0.728132387706856,0.734265734265734,0.735498839907193,0.736596736596737,0.73943661971831,0.759139784946237,0.763948497854077,0.760775862068966,0.767895878524946,0.764192139737991,0.759656652360515,0.758620689655172,0.744635193133047,0.75,0.746203904555314,0.754347826086956,0.736842105263158,0.721603563474387,0.712053571428571,0.704288939051919,0.707207207207207,0.691075514874142,0.669767441860465,0.651658767772512,0.641826923076923,0.637647058823529,0.619047619047619,0.620525059665871,0.599045346062053,0.6,0.58679706601467,0.585,0.573604060913706,0.551546391752577,0.535809018567639,0.552197802197802,0.531165311653117,0.527624309392265,0.537396121883656,0.522598870056497,0.526170798898072,0.538461538461538,0.535326086956522,0.527322404371585,0.490909090909091,0.473821989528796,0.459893048128342,0.467914438502674,0.467741935483871,0.452196382428941,0.440104166666667,0.435695538057743,0.421750663129974,0.413333333333333,0.38974358974359,0.377551020408163,0.369897959183673,0.361979166666667,0.357894736842105,0.313432835820896,0.302211302211302,0.293689320388349,0.286063569682152,0.282178217821782,0.273364485981308,0.271910112359551,0.262114537444934,0.261437908496732,0.23454157782516,0.20507399577167,0.2,0.192468619246862,0.19327731092437,0.171189979123173,0.161825726141079,0.148225469728601,0.135416666666667,0.133611691022964,0.132505175983437,0.111801242236025,0.102083333333333,0.0920502092050209,0.092436974789916,0.0964360587002096,0.090146750524109,0.0815899581589958,0.0775681341719078,0.0815899581589958,0.0791666666666667,0.0753138075313808,0.0712788259958071,0.0631578947368421,0.0613107822410148,0.06553911205074,0.0614406779661017,0.0611814345991561,0.0599571734475375,0.0599571734475375,0.0688172043010753,0.0754310344827586,0.0826086956521739,0.0829694323144105,0.0873362445414847,0.0838852097130243,0.0911111111111111,0.0957683741648107,0.0986547085201794,0.101351351351351,0.0909090909090909,0.110609480812641,0.123006833712984,0.128805620608899,0.141509433962264,0.149289099526066,0.167464114832536,0.173493975903614,0.186893203883495,0.211822660098522,0.241293532338308,0.261845386533666,0.285714285714286,0.303030303030303,0.30690537084399,0.322164948453608,0.337595907928389,0.351145038167939,0.364556962025316,0.675191815856777,0.676767676767677,0.65989847715736,0.654639175257732,0.649350649350649,0.659420289855073,0.66421568627451,0.666666666666667,0.661498708010336,0.669191919191919,0.659846547314578,0.66490765171504,0.654155495978552,0.650273224043716,0.635388739946381,0.627717391304348,0.613259668508287,0.607954545454545,0.600583090379009,0.621700879765396,0.609756097560976,0.564102564102564,0.533333333333333,0.532871972318339,0.528169014084507,0.526315789473684,0.514184397163121,0.510791366906475,0.50354609929078,0.510714285714286,0.507246376811594,0.505576208178439,0.518939393939394,0.507518796992481,0.501915708812261,0.519083969465649,0.512096774193548,0.510460251046025,0.545454545454545,0.523809523809524,0.527777777777778,0.530120481927711,0.52,0.523622047244094,0.517374517374517,0.521072796934866,0.531598513011152,0.52536231884058,0.539855072463768,0.566308243727599,0.549815498154982,0.54014598540146,0.569343065693431,0.56,0.565371024734982,0.56989247311828,0.564784053156146,0.544262295081967,0.547231270358306,0.531353135313531,0.536423841059603,0.56986301369863,0.573333333333333,0.56951871657754,0.56989247311828,0.577197149643705,0.578571428571429,0.583529411764706,0.582938388625592,0.58472553699284,0.583524027459954,0.575688073394495,0.572413793103448,0.566820276497696,0.568445475638051,0.555555555555556,0.550351288056206,0.523696682464455,0.525059665871122,0.510948905109489,0.507281553398058,0.498777506112469,0.478260869565217,0.479274611398964,0.474666666666667,0.456233421750663,0.448,0.414634146341463,0.371900826446281,0.367977528089888,0.369318181818182,0.372881355932203,0.348441926345609,0.367521367521368,0.369186046511628,0.339393939393939,0.331210191082803,0.348387096774194,0.386440677966102,0.397260273972603,0.431438127090301,0.388888888888889,0.392226148409894,0.405017921146953,0.413919413919414,0.448763250883392,0.457446808510638,0.477031802120141,0.473118279569892,0.47463768115942,0.486206896551724,0.482876712328767,0.486301369863014,0.466666666666667,0.467625899280576,0.488135593220339,0.491582491582492,0.503448275862069,0.506993006993007,0.505376344086022,0.5,0.509316770186335,0.5,0.498422712933754,0.553191489361702,0.558441558441558,0.551020408163265,0.551813471502591,0.556430446194226,0.574117647058824,0.573085846867749,0.565217391304348,0.560919540229885,0.56551724137931,0.562091503267974,0.564551422319475,0.555555555555556,0.558951965065502,0.55531453362256,0.544276457883369,0.536796536796537,0.524731182795699,0.507592190889371,0.50989010989011,0.5054704595186,0.498886414253898,0.477272727272727,0.443418013856813,0.444705882352941,0.438095238095238,0.433649289099526,0.429594272076372,0.425480769230769,0.423357664233577,0.416058394160584,0.410891089108911,0.412658227848101,0.410126582278481,0.420779220779221,0.408854166666667,0.404255319148936,0.39010989010989,0.395027624309392,0.388571428571429,0.397142857142857,0.399408284023669,0.413489736070381,0.407624633431085,0.402941176470588,0.395209580838323,0.409090909090909,0.409090909090909,0.41304347826087,0.421828908554572,0.428152492668622,0.418674698795181,0.429878048780488,0.428125,0.470059880239521,0.48,0.489230769230769,0.4875,0.495238095238095,0.509146341463415,0.51044776119403,0.525073746312684,0.528189910979229,0.528528528528528,0.575520833333333,0.571808510638298,0.577836411609499,0.575916230366492,0.603864734299517,0.588785046728972,0.587006960556845,0.592255125284738,0.594036697247706,0.604494382022472,0.602678571428571,0.614537444933921,0.619565217391304,0.623093681917211,0.620171673819742,0.606911447084233,0.616557734204793,0.616052060737527,0.614035087719298,0.604803493449782,0.59070796460177,0.563758389261745,0.547297297297297,0.534403669724771,0.527522935779816,0.524249422632795,0.52,0.506024096385542,0.498777506112469,0.492574257425743,0.487309644670051,0.484375,0.47027027027027,0.444743935309973,0.443243243243243,0.432960893854749,0.43943661971831,0.42816091954023,0.434903047091413,0.449152542372881,0.450867052023121,0.462908011869436,0.464831804281346,0.443768996960486,0.431309904153355,0.442307692307692,0.437106918238994,0.437106918238994,0.449044585987261,0.453968253968254,0.432601880877743,0.438271604938272,0.429429429429429,0.437869822485207,0.419642857142857,0.426426426426426,0.423631123919308,0.419718309859155,0.416201117318436,0.411444141689373,0.417553191489362,0.411917098445596,0.406649616368286,0.39746835443038,0.670212765957447,0.660919540229885,0.653731343283582,0.649700598802395,0.638522427440633,0.63395225464191,0.632152588555858,0.623268698060942,0.601583113456464,0.601583113456464,0.581081081081081,0.558011049723757,0.55,0.550408719346049,0.535911602209945,0.514124293785311,0.513119533527697,0.505917159763314,0.495821727019499,0.469101123595506,0.451704545454545,0.429824561403509,0.413690476190476,0.421364985163205,0.423780487804878,0.41304347826087,0.408360128617363,0.397394136807818,0.375838926174497,0.368243243243243,0.37037037037037,0.372013651877133,0.377483443708609,0.38013698630137,0.372413793103448,0.384615384615385,0.39051094890511,0.392086330935252,0.411111111111111,0.409961685823755,0.409638554216867,0.434108527131783,0.440613026819923,0.438931297709924,0.434615384615385,0.436567164179104,0.443609022556391,0.458333333333333,0.470149253731343,0.47940074906367,0.469314079422383,0.467857142857143,0.487455197132616,0.503448275862069,0.503448275862069,0.539735099337748,0.557755775577558,0.563333333333333,0.569491525423729,0.61280487804878,0.591836734693878,0.617816091954023,0.63049853372434,0.628654970760234,0.647208121827411,0.640963855421687,0.640776699029126,0.639705882352941,0.645161290322581,0.650574712643678,0.646651270207852,0.650462962962963,0.648711943793911,0.647887323943662,0.636363636363636,0.629107981220657,0.620525059665871,0.612590799031477,0.60381861575179,0.591240875912409,0.573232323232323,0.559585492227979,0.545691906005222,0.533505154639175,0.523684210526316,0.511936339522546,0.494565217391304,0.486033519553073,0.497191011235955,0.495702005730659,0.495652173913044,0.488372093023256,0.48502994011976,0.481927710843373,0.478658536585366,0.462732919254658,0.466019417475728,0.470198675496689,0.476510067114094,0.503401360544218,0.521885521885522,0.512367491166078,0.509025270758123,0.529824561403509,0.537366548042705,0.552631578947368,0.553030303030303,0.571428571428571,0.586466165413534,0.57037037037037,0.608058608058608,0.612781954887218,0.619230769230769,0.627737226277372,0.6415770609319,0.646643109540636,0.647482014388489,0.654411764705882,0.64527027027027,0.658862876254181,0.644951140065147,0.645901639344262,0.675438596491228,0.68361581920904,0.675,0.671309192200557,0.666666666666667,0.679802955665025,0.682577565632458,0.673809523809524,0.673860911270983,0.671462829736211,0.683257918552036,0.689342403628118,0.687074829931973,0.684210526315789,0.682027649769585,0.666666666666667,0.676470588235294,0.670454545454545,0.658314350797267,0.659038901601831,0.664351851851852,0.65083135391924,0.635036496350365,0.60545905707196,0.594458438287154,0.592964824120603,0.587012987012987,0.563157894736842,0.53929539295393,0.521978021978022,0.5420054200542,0.536312849162011,0.531428571428571,0.518731988472622,0.511627906976744,0.519287833827893,0.495495495495495,0.5,0.506211180124224,0.489164086687306,0.522292993630573,0.53921568627451,0.526143790849673,0.533333333333333,0.534810126582278,0.544303797468354,0.526984126984127,0.518151815181518,0.523648648648649,0.547854785478548,0.556313993174061,0.544827586206897,0.551971326164875,0.555160142348754,0.571917808219178,0.563333333333333,0.574257425742574,0.582236842105263,0.582491582491583,0.599388379204893,0.601796407185629,0.605882352941176,0.605970149253731,0.614925373134328,0.66304347826087,0.669312169312169,0.663072776280323,0.66578947368421,0.680387409200969,0.673758865248227,0.677647058823529,0.690140845070423,0.693208430913349,0.71889400921659,0.714611872146119,0.71264367816092,0.697038724373576,0.697247706422018,0.694954128440367,0.685057471264368,0.673659673659674,0.678403755868545,0.675417661097852,0.672169811320755,0.64963503649635,0.6175,0.603535353535353,0.600515463917526,0.605128205128205,0.600522193211488,0.587765957446808,0.557065217391304,0.547222222222222,0.551912568306011,0.545454545454545,0.546742209631728,0.536023054755043,0.535087719298246,0.532212885154062,0.518207282913165,0.515759312320917,0.526627218934911,0.52887537993921,0.544668587896254,0.53935860058309,0.552631578947368,0.551928783382789,0.55045871559633,0.56838905775076,0.570121951219512,0.595679012345679,0.60061919504644,0.592024539877301,0.602409638554217,0.623145400593472,0.620481927710843,0.630177514792899,0.629411764705882,0.64957264957265,0.655367231638418,0.661064425770308,0.673130193905817,0.659154929577465,0.683923705722071,0.68586387434555,0.702349869451697,0.708333333333333,0.729591836734694,0.738154613466334,0.754098360655738,0.775862068965517,0.771260997067449,0.768831168831169,0.764705882352941,0.757180156657963,0.748031496062992,0.748743718592965,0.743073047858942,0.745501285347044,0.742857142857143,0.738219895287958,0.729381443298969,0.724675324675325,0.713157894736842,0.708894878706199,0.712707182320442,0.71195652173913,0.707650273224044,0.693181818181818,0.674556213017751,0.675757575757576,0.668693009118541,0.6625,0.674193548387097,0.685810810810811,0.680555555555556,0.679310344827586,0.670212765957447,0.682656826568266,0.682352941176471,0.661538461538462,0.647286821705426,0.63671875,0.622047244094488,0.62962962962963,0.630705394190871,0.613445378151261,0.626609442060086,0.610859728506787,0.62882096069869,0.630901287553648,0.642241379310345,0.61965811965812,0.634042553191489,0.638655462184874,0.62396694214876,0.631147540983607,0.621848739495798,0.621513944223108,0.639676113360324,0.633744855967078,0.641666666666667,0.656652360515021,0.661224489795918,0.673640167364017,0.670731707317073,0.642307692307692,0.649805447470817,0.659649122807018,0.657534246575342,0.668769716088328,0.671974522292994,0.671974522292994,0.68733850129199,0.684729064039409,0.681481481481481,0.676691729323308,0.662650602409639,0.665094339622642,0.664285714285714,0.665876777251185,0.667458432304038,0.651270207852194,0.645833333333333,0.644186046511628,0.639618138424821,0.630434782608696,0.627403846153846,0.637254901960784,0.630379746835443,0.630490956072351,0.626315789473684,0.617801047120419,0.610810810810811,0.576086956521739,0.56198347107438,0.554621848739496,0.543417366946779,0.532394366197183,0.547550432276657],"^ECON_EXPR_DATA('RETURNS(SPEC_ID[DXY.Z:FG_PRICE_IDX,DIST=NONE,CONV=NONE], -1AQ)',-1M,-1M,D)":-2.78738983310074,"ACWI-US^FMA_PCT_ABOVE_MAVG(200,-1M,,,,\"PORTAGG\")/AVG(FMA_PCT_ABOVE_MAVG(200,-1M,-50D,,,\"PORTAGG\"))":1.06792549712853,"ACWI-US^FMA_PCT_ABOVE_MAVG(50,-1W,,,,\"PORTAGG\")/AVG(FMA_PCT_ABOVE_MAVG(50,-1W,-50D,,,\"PORTAGG\"))":1.14255566415995,"ACWX-US^FG_PRICE(0)/FG_PRICE_MAVG(0,,,,50)":1.01550993363174,"RR00-USA^FG_PRICE(0)/FG_PRICE_MAVG(0,,,,50)":0.995341800374249,"S00-USA^FG_PRICE(0)/FG_PRICE_MAVG(0,,,,50)":0.964094918623431,"PA00-USA^FG_PRICE(0)/FG_PRICE_MAVG(0,,,,50)":1.09020493722453,"WTI-FDS^FG_PRICE(0)/FG_PRICE_MAVG(0,,,,200)":0.902591405582373,"BBGCISPE^FG_PRICE(0,,,USD)/FG_PRICE_MAVG(0,,,USD,50)":1.00465040864282,"BBGCISPE^FG_PRICE(NOW,,,USD)/FG_PRICE(-1AM,,,USD)":1.04635888750486,"C00-USA^FG_PRICE(NOW)/FG_PRICE(-1AM)":0.978800717590073,"AH-FDS^FG_PRICE(NOW)/FG_PRICE(-1AM)":1.01309523809524,"PL00-USA^FG_PRICE(NOW)/FG_PRICE(-1AM)":1.05201066885515,"COALAUT-FDS^FG_PRICE(NOW)/FG_PRICE(-1AM)":0.954994511525796,"WTI-FDS^FG_PRICE(NOW)/FG_PRICE(-1AM)":0.983164046194518,"106063^FG_PRICE(0)/FG_PRICE_MAVG(0,,,,50)":1.02896085519004,"106039^FG_PRICE(0)/FG_PRICE_MAVG(0,,,,200)":1.08297940812786,"MS702789^FG_PRICE(0)/FG_PRICE_MAVG(0,,,,100)":1.04976862044524,"MS700333^FG_PRICE(NOW)/FG_PRICE(-26AW)":1.11057760650483,"MS703757^FG_PRICE(NOW)/FG_PRICE(-26AW)":1.16872810149293,"106039^FG_PRICE(NOW)/FG_PRICE(-26AW)":1.11745646728512,"MS700191^FG_PRICE(NOW)/FG_PRICE(-26AW)":1.16126039584867,"MS703025^FG_PRICE(NOW)/FG_PRICE(-26AW)":1.19784430772708,"QQQ^FMA_PCT_ABOVE_MAVG(50,-1M,,,,\"PORTAGG\")/AVG(FMA_PCT_ABOVE_MAVG(50,-1M,-100D,,,\"PORTAGG\"))":1.18535655960806,"ACWX-US^FG_PRICE(-1M)/FG_PRICE_MAVG(-1M,,,,200)":1.06602571273141,"SHY-US^FG_PRICE(-1M)/FG_PRICE_MAVG(-1M,,,,200)":1.01294403007123,"^ECON_EXPR_DATA('RETURNS(SPEC_ID[DXY.Z:FG_PRICE_IDX,DIST=NONE,CONV=NONE], -1AQ)',-1W,-1W,D)":-1.48410570662582,"SB00-USA^FG_PRICE(0)/FG_PRICE_MAVG(0,,,,50)":1.08048597511667,"SI00-USA^FG_PRICE(0)/FG_PRICE_MAVG(0,,,,50)":1.09552284069857,"BBGCISPE^FG_PRICE(NOW,,,USD)/FG_PRICE(-13AW,,,USD)":0.992905134127362,"MS703757^FG_PRICE(0)/FG_PRICE_MAVG(0,,,,50)":1.03932994101468,"TLT-US^FG_PRICE(0)/FG_PRICE_MAVG(0,,,,200)":0.997727769866389,"W00-USA^FG_PRICE(NOW)/FG_PRICE(-1AM)":0.995223624676246,"HG00-USA^FG_PRICE(NOW)/FG_PRICE(-13AW)":1.03670487392051,"COALAUT-FDS^FG_PRICE(NOW)/FG_PRICE(-13AW)":1.03034789045152,"OILB-FDS^FG_PRICE(NOW)/FG_PRICE(-13AW)":0.884182500302554,"MS136064^FG_PRICE(0)/FG_PRICE_MAVG(0,,,,50)":1.0261516577756,"MS700191^FG_PRICE(0)/FG_PRICE_MAVG(0,,,,100)":1.0450957313031,"MS700333^FG_PRICE(NOW)/FG_PRICE(-13AW)":1.04826870575054,"106038^FG_PRICE(NOW)/FG_PRICE(-1AM)":1.05155644940114,"QQQ^FMA_EPS(NTMA,-1M,,,,\"PORTAGG\",\"MEANR\")/AVG(FMA_EPS(NTMA,-1M,-100D,,,\"PORTAGG\",\"MEANR\"))":1.01691776229213,"QQQ^FMA_EPS(NTMA,-1W,,,,\"PORTAGG\",\"MEANR\")/AVG(FMA_EPS(NTMA,-1W,-100D,,,\"PORTAGG\",\"MEANR\"))":1.02857309950057,"ACWI-US^FMA_PCT_ABOVE_MAVG(50,-1W,,,,\"PORTAGG\")/AVG(FMA_PCT_ABOVE_MAVG(50,-1W,-200D,,,\"PORTAGG\"))":1.1875646563918,"S00-USA^FG_PRICE(0)/FG_PRICE_MAVG(0,,,,200)":0.861910938298462,"GC00-USA^FG_PRICE(0)/FG_PRICE_MAVG(0,,,,100)":1.09621692727584,"BBGCISPM^FG_PRICE(0,,,USD)/FG_PRICE_MAVG(0,,,USD,200)":1.17036840284522,"HG00-USA^FG_PRICE(NOW)/FG_PRICE(-1AM)":1.02163298403449,"MS136064^FG_PRICE(NOW)/FG_PRICE(-26AW)":1.09711382435779,"MS703755^FG_PRICE(NOW)/FG_PRICE(-26AW)":1.15770613772817,"105825^FG_PRICE(NOW)/FG_PRICE(-52AW)":1.45917729166106,"QQQ^FMA_EPS(NTMA,-1W,,,,\"PORTAGG\",\"MEANR\")/AVG(FMA_EPS(NTMA,-1W,-50D,,,\"PORTAGG\",\"MEANR\"))":1.01554666246126,"QQQ^FMA_PCT_ABOVE_MAVG(200,0,,,,\"PORTAGG\")/AVG(FMA_PCT_ABOVE_MAVG(200,0,-50D,,,\"PORTAGG\"))":1.07402680280791,"SP50^FMA_EPS(NTMA,-1M,,,,\"PORTAGG\",\"MEANR\")/AVG(FMA_EPS(NTMA,-1M,-50D,,,\"PORTAGG\",\"MEANR\"))":1.00547798904848,"SP50^FMA_PCT_ABOVE_MAVG(50,-1W,,,,\"PORTAGG\")/AVG(FMA_PCT_ABOVE_MAVG(50,-1W,-100D,,,\"PORTAGG\"))":1.18439791703816,"SP50^FMA_PCT_ABOVE_MAVG(200,0,,,,\"PORTAGG\")":78.6,"SPXEKW^FG_PRICE(0)/FG_PRICE_MAVG(0,,,,100)":1.06629895382915,"MS702789^FG_PRICE(0)/FG_PRICE_MAVG(0,,,,200)":1.10029577530926,"LLN4K^FG_PRICE(0)/FG_PRICE_MAVG(0,,,,100)":1.03530678101616,"0GLJCQ-E^FG_PRICE(NOW)/FG_PRICE(-26AW)":1.06927867151012,"SP50^FG_PRICE(-1W)/FG_PRICE_MAVG(-1W,,,,50)":1.04136336630084,"MS701087^FG_PRICE(NOW)/FG_PRICE(-52AW)":1.2295547115106,"SPXEKW^FG_PRICE(0)/FG_PRICE_MAVG(0,,,,200)":1.0930017807414,"TLT-US^FG_PRICE(0)/FG_PRICE_MAVG(0,,,,100)":0.98369468682261,"BBGCISPM^FG_PRICE(0,,,USD)/FG_PRICE_MAVG(0,,,USD,100)":1.09608060159184,"RR00-USA^FG_PRICE(NOW)/FG_PRICE(-52AW)":0.947268708556994,"SB00-USA^FG_PRICE(NOW)/FG_PRICE(-52AW)":0.826070761547408,"OILB-FDS^FG_PRICE(NOW)/FG_PRICE(-1AM)":0.991989137813985,"0GLJCQ-E^FG_PRICE(0)/FG_PRICE_MAVG(0,,,,200)":1.05970721120343,"MS700191^FG_PRICE(0)/FG_PRICE_MAVG(0,,,,50)":1.02507693254551,"MS700333^FG_PRICE(NOW)/FG_PRICE(-1AM)":1.03273413076015,"MS703755^FG_PRICE(NOW)/FG_PRICE(-13AW)":1.04930382783933,"QQQ^FMA_EPS(NTMA,-1M,,,,\"PORTAGG\",\"MEANR\")/AVG(FMA_EPS(NTMA,-1M,-50D,,,\"PORTAGG\",\"MEANR\"))":1.0075012001536,"SP50^FMA_PCT_ABOVE_MAVG(50,-1M,,,,\"PORTAGG\")/AVG(FMA_PCT_ABOVE_MAVG(50,-1M,-100D,,,\"PORTAGG\"))":1.41045961101253,"SP50^JULIAN(FMA_COS_UP(\"EPS\",\"1M\",+1,0,-7AY,,\"PORTAGG\",\"MEANR\")/FMA_COS_UP(\"EPS\",\"1M\",+1,0,-7AY,,\"PORTAGG\",\"MEANR\")+FMA_COS_UP(\"EPS\",\"1M\",+1,0,-7AY,,\"PORTAGG\",\"MEANR\").DATES)":[45583,45583,45582,45581,45580,45577,45576,45575,45574,45573,45570,45569,45568,45567,45565,45563,45562,45561,45560,45559,45556,45555,45554,45553,45552,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],"RR00-USA^FG_PRICE(NOW)/FG_PRICE(-26AW)":0.789473684210526,"MS701087^FG_PRICE(0)/FG_PRICE_MAVG(0,,,,200)":1.06961628455579,"MS702788^FG_PRICE(NOW)/FG_PRICE(-52AW)":1.20128908155368,"MS703755^FG_PRICE(NOW)/FG_PRICE(-1AM)":1.06453892302841,"QQQ^FMA_PCT_ABOVE_MAVG(50,-1M,,,,\"PORTAGG\")/AVG(FMA_PCT_ABOVE_MAVG(50,-1M,-200D,,,\"PORTAGG\"))":1.15380527210884,"HHGAS-FDS^FG_PRICE(NOW)/FG_PRICE(-26AW)":1.64125874125874,"QQQ^FMA_PCT_ABOVE_MAVG(200,0,,,,\"PORTAGG\")":64.7058823529412,"SP50^FMA_EPS(NTMA,0,,,,\"PORTAGG\",\"MEANR\")/AVG(FMA_EPS(NTMA,0,-200D,,,\"PORTAGG\",\"MEANR\"))":1.04501787238138,"MS129788^FG_PRICE(NOW)/FG_PRICE(-52AW)":1.27802489722117,"SP50^FMA_PCT_ABOVE_MAVG(200,-1W,,,,\"PORTAGG\")/AVG(FMA_PCT_ABOVE_MAVG(200,-1W,-50D,,,\"PORTAGG\"))":1.05075445816187,"ACWI-US^FMA_PCT_ABOVE_MAVG(50,-1W,,,,\"PORTAGG\")/AVG(FMA_PCT_ABOVE_MAVG(50,-1W,-100D,,,\"PORTAGG\"))":1.25123820701743,"S00-USA^FG_PRICE(0)/FG_PRICE_MAVG(0,,,,100)":0.919010973654229,"GC00-USA^FG_PRICE(0)/FG_PRICE_MAVG(0,,,,50)":1.0509855010198,"PL00-USA^FG_PRICE(NOW)/FG_PRICE(-52AW)":1.13302397525135,"HHGAS-FDS^FG_PRICE(NOW)/FG_PRICE(-52AW)":0.902692307692308,"MS136064^FG_PRICE(NOW)/FG_PRICE(-13AW)":1.05353220001466,"105825^FG_PRICE(NOW)/FG_PRICE(-26AW)":1.21930987294828,"QQQ^FMA_PCT_ABOVE_MAVG(50,-1W,,,,\"PORTAGG\")/AVG(FMA_PCT_ABOVE_MAVG(50,-1W,-200D,,,\"PORTAGG\"))":1.27715790413282,"VIX^FG_PRICE(NOW,,,USD)":18.03,"LLN4K^FG_PRICE(0)/FG_PRICE_MAVG(0,,,,200)":1.04614293108318,"SP50^FMA_PCT_ABOVE_MAVG(50,-1M,,,,\"PORTAGG\")/AVG(FMA_PCT_ABOVE_MAVG(50,-1M,-50D,,,\"PORTAGG\"))":1.17915750296058,"SP50^FMA_PCT_ABOVE_MAVG(50,-1W,,,,\"PORTAGG\")/AVG(FMA_PCT_ABOVE_MAVG(50,-1W,-50D,,,\"PORTAGG\"))":1.03622526636225,"SPXEKW^FG_PRICE(0)/FG_PRICE_MAVG(0,,,,50)":1.03852243755145,"SB00-USA^FG_PRICE(NOW)/FG_PRICE(-26AW)":1.13743589474605,"0GLJCQ-E^FG_PRICE(0)/FG_PRICE_MAVG(0,,,,100)":1.04410263166562,"COALAUT-FDS^FG_PRICE(0)/FG_PRICE_MAVG(0,,,,200)":1.02742114708766,"SP50^FMA_PCT_ABOVE_MAVG(200,-1M,,,,\"PORTAGG\")/AVG(FMA_PCT_ABOVE_MAVG(200,-1M,-200D,,,\"PORTAGG\"))":1.07982403170696,"MS701087^FG_PRICE(0)/FG_PRICE_MAVG(0,,,,100)":1.03708605663754,"SP50^FMA_PCT_ABOVE_MAVG(200,-1W,,,,\"PORTAGG\")/AVG(FMA_PCT_ABOVE_MAVG(200,-1W,-100D,,,\"PORTAGG\"))":1.08200863602644,"MS700463^FG_PRICE(0)/FG_PRICE_MAVG(0,,,,200)":1.10480212463071,"QQQ^FMA_EPS(NTMA,0,,,,\"PORTAGG\",\"MEANR\")/AVG(FMA_EPS(NTMA,0,-200D,,,\"PORTAGG\",\"MEANR\"))":1.06562704706332,"SP50^FMA_EPS(NTMA,0,,,,\"PORTAGG\",\"MEANR\")/AVG(FMA_EPS(NTMA,0,-50D,,,\"PORTAGG\",\"MEANR\"))":1.00581764117999,"106039^FG_PRICE(NOW)/FG_PRICE(-13AW)":1.05975896964222,"SP50^FMA_PCT_ABOVE_MAVG(50,0,,,,\"PORTAGG\")/AVG(FMA_PCT_ABOVE_MAVG(50,0,-50D,,,\"PORTAGG\"))":1.03564605054861,"BBGCISPM^FG_PRICE(0,,,USD)/FG_PRICE_MAVG(0,,,USD,50)":1.0608737160721,"0GLJCQ-E^FG_PRICE(0)/FG_PRICE_MAVG(0,,,,50)":1.02420208667817,"MS136064^FG_PRICE(NOW)/FG_PRICE(-1AM)":1.02788351327535,"105825^FG_PRICE(NOW)/FG_PRICE(-13AW)":1.05525543745332,"SP50^FG_PRICE(0)/FG_PRICE_MAVG(0,,,,50)":1.03933847213078,"SP50^FMA_EPS(NTMA,-1M,,,,\"PORTAGG\",\"MEANR\")/AVG(FMA_EPS(NTMA,-1M,-200D,,,\"PORTAGG\",\"MEANR\"))":1.04717776965571,"BBGCISPA^FG_PRICE(0,,,USD)/FG_PRICE_MAVG(0,,,USD,100)":0.996225418927278,"ACWI-US^FMA_PCT_ABOVE_MAVG(200,-1W,,,,\"PORTAGG\")/AVG(FMA_PCT_ABOVE_MAVG(200,-1W,-200D,,,\"PORTAGG\"))":1.04098111981163,"PL00-USA^FG_PRICE(NOW)/FG_PRICE(-26AW)":1.08656495020131,"QQQ^FMA_PCT_ABOVE_MAVG(50,-1W,,,,\"PORTAGG\")/AVG(FMA_PCT_ABOVE_MAVG(50,-1W,-100D,,,\"PORTAGG\"))":1.28140427866155,"SP50^FMA_PCT_ABOVE_MAVG(200,-1W,,,,\"PORTAGG\")/AVG(FMA_PCT_ABOVE_MAVG(200,-1W,-200D,,,\"PORTAGG\"))":1.05485863836592,"SP50^FG_PRICE(0)/FG_PRICE_MAVG(0,,,,200)":1.10514027497211,"QQQ^FG_PRICE(0)/FG_PRICE_MAVG(0,,,,200)":1.08887798354428,"QQQ^FMA_PCT_ABOVE_MAVG(200,-1W,,,,\"PORTAGG\")/AVG(FMA_PCT_ABOVE_MAVG(200,-1W,-200D,,,\"PORTAGG\"))":1.06017579445571,"SP50^FMA_PCT_ABOVE_MAVG(200,-1M,,,,\"PORTAGG\")/AVG(FMA_PCT_ABOVE_MAVG(200,-1M,-50D,,,\"PORTAGG\"))":1.09451671332126,"QQQ^FMA_EPS(NTMA,-1W,,,,\"PORTAGG\",\"MEANR\")/AVG(FMA_EPS(NTMA,-1W,-200D,,,\"PORTAGG\",\"MEANR\"))":1.06620337143382,"ACWI-US^FMA_PCT_ABOVE_MAVG(200,-1W,,,,\"PORTAGG\")/AVG(FMA_PCT_ABOVE_MAVG(200,-1W,-100D,,,\"PORTAGG\"))":1.05818750244759,"ACWX-US^FMA_PCT_ABOVE_MAVG(200,0,,,,\"PORTAGG\")/AVG(FMA_PCT_ABOVE_MAVG(200,0,-200D,,,\"PORTAGG\"))":1.03347900502261,"AH-FDS^FG_PRICE(0)/FG_PRICE_MAVG(0,,,,200)":1.07071185772492,"BBGCISPE^FG_PRICE(0,,,USD)/FG_PRICE_MAVG(0,,,USD,200)":0.976150169317573,"RR00-USA^FG_PRICE(NOW)/FG_PRICE(-13AW)":1.05337078651685,"S00-USA^FG_PRICE(NOW)/FG_PRICE(-26AW)":0.832082334056628,"MS702788^FG_PRICE(NOW)/FG_PRICE(-26AW)":1.11871261238821,"MS702787^FG_PRICE(0)/FG_PRICE_MAVG(0,,,,100)":1.03259327448165,"0GLJCQ-E^FG_PRICE(NOW)/FG_PRICE(-1AM)":1.01602564102564,"MS703025^FG_PRICE(NOW)/FG_PRICE(-52AW)":1.5205519821706,"QQQ^FG_PRICE(0)/FG_PRICE_MAVG(0,,,,50)":1.03626150330534,"ACWX-US^FMA_PCT_ABOVE_MAVG(200,0,,,,\"PORTAGG\")/AVG(FMA_PCT_ABOVE_MAVG(200,0,-100D,,,\"PORTAGG\"))":1.04199293335738,"COALAUT-FDS^FG_PRICE(0)/FG_PRICE_MAVG(0,,,,100)":0.996447293163813,"PL00-USA^FG_PRICE(NOW)/FG_PRICE(-13AW)":1.05298285244892,"HHGAS-FDS^FG_PRICE(NOW)/FG_PRICE(-13AW)":1.24840425531915,"MS700333^FG_PRICE(0)/FG_PRICE_MAVG(0,,,,100)":1.04303457487641,"MS702787^FG_PRICE(0)/FG_PRICE_MAVG(0,,,,200)":1.07764128489347,"MS702789^FG_PRICE(0)/FG_PRICE_MAVG(0,,,,50)":1.03116668791629,"0GLJCQ-E^FG_PRICE(NOW)/FG_PRICE(-13AW)":1.06485788113695,"105825^FG_PRICE(NOW)/FG_PRICE(-1AM)":1.05286638566333,"QQQ^FMA_PCT_ABOVE_MAVG(50,-1M,,,,\"PORTAGG\")/AVG(FMA_PCT_ABOVE_MAVG(50,-1M,-50D,,,\"PORTAGG\"))":1.18689581095596,"QQQ^FMA_PCT_ABOVE_MAVG(50,-1W,,,,\"PORTAGG\")/AVG(FMA_PCT_ABOVE_MAVG(50,-1W,-50D,,,\"PORTAGG\"))":1.23184152604549,"QQQ^FG_PRICE(0)/FG_PRICE_MAVG(0,,,,100)":1.04143235649687,"SP50^FMA_PCT_ABOVE_MAVG(200,-1M,,,,\"PORTAGG\")/AVG(FMA_PCT_ABOVE_MAVG(200,-1M,-100D,,,\"PORTAGG\"))":1.12495061459072,"SP50^FMA_EPS(NTMA,0,,,,\"PORTAGG\",\"MEANR\")/AVG(FMA_EPS(NTMA,0,-100D,,,\"PORTAGG\",\"MEANR\"))":1.01670859980638,"SP50^FG_PRICE(0)/FG_PRICE_MAVG(0,,,,100)":1.05788506396172,"OILB-FDS^FG_PRICE(0)/FG_PRICE_MAVG(0,,,,200)":0.896825757287476,"SP50^FMA_PCT_ABOVE_MAVG(50,0,,,,\"PORTAGG\")/AVG(FMA_PCT_ABOVE_MAVG(50,0,-100D,,,\"PORTAGG\"))":1.17839960664558,"SHY-US^FG_PRICE(-1W)/FG_PRICE_MAVG(-1W,,,,200)":1.00734455968034,"MS700333^FG_PRICE(NOW)/FG_PRICE(-52AW)":1.20010476223795,"COALAUT-FDS^FG_PRICE(NOW)/FG_PRICE(-26AW)":1.05863563769108,"SHY-US^FG_PRICE(-1M)/FG_PRICE_MAVG(-1M,,,,50)":1.00764863730125,"ACWI-US^FMA_PCT_ABOVE_MAVG(200,-1W,,,,\"PORTAGG\")/AVG(FMA_PCT_ABOVE_MAVG(200,-1W,-50D,,,\"PORTAGG\"))":1.06304480595497,"AH-FDS^FG_PRICE(0)/FG_PRICE_MAVG(0,,,,100)":1.04552947078517,"BBGCISPE^FG_PRICE(0,,,USD)/FG_PRICE_MAVG(0,,,USD,100)":0.98153465615465,"RR00-USA^FG_PRICE(NOW)/FG_PRICE(-1AM)":0.969932104752667,"S00-USA^FG_PRICE(NOW)/FG_PRICE(-13AW)":0.936293417882735,"MS702788^FG_PRICE(NOW)/FG_PRICE(-13AW)":1.02215792484244,"MS129788^FG_PRICE(NOW)/FG_PRICE(-26AW)":1.13133283339218,"MS703757^FG_PRICE(NOW)/FG_PRICE(-1AM)":1.06336688933757,"MS700463^FG_PRICE(NOW)/FG_PRICE(-13AW)":1.05976657894165,"SP50^FMA_PCT_ABOVE_MAVG(200,0,,,,\"PORTAGG\")/AVG(FMA_PCT_ABOVE_MAVG(200,0,-50D,,,\"PORTAGG\"))":1.07055870099348,"SP50^FMA_EPS(NTMA,-1W,,,,\"PORTAGG\",\"MEANR\")/AVG(FMA_EPS(NTMA,-1W,-50D,,,\"PORTAGG\",\"MEANR\"))":1.00523373549933,"ACWX-US^FMA_PCT_ABOVE_MAVG(200,0,,,,\"PORTAGG\")/AVG(FMA_PCT_ABOVE_MAVG(200,0,-50D,,,\"PORTAGG\"))":1.05205500979189,"S00-USA^FG_PRICE(NOW)/FG_PRICE(-1AM)":0.956607476258889,"HHGAS-FDS^FG_PRICE(NOW)/FG_PRICE(-1AM)":1.01601731601732,"MS700333^FG_PRICE(0)/FG_PRICE_MAVG(0,,,,50)":1.02288415875052,"QQQ^FMA_PCT_ABOVE_MAVG(200,-1M,,,,\"PORTAGG\")/AVG(FMA_PCT_ABOVE_MAVG(200,-1M,-200D,,,\"PORTAGG\"))":0.995421561852106,"PL00-USA^FG_PRICE(0)/FG_PRICE_MAVG(0,,,,50)":1.05444193313325,"106038^FG_PRICE(0)/FG_PRICE_MAVG(0,,,,50)":1.03742661398932,"W00-USA^FG_PRICE(NOW)/FG_PRICE(-13AW)":1.05573468799143,"TLT-US^FG_PRICE(-1M)/FG_PRICE_MAVG(-1M,,,,200)":1.03071364288213,"AH-FDS^FG_PRICE(0)/FG_PRICE_MAVG(0,,,,50)":1.03253725910497,"CVRGNY-FDS^FG_PRICE(0)/FG_PRICE_MAVG(0,,,,200)":0.896714967375105,"KC00-USA^FG_PRICE(NOW)/FG_PRICE(-52AW)":1.54704989896419,"PA00-USA^FG_PRICE(NOW)/FG_PRICE(-52AW)":0.97597192224622,"MS702788^FG_PRICE(NOW)/FG_PRICE(-1AM)":1.04621996832941,"MS129788^FG_PRICE(NOW)/FG_PRICE(-13AW)":1.07849619924382,"QQQ^FMA_EPS(NTMA,0,,,,\"PORTAGG\",\"MEANR\")/AVG(FMA_EPS(NTMA,0,-50D,,,\"PORTAGG\",\"MEANR\"))":1.01502463498286,"CVRGNY-FDS^FG_PRICE(NOW)/FG_PRICE(-52AW)":0.833204034134988,"MS702787^FG_PRICE(0)/FG_PRICE_MAVG(0,,,,50)":1.02336697550101,"MS702787^FG_PRICE(NOW)/FG_PRICE(-52AW)":1.36518634652114,"QQQ^FMA_PCT_ABOVE_MAVG(200,-1W,,,,\"PORTAGG\")/AVG(FMA_PCT_ABOVE_MAVG(200,-1W,-100D,,,\"PORTAGG\"))":1.16461668070767,"SPXEKW^FG_PRICE(-1M)/FG_PRICE_MAVG(-1M,,,,200)":1.08315649398839,"QQQ^FMA_EPS(NTMA,-1M,,,,\"PORTAGG\",\"MEANR\")/AVG(FMA_EPS(NTMA,-1M,-200D,,,\"PORTAGG\",\"MEANR\"))":1.05550582989556,"RR00-USA^FG_PRICE(0)/FG_PRICE_MAVG(0,,,,200)":0.89270697679069,"FEFS00-SIM^FG_PRICE(0)/FG_PRICE_MAVG(0,,,,200)":0.937367311249127,"CVRGNY-FDS^FG_PRICE(0)/FG_PRICE_MAVG(0,,,,100)":0.928106326072961,"BBGCISPA^FG_PRICE(NOW,,,USD)/FG_PRICE(-52AW,,,USD)":0.87591244324048,"AH-FDS^FG_PRICE(NOW)/FG_PRICE(-52AW)":1.18633828996283,"MS702788^FG_PRICE(0)/FG_PRICE_MAVG(0,,,,200)":1.05444965624617,"MS700463^FG_PRICE(0)/FG_PRICE_MAVG(0,,,,100)":1.05549196189834,"106063^FG_PRICE(NOW)/FG_PRICE(-26AW)":1.11081788840223,"QQQ^FMA_PCT_ABOVE_MAVG(200,-1M,,,,\"PORTAGG\")/AVG(FMA_PCT_ABOVE_MAVG(200,-1M,-100D,,,\"PORTAGG\"))":1.10071428571429,"SHY-US^FG_PRICE(0)/FG_PRICE_MAVG(0,,,,200)":1.00778320031872,"SPXEKW^FG_PRICE(-1W)/FG_PRICE_MAVG(-1W,,,,200)":1.08550256700233,"TLT-US^FG_PRICE(-1M)/FG_PRICE_MAVG(-1M,,,,100)":1.03973492093424,"SHY-US^FG_PRICE(-1W)/FG_PRICE_MAVG(-1W,,,,100)":1.0037149858028,"FEFS00-SIM^FG_PRICE(0)/FG_PRICE_MAVG(0,,,,100)":1.01302741590511,"KC00-USA^FG_PRICE(NOW)/FG_PRICE(-26AW)":1.10265255899863,"PA00-USA^FG_PRICE(NOW)/FG_PRICE(-26AW)":1.05660561184723,"MS702788^FG_PRICE(0)/FG_PRICE_MAVG(0,,,,100)":1.02608004190168,"106063^FG_PRICE(NOW)/FG_PRICE(-13AW)":1.03566154257686,"MS129788^FG_PRICE(NOW)/FG_PRICE(-1AM)":1.03674306210049,"MS703025^FG_PRICE(NOW)/FG_PRICE(-13AW)":1.08579953668546,"MS702787^FG_PRICE(NOW)/FG_PRICE(-26AW)":1.15281527059911,"QQQ^FMA_PCT_ABOVE_MAVG(200,-1M,,,,\"PORTAGG\")/AVG(FMA_PCT_ABOVE_MAVG(200,-1M,-50D,,,\"PORTAGG\"))":1.1045197740113,"QQQ^FMA_PCT_ABOVE_MAVG(200,-1W,,,,\"PORTAGG\")/AVG(FMA_PCT_ABOVE_MAVG(200,-1W,-50D,,,\"PORTAGG\"))":1.18412584912406,"SHY-US^FG_PRICE(0)/FG_PRICE_MAVG(0,,,,100)":1.00360173816676,"SP50^FMA_PCT_ABOVE_MAVG(200,-1M,,,,\"PORTAGG\")":78.2,"SPXEKW^FG_PRICE(-1M)/FG_PRICE_MAVG(-1M,,,,100)":1.05681736587349,"SPXEKW^FG_PRICE(-1W)/FG_PRICE_MAVG(-1W,,,,100)":1.0599938248978,"LLN4K^FG_PRICE(-1M)/FG_PRICE_MAVG(-1M,,,,200)":1.03916762604047,"SPXEKW^FG_PRICE(-1M)/FG_PRICE_MAVG(-1M,,,,50)":1.04350723116486,"SPXEKW^FG_PRICE(-1W)/FG_PRICE_MAVG(-1W,,,,50)":1.0375554173515,"SHY-US^FG_PRICE(0)/FG_PRICE_MAVG(0,,,,50)":0.997379448597341,"106062^FG_PRICE(NOW)/FG_PRICE(-13AW)":1.06537769867166,"MS700463^FG_PRICE(NOW)/FG_PRICE(-1AM)":1.04055620545622,"RR00-USA^FG_PRICE(0)/FG_PRICE_MAVG(0,,,,100)":0.965229225853987,"CVRGNY-FDS^FG_PRICE(0)/FG_PRICE_MAVG(0,,,,50)":0.988504266030981,"BBGCISPA^FG_PRICE(NOW,,,USD)/FG_PRICE(-26AW,,,USD)":0.957715706369546,"AH-FDS^FG_PRICE(NOW)/FG_PRICE(-26AW)":0.965034965034965,"CVRGNY-FDS^FG_PRICE(NOW)/FG_PRICE(-26AW)":0.800298062593145,"MS700463^FG_PRICE(0)/FG_PRICE_MAVG(0,,,,50)":1.03702861410894,"QQQ^FMA_PCT_ABOVE_MAVG(50,0,,,,\"PORTAGG\")/AVG(FMA_PCT_ABOVE_MAVG(50,0,-200D,,,\"PORTAGG\"))":1.11395912712158,"SP50^FMA_PCT_ABOVE_MAVG(200,0,,,,\"PORTAGG\")/AVG(FMA_PCT_ABOVE_MAVG(200,0,-100D,,,\"PORTAGG\"))":1.10453945771029,"ACWI-US^FMA_PCT_ABOVE_MAVG(50,-1M,,,,\"PORTAGG\")/AVG(FMA_PCT_ABOVE_MAVG(50,-1M,-200D,,,\"PORTAGG\"))":1.1458018565769,"ZNS00-SGE^FG_PRICE(0)/FG_PRICE_MAVG(0,,,,200)":1.09890593506025,"CC00-USA^FG_PRICE(NOW)/FG_PRICE(-26AW)":0.648459994764855,"PA00-USA^FG_PRICE(NOW)/FG_PRICE(-13AW)":1.20192840518675,"HO00-USA^FG_PRICE(NOW)/FG_PRICE(-52AW)":0.704561014265762,"MS702788^FG_PRICE(0)/FG_PRICE_MAVG(0,,,,50)":1.01698216405616,"106039^FG_PRICE(0)/FG_PRICE_MAVG(0,,,,100)":1.05439424231206,"106063^FG_PRICE(NOW)/FG_PRICE(-1AM)":1.05737696081895,"MS700191^FG_PRICE(NOW)/FG_PRICE(-52AW)":1.32158747718352,"MS703025^FG_PRICE(NOW)/FG_PRICE(-1AM)":1.07123846666921,"LLN4K^FG_PRICE(-1W)/FG_PRICE_MAVG(-1W,,,,100)":1.04069212747075,"105825^FG_PRICE(0)/FG_PRICE_MAVG(0,,,,200)":1.1107401481146,"FEFS00-SIM^FG_PRICE(NOW)/FG_PRICE(-13AW)":0.960820895522388,"OILB-FDS^FG_PRICE(NOW)/FG_PRICE(-26AW)":0.836980181005843,"ACWI-US^FMA_PCT_ABOVE_MAVG(50,-1M,,,,\"PORTAGG\")/AVG(FMA_PCT_ABOVE_MAVG(50,-1M,-50D,,,\"PORTAGG\"))":1.19728593467172,"HO00-USA^FG_PRICE(0)/FG_PRICE_MAVG(0,,,,200)":0.86774007692865,"BBGCISPA^FG_PRICE(NOW,,,USD)/FG_PRICE(-13AW,,,USD)":1.02797145935397,"AH-FDS^FG_PRICE(NOW)/FG_PRICE(-13AW)":1.10423875432526,"MS702787^FG_PRICE(NOW)/FG_PRICE(-13AW)":1.04218983192027,"LLN4K^FG_PRICE(-1W)/FG_PRICE_MAVG(-1W,,,,50)":1.04373735280908,"SP50^FG_PRICE(-1M)/FG_PRICE_MAVG(-1M,,,,50)":1.02638515250035,"106062^FG_PRICE(NOW)/FG_PRICE(-1AM)":1.07976241010385,"ACWX-US^FMA_EPS(NTMA,0,,,,\"PORTAGG\",\"MEANR\")/AVG(FMA_EPS(NTMA,0,-200D,,,\"PORTAGG\",\"MEANR\"))":1.02918573487926,"KC00-USA^FG_PRICE(0)/FG_PRICE_MAVG(0,,,,200)":1.17039132827816,"ZNS00-SGE^FG_PRICE(0)/FG_PRICE_MAVG(0,,,,100)":1.04672097990187,"CC00-USA^FG_PRICE(NOW)/FG_PRICE(-13AW)":0.966575627519834,"PA00-USA^FG_PRICE(NOW)/FG_PRICE(-1AM)":1.0168776371308,"HO00-USA^FG_PRICE(NOW)/FG_PRICE(-26AW)":0.848506260299593,"106063^FG_PRICE(0)/FG_PRICE_MAVG(0,,,,200)":1.06637880692599,"106039^FG_PRICE(0)/FG_PRICE_MAVG(0,,,,50)":1.03354889072073,"106062^FG_PRICE(NOW)/FG_PRICE(-52AW)":1.28669152795343,"SP50^FG_PRICE(-1W)/FG_PRICE_MAVG(-1W,,,,200)":1.1014328838658,"106062^FG_PRICE(NOW)/FG_PRICE(-26AW)":1.17470708625289,"QQQ^FMA_PCT_ABOVE_MAVG(200,-1M,,,,\"PORTAGG\")":67.6470588235294,"VIX^FG_PRICE(-1W,,,USD)":20.46,"SP50^FMA_PCT_ABOVE_MAVG(50,-1W,,,,\"PORTAGG\")/AVG(FMA_PCT_ABOVE_MAVG(50,-1W,-200D,,,\"PORTAGG\"))":1.17192719767357,"ACWI-US^FMA_PCT_ABOVE_MAVG(200,-1M,,,,\"PORTAGG\")/AVG(FMA_PCT_ABOVE_MAVG(200,-1M,-100D,,,\"PORTAGG\"))":1.03433766970208,"ACWX-US^FMA_EPS(NTMA,0,,,,\"PORTAGG\",\"MEANR\")/AVG(FMA_EPS(NTMA,0,-100D,,,\"PORTAGG\",\"MEANR\"))":1.00651985392763,"HO00-USA^FG_PRICE(0)/FG_PRICE_MAVG(0,,,,100)":0.921475537211288,"BBGCISPA^FG_PRICE(NOW,,,USD)/FG_PRICE(-1AM,,,USD)":0.990510249203895,"CC00-USA^FG_PRICE(NOW)/FG_PRICE(-1AM)":0.951113386229844,"105825^FG_PRICE(0)/FG_PRICE_MAVG(0,,,,100)":1.05224573423228,"MS702787^FG_PRICE(NOW)/FG_PRICE(-1AM)":1.0336928760502,"MS700191^FG_PRICE(NOW)/FG_PRICE(-13AW)":1.06121569454685,"LLN4K^FG_PRICE(-1M)/FG_PRICE_MAVG(-1M,,,,100)":1.02353324755898,"QQQ^FG_PRICE(-1W)/FG_PRICE_MAVG(-1W,,,,200)":1.09162286102899,"SP50^FG_PRICE(-1M)/FG_PRICE_MAVG(-1M,,,,200)":1.10149666571242,"106063^FG_PRICE(0)/FG_PRICE_MAVG(0,,,,100)":1.03632161675762,"MS703025^FG_PRICE(0)/FG_PRICE_MAVG(0,,,,100)":1.07006745468899,"QQQ^FG_PRICE(-1M)/FG_PRICE_MAVG(-1M,,,,200)":1.08259730794303,"QQQ^FMA_PCT_ABOVE_MAVG(200,0,,,,\"PORTAGG\")/AVG(FMA_PCT_ABOVE_MAVG(200,0,-200D,,,\"PORTAGG\"))":0.972010550996482,"KC00-USA^FG_PRICE(0)/FG_PRICE_MAVG(0,,,,100)":1.06206014075496,"HO00-USA^FG_PRICE(0)/FG_PRICE_MAVG(0,,,,50)":0.967703240060229,"FEFS00-SIM^FG_PRICE(NOW)/FG_PRICE(-52AW)":0.877865848461604,"SI00-USA^FG_PRICE(NOW)/FG_PRICE(-52AW)":1.44337130858835,"HO00-USA^FG_PRICE(NOW)/FG_PRICE(-13AW)":0.888059116750161,"106038^FG_PRICE(0)/FG_PRICE_MAVG(0,,,,200)":1.08916546509188,"SP50^FMA_EPS(NTMA,-1W,,,,\"PORTAGG\",\"MEANR\")/AVG(FMA_EPS(NTMA,-1W,-200D,,,\"PORTAGG\",\"MEANR\"))":1.04497299322503,"ACWX-US^FG_PRICE(-1M)/FG_PRICE_MAVG(-1M,,,,100)":1.03930725278003,"ACWX-US^FMA_EPS(NTMA,0,,,,\"PORTAGG\",\"MEANR\")/AVG(FMA_EPS(NTMA,0,-50D,,,\"PORTAGG\",\"MEANR\"))":0.987039101124721,"PL00-USA^FG_PRICE(0)/FG_PRICE_MAVG(0,,,,200)":1.06655700926796,"BBGCISPI^FG_PRICE(NOW,,,USD)/FG_PRICE(-52AW,,,USD)":1.16236355492371,"C00-USA^FG_PRICE(NOW)/FG_PRICE(-52AW)":0.81533803468275,"HO00-USA^FG_PRICE(NOW)/FG_PRICE(-1AM)":1.00250142093762,"106039^FG_PRICE(NOW)/FG_PRICE(-52AW)":1.27028728197781,"MS700191^FG_PRICE(NOW)/FG_PRICE(-1AM)":1.03220838862572,"QQQ^FG_PRICE(-1M)/FG_PRICE_MAVG(-1M,,,,100)":1.03380806555663,"QQQ^FG_PRICE(-1W)/FG_PRICE_MAVG(-1W,,,,100)":1.04309688309898,"SP50^FG_PRICE(-1M)/FG_PRICE_MAVG(-1M,,,,100)":1.05288391099287,"SP50^FG_PRICE(-1W)/FG_PRICE_MAVG(-1W,,,,100)":1.05409642052092,"106038^FG_PRICE(0)/FG_PRICE_MAVG(0,,,,100)":1.04385982060093,"KC00-USA^FG_PRICE(0)/FG_PRICE_MAVG(0,,,,50)":1.02045267963021,"PL00-USA^FG_PRICE(0)/FG_PRICE_MAVG(0,,,,100)":1.04617464632251,"WTI-FDS^FG_PRICE(0)/FG_PRICE_MAVG(0,,,,50)":0.96437569434777,"FEFS00-SIM^FG_PRICE(NOW)/FG_PRICE(-26AW)":0.928848408332582,"SI00-USA^FG_PRICE(NOW)/FG_PRICE(-26AW)":1.17615445975109,"MS703025^FG_PRICE(0)/FG_PRICE_MAVG(0,,,,50)":1.05833529359512,"106038^FG_PRICE(NOW)/FG_PRICE(-13AW)":1.04504149102633,"ACWX-US^FG_PRICE(-1M)/FG_PRICE_MAVG(-1M,,,,50)":1.03419234679113,"ACWX-US^FG_PRICE(0)/FG_PRICE_MAVG(0,,,,200)":1.05728755128266,"BBGCISPI^FG_PRICE(NOW,,,USD)/FG_PRICE(-26AW,,,USD)":0.971029862902545,"C00-USA^FG_PRICE(NOW)/FG_PRICE(-26AW)":0.911963874007455,"GC00-USA^FG_PRICE(NOW)/FG_PRICE(-52AW)":1.37214204655849,"WTI-FDS^FG_PRICE(NOW)/FG_PRICE(-52AW)":0.79286355475763,"106062^FG_PRICE(0)/FG_PRICE_MAVG(0,,,,200)":1.11084160195888,"MS702789^FG_PRICE(NOW)/FG_PRICE(-52AW)":1.40566525087753,"QQQ^FG_PRICE(-1M)/FG_PRICE_MAVG(-1M,,,,50)":1.00493574167368,"QQQ^FG_PRICE(-1W)/FG_PRICE_MAVG(-1W,,,,50)":1.04525999507624,"CC00-USA^FG_PRICE(0)/FG_PRICE_MAVG(0,,,,200)":0.977598558665427,"ACWX-US^FG_PRICE(0)/FG_PRICE_MAVG(0,,,,100)":1.03354059120721,"C00-USA^FG_PRICE(NOW)/FG_PRICE(-13AW)":0.998146994898833,"GC00-USA^FG_PRICE(NOW)/FG_PRICE(-26AW)":1.1337310869402,"WTI-FDS^FG_PRICE(NOW)/FG_PRICE(-26AW)":0.843298722997971,"106062^FG_PRICE(0)/FG_PRICE_MAVG(0,,,,100)":1.06386836806526,"MS701087^FG_PRICE(NOW)/FG_PRICE(-26AW)":1.11500445131368,"MS702789^FG_PRICE(NOW)/FG_PRICE(-26AW)":1.18995578928431,"CC00-USA^FG_PRICE(0)/FG_PRICE_MAVG(0,,,,100)":0.937071557048162,"PA00-USA^FG_PRICE(0)/FG_PRICE_MAVG(0,,,,200)":1.11222514742186,"OILB-FDS^FG_PRICE(0)/FG_PRICE_MAVG(0,,,,100)":0.922301233732543,"BBGCISPM^FG_PRICE(NOW,,,USD)/FG_PRICE(-13AW,,,USD)":1.12033313237644,"FEFS00-SIM^FG_PRICE(NOW)/FG_PRICE(-1AM)":1.12531410466514,"MS703755^FG_PRICE(0)/FG_PRICE_MAVG(0,,,,200)":1.09526247549691,"MS703757^FG_PRICE(NOW)/FG_PRICE(-52AW)":1.33115016350867,"106039^FG_PRICE(NOW)/FG_PRICE(-1AM)":1.03640828489238,"QQQ^FMA_PCT_ABOVE_MAVG(50,0,,,,\"PORTAGG\")/AVG(FMA_PCT_ABOVE_MAVG(50,0,-50D,,,\"PORTAGG\"))":1.06284597850863,"MS700191^FG_PRICE(0)/FG_PRICE_MAVG(0,,,,200)":1.09098314744482,"CC00-USA^FG_PRICE(0)/FG_PRICE_MAVG(0,,,,50)":0.992528723381579,"BBGCISPM^FG_PRICE(NOW,,,USD)/FG_PRICE(-1AM,,,USD)":1.05850248367858,"GC00-USA^FG_PRICE(NOW)/FG_PRICE(-13AW)":1.14067779486318,"WTI-FDS^FG_PRICE(NOW)/FG_PRICE(-13AW)":0.867739162470834,"106062^FG_PRICE(0)/FG_PRICE_MAVG(0,,,,50)":1.05003809617278,"MS129788^FG_PRICE(0)/FG_PRICE_MAVG(0,,,,200)":1.09342908790784,"MS701087^FG_PRICE(NOW)/FG_PRICE(-13AW)":1.04118248774241,"MS702789^FG_PRICE(NOW)/FG_PRICE(-13AW)":1.06477305662553,"QQQ^FMA_PCT_ABOVE_MAVG(200,-1W,,,,\"PORTAGG\")":70.5882352941177,"QQQ^FMA_PCT_ABOVE_MAVG(50,0,,,,\"PORTAGG\")/AVG(FMA_PCT_ABOVE_MAVG(50,0,-100D,,,\"PORTAGG\"))":1.11179910560715,"SP50^FMA_PCT_ABOVE_MAVG(200,-1W,,,,\"PORTAGG\")":76.6,"SP50^FMA_PCT_ABOVE_MAVG(200,0,,,,\"PORTAGG\")/AVG(FMA_PCT_ABOVE_MAVG(200,0,-200D,,,\"PORTAGG\"))":1.08033423840644,"MS703757^FG_PRICE(NOW)/FG_PRICE(-13AW)":1.04098121520129,"QQQ^FMA_PCT_ABOVE_MAVG(200,0,,,,\"PORTAGG\")/AVG(FMA_PCT_ABOVE_MAVG(200,0,-100D,,,\"PORTAGG\"))":1.06281887755102,"PA00-USA^FG_PRICE(0)/FG_PRICE_MAVG(0,,,,100)":1.12663740947127,"OILB-FDS^FG_PRICE(0)/FG_PRICE_MAVG(0,,,,50)":0.96356749456625,"W00-USA^FG_PRICE(NOW)/FG_PRICE(-52AW)":0.977815702913564,"ZNS00-SGE^FG_PRICE(NOW)/FG_PRICE(-52AW)":1.19018112488084,"GC00-USA^FG_PRICE(NOW)/FG_PRICE(-1AM)":1.05310555593637,"106038^FG_PRICE(NOW)/FG_PRICE(-52AW)":1.37851223732242,"MS701087^FG_PRICE(NOW)/FG_PRICE(-1AM)":1.05944221366871,"MS702789^FG_PRICE(NOW)/FG_PRICE(-1AM)":1.03800620899795,"MS136064^FG_PRICE(NOW)/FG_PRICE(-52AW)":1.20955745526665,"BBGCISPE^FG_PRICE(NOW,,,USD)/FG_PRICE(-52AW,,,USD)":0.81235657158365,"MS703757^FG_PRICE(0)/FG_PRICE_MAVG(0,,,,200)":1.09941999407597,"MS129788^FG_PRICE(0)/FG_PRICE_MAVG(0,,,,100)":1.06597946190236,"SB00-USA^FG_PRICE(0)/FG_PRICE_MAVG(0,,,,200)":1.07739462857087,"BBGCISPA^FG_PRICE(0,,,USD)/FG_PRICE_MAVG(0,,,USD,200)":0.971313608007162,"W00-USA^FG_PRICE(NOW)/FG_PRICE(-26AW)":1.01102779339629,"ZNS00-SGE^FG_PRICE(NOW)/FG_PRICE(-26AW)":1.10756265247283,"COALAUT-FDS^FG_PRICE(NOW)/FG_PRICE(-52AW)":0.856773558195359,"OILB-FDS^FG_PRICE(NOW)/FG_PRICE(-52AW)":0.792751736111111,"106038^FG_PRICE(NOW)/FG_PRICE(-26AW)":1.16944801164285,"MS700463^FG_PRICE(NOW)/FG_PRICE(-26AW)":1.18126811320079,"MS129788^FG_PRICE(0)/FG_PRICE_MAVG(0,,,,50)":1.03636730593253,"^ECON_EXPR_DATA('RETURNS(SPEC_ID[DXY.Z:FG_PRICE_IDX,DIST=NONE,CONV=NONE], -1AY)',-1W,-1W,D)":-3.13865039915651,"SB00-USA^FG_PRICE(0)/FG_PRICE_MAVG(0,,,,100)":1.11956307763751,"SI00-USA^FG_PRICE(0)/FG_PRICE_MAVG(0,,,,200)":1.19770000083609,"BBGCISPE^FG_PRICE(NOW,,,USD)/FG_PRICE(-26AW,,,USD)":0.937504256142147,"MS703757^FG_PRICE(0)/FG_PRICE_MAVG(0,,,,100)":1.04305335147951,"SI00-USA^FG_PRICE(0)/FG_PRICE_MAVG(0,,,,100)":1.10745927169741,"HG00-USA^FG_PRICE(NOW)/FG_PRICE(-26AW)":0.976542567729685,"SP50^FMA_EPS(NTMA,-1M,,,,\"PORTAGG\",\"MEANR\")/AVG(FMA_EPS(NTMA,-1M,-100D,,,\"PORTAGG\",\"MEANR\"))":1.01726621577951}]]></FdsFormulaCache>
</file>

<file path=customXml/itemProps1.xml><?xml version="1.0" encoding="utf-8"?>
<ds:datastoreItem xmlns:ds="http://schemas.openxmlformats.org/officeDocument/2006/customXml" ds:itemID="{70050962-CC2F-452C-8FF7-272B6B5FBE2C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2024-10-23T08:59:36Z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